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DA57" lockStructure="1"/>
  <bookViews>
    <workbookView xWindow="-915" yWindow="5115" windowWidth="15480" windowHeight="6495"/>
  </bookViews>
  <sheets>
    <sheet name="05月状況（表紙）" sheetId="6" r:id="rId1"/>
    <sheet name="人口統計" sheetId="9" r:id="rId2"/>
    <sheet name="認定者数" sheetId="10" r:id="rId3"/>
    <sheet name="給付状況" sheetId="11" r:id="rId4"/>
  </sheets>
  <definedNames>
    <definedName name="_xlnm.Print_Area" localSheetId="0">'05月状況（表紙）'!$A$1:$L$45</definedName>
    <definedName name="_xlnm.Print_Area" localSheetId="3">給付状況!$A$1:$J$113</definedName>
    <definedName name="_xlnm.Print_Area" localSheetId="1">人口統計!$A$1:$I$39</definedName>
    <definedName name="_xlnm.Print_Area" localSheetId="2">認定者数!$A$1:$L$44</definedName>
  </definedNames>
  <calcPr calcId="145621"/>
</workbook>
</file>

<file path=xl/calcChain.xml><?xml version="1.0" encoding="utf-8"?>
<calcChain xmlns="http://schemas.openxmlformats.org/spreadsheetml/2006/main">
  <c r="G6" i="11" l="1"/>
  <c r="E6" i="11"/>
  <c r="C6" i="11"/>
  <c r="L97" i="11" l="1"/>
  <c r="L96" i="11"/>
  <c r="L95" i="11"/>
  <c r="L94" i="11"/>
  <c r="L93" i="11"/>
  <c r="L92" i="11"/>
  <c r="L91" i="11"/>
  <c r="E97" i="11"/>
  <c r="G97" i="11" s="1"/>
  <c r="E96" i="11"/>
  <c r="G96" i="11" s="1"/>
  <c r="E95" i="11"/>
  <c r="G95" i="11" s="1"/>
  <c r="E94" i="11"/>
  <c r="G94" i="11" s="1"/>
  <c r="E93" i="11"/>
  <c r="G93" i="11" s="1"/>
  <c r="E92" i="11"/>
  <c r="G92" i="11" s="1"/>
  <c r="E91" i="11"/>
  <c r="G91" i="11" s="1"/>
  <c r="D99" i="11"/>
  <c r="D98" i="11"/>
  <c r="C99" i="11"/>
  <c r="C98" i="11"/>
  <c r="J76" i="11"/>
  <c r="J75" i="11"/>
  <c r="J74" i="11"/>
  <c r="J73" i="11"/>
  <c r="H76" i="11"/>
  <c r="H75" i="11"/>
  <c r="H74" i="11"/>
  <c r="H73" i="11"/>
  <c r="G100" i="11" l="1"/>
  <c r="E98" i="11"/>
  <c r="G99" i="11"/>
  <c r="E99" i="11"/>
  <c r="C100" i="11"/>
  <c r="G98" i="11"/>
  <c r="D100" i="11"/>
  <c r="J42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H42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F42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D42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I43" i="11"/>
  <c r="G43" i="11"/>
  <c r="E43" i="11"/>
  <c r="C43" i="11"/>
  <c r="I5" i="11"/>
  <c r="I4" i="11"/>
  <c r="F4" i="11" s="1"/>
  <c r="E100" i="11" l="1"/>
  <c r="D4" i="11"/>
  <c r="F5" i="11"/>
  <c r="I6" i="11"/>
  <c r="H5" i="11"/>
  <c r="D5" i="11"/>
  <c r="H4" i="11"/>
  <c r="J31" i="10"/>
  <c r="I31" i="10"/>
  <c r="H31" i="10"/>
  <c r="G31" i="10"/>
  <c r="F31" i="10"/>
  <c r="E31" i="10"/>
  <c r="D31" i="10"/>
  <c r="K30" i="10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1" i="10" l="1"/>
  <c r="K7" i="10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4" i="10"/>
  <c r="J7" i="9"/>
  <c r="H11" i="9"/>
  <c r="L28" i="10"/>
  <c r="J11" i="9"/>
  <c r="H8" i="9"/>
  <c r="L25" i="10"/>
  <c r="J8" i="9"/>
  <c r="H12" i="9"/>
  <c r="L29" i="10"/>
  <c r="J12" i="9"/>
  <c r="H9" i="9"/>
  <c r="L26" i="10"/>
  <c r="J9" i="9"/>
  <c r="L30" i="10"/>
  <c r="J13" i="9"/>
  <c r="H6" i="9"/>
  <c r="L23" i="10"/>
  <c r="J6" i="9"/>
  <c r="H10" i="9"/>
  <c r="L27" i="10"/>
  <c r="J10" i="9"/>
  <c r="L5" i="9"/>
  <c r="K5" i="9"/>
  <c r="D5" i="9"/>
  <c r="H5" i="9" l="1"/>
  <c r="L31" i="10"/>
  <c r="L6" i="10"/>
  <c r="L5" i="10"/>
  <c r="L4" i="10"/>
  <c r="J5" i="9"/>
</calcChain>
</file>

<file path=xl/sharedStrings.xml><?xml version="1.0" encoding="utf-8"?>
<sst xmlns="http://schemas.openxmlformats.org/spreadsheetml/2006/main" count="136" uniqueCount="114">
  <si>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</si>
  <si>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</si>
  <si>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</si>
  <si>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</si>
  <si>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</si>
  <si>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</si>
  <si>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＊在宅サービス別利用状況の「利用人数」は同一利用者で複数サービスの利用者を含む</t>
    <rPh sb="1" eb="3">
      <t>ザイタク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</si>
  <si>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</si>
  <si>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</si>
  <si>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特定施設</t>
    <rPh sb="0" eb="2">
      <t>トクテイ</t>
    </rPh>
    <rPh sb="2" eb="4">
      <t>シセツ</t>
    </rPh>
    <phoneticPr fontId="2"/>
  </si>
  <si>
    <t>認知症デイ</t>
    <rPh sb="0" eb="2">
      <t>ニンチ</t>
    </rPh>
    <rPh sb="2" eb="3">
      <t>ショウ</t>
    </rPh>
    <phoneticPr fontId="2"/>
  </si>
  <si>
    <t>小規模多機能</t>
    <rPh sb="0" eb="3">
      <t>ショウキボ</t>
    </rPh>
    <rPh sb="3" eb="6">
      <t>タキノウ</t>
    </rPh>
    <phoneticPr fontId="2"/>
  </si>
  <si>
    <t>福祉用具</t>
    <rPh sb="0" eb="2">
      <t>フクシ</t>
    </rPh>
    <rPh sb="2" eb="4">
      <t>ヨウグ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</si>
  <si>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</si>
  <si>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</si>
  <si>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</si>
  <si>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</si>
  <si>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</si>
  <si>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</si>
  <si>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</si>
  <si>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</si>
  <si>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</si>
  <si>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</si>
  <si>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</si>
  <si>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</si>
  <si>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</si>
  <si>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</si>
  <si>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</si>
  <si>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</si>
  <si>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</si>
  <si>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</si>
  <si>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</si>
  <si>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</si>
  <si>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</si>
  <si>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</si>
  <si>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</si>
  <si>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</si>
  <si>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</si>
  <si>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</si>
  <si>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</si>
  <si>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</si>
  <si>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</si>
  <si>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</si>
  <si>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</si>
  <si>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</si>
  <si>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</si>
  <si>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</si>
  <si>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</si>
  <si>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</si>
  <si>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</si>
  <si>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</si>
  <si>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</si>
  <si>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</si>
  <si>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</si>
  <si>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</si>
  <si>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</si>
  <si>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</si>
  <si>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</si>
  <si>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</si>
  <si>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</si>
  <si>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</si>
  <si>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</t>
    <rPh sb="0" eb="2">
      <t>リヨウ</t>
    </rPh>
    <rPh sb="2" eb="4">
      <t>ニンズウ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</si>
  <si>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</si>
  <si>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</si>
  <si>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</si>
  <si>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区分</t>
    <rPh sb="0" eb="2">
      <t>クブン</t>
    </rPh>
    <phoneticPr fontId="2"/>
  </si>
  <si>
    <t>在宅（予防）</t>
    <rPh sb="0" eb="2">
      <t>ザイタク</t>
    </rPh>
    <rPh sb="3" eb="5">
      <t>ヨボウ</t>
    </rPh>
    <phoneticPr fontId="2"/>
  </si>
  <si>
    <t>構成比</t>
    <rPh sb="0" eb="3">
      <t>コウセイヒ</t>
    </rPh>
    <phoneticPr fontId="2"/>
  </si>
  <si>
    <t>在宅（介護）</t>
    <rPh sb="0" eb="2">
      <t>ザイタク</t>
    </rPh>
    <rPh sb="3" eb="5">
      <t>カイゴ</t>
    </rPh>
    <phoneticPr fontId="2"/>
  </si>
  <si>
    <t>施設</t>
    <rPh sb="0" eb="2">
      <t>シセツ</t>
    </rPh>
    <phoneticPr fontId="2"/>
  </si>
  <si>
    <t>合計</t>
    <rPh sb="0" eb="2">
      <t>ゴウケイ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</si>
  <si>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</si>
  <si>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</si>
  <si>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予防給付</t>
    <rPh sb="0" eb="2">
      <t>ヨボウ</t>
    </rPh>
    <rPh sb="2" eb="4">
      <t>キュウフ</t>
    </rPh>
    <phoneticPr fontId="2"/>
  </si>
  <si>
    <t>介護給付</t>
    <rPh sb="0" eb="2">
      <t>カイゴ</t>
    </rPh>
    <rPh sb="2" eb="4">
      <t>キュウフ</t>
    </rPh>
    <phoneticPr fontId="2"/>
  </si>
  <si>
    <t>夜間訪問</t>
    <rPh sb="0" eb="2">
      <t>ヤカン</t>
    </rPh>
    <rPh sb="2" eb="4">
      <t>ホウモン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</si>
  <si>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</si>
  <si>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</si>
  <si>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小規模特定施設</t>
    <rPh sb="0" eb="3">
      <t>ショウキボ</t>
    </rPh>
    <rPh sb="3" eb="5">
      <t>トクテイ</t>
    </rPh>
    <rPh sb="5" eb="7">
      <t>シセツ</t>
    </rPh>
    <phoneticPr fontId="2"/>
  </si>
  <si>
    <t>居宅療養</t>
    <phoneticPr fontId="2"/>
  </si>
  <si>
    <t>短期入所</t>
    <phoneticPr fontId="2"/>
  </si>
  <si>
    <t>グループホーム</t>
    <phoneticPr fontId="2"/>
  </si>
  <si>
    <t>合計（延べ人数）</t>
    <rPh sb="0" eb="2">
      <t>ゴウケイ</t>
    </rPh>
    <rPh sb="3" eb="4">
      <t>ノ</t>
    </rPh>
    <rPh sb="5" eb="7">
      <t>ニンズウ</t>
    </rPh>
    <phoneticPr fontId="2"/>
  </si>
  <si>
    <t>予防・介護割合</t>
    <rPh sb="0" eb="2">
      <t>ヨボウ</t>
    </rPh>
    <rPh sb="3" eb="5">
      <t>カイゴ</t>
    </rPh>
    <rPh sb="5" eb="7">
      <t>ワリアイ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</si>
  <si>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</si>
  <si>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</si>
  <si>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</si>
  <si>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施設名称</t>
    <rPh sb="0" eb="2">
      <t>シセツ</t>
    </rPh>
    <rPh sb="2" eb="4">
      <t>メイショウ</t>
    </rPh>
    <phoneticPr fontId="2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</si>
  <si>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2"/>
  </si>
  <si>
    <t>地域密着型介護老人福祉施設（小規模特養）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7">
      <t>ショウキボ</t>
    </rPh>
    <rPh sb="17" eb="19">
      <t>トクヨウ</t>
    </rPh>
    <phoneticPr fontId="2"/>
  </si>
  <si>
    <t>利用人数</t>
    <rPh sb="0" eb="2">
      <t>リヨウ</t>
    </rPh>
    <rPh sb="2" eb="4">
      <t>ニンズウ</t>
    </rPh>
    <phoneticPr fontId="2"/>
  </si>
  <si>
    <t>割合</t>
    <rPh sb="0" eb="2">
      <t>ワリアイ</t>
    </rPh>
    <phoneticPr fontId="2"/>
  </si>
  <si>
    <t>費用額</t>
    <rPh sb="0" eb="2">
      <t>ヒヨウ</t>
    </rPh>
    <rPh sb="2" eb="3">
      <t>ガク</t>
    </rPh>
    <phoneticPr fontId="2"/>
  </si>
  <si>
    <t>３-４．支給限度額比率（在宅）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ザイタク</t>
    </rPh>
    <phoneticPr fontId="2"/>
  </si>
  <si>
    <t>３-２．在宅サービス別利用状況</t>
    <rPh sb="4" eb="6">
      <t>ザイタク</t>
    </rPh>
    <rPh sb="10" eb="11">
      <t>ベツ</t>
    </rPh>
    <rPh sb="11" eb="13">
      <t>リヨウ</t>
    </rPh>
    <rPh sb="13" eb="15">
      <t>ジョウキョウ</t>
    </rPh>
    <phoneticPr fontId="2"/>
  </si>
  <si>
    <t>３-３．施設サービス別利用状況</t>
    <rPh sb="4" eb="6">
      <t>シセツ</t>
    </rPh>
    <rPh sb="10" eb="11">
      <t>ベツ</t>
    </rPh>
    <rPh sb="11" eb="13">
      <t>リヨウ</t>
    </rPh>
    <rPh sb="13" eb="15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</si>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</sst>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double">
        <color indexed="64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8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0" xfId="0" applyFill="1" applyBorder="1" applyAlignment="1">
      <alignment vertical="center" shrinkToFit="1"/>
    </xf>
    <xf numFmtId="0" fontId="0" fillId="2" borderId="33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28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38" fontId="15" fillId="0" borderId="20" xfId="1" applyFont="1" applyBorder="1" applyAlignment="1">
      <alignment vertical="center"/>
    </xf>
    <xf numFmtId="38" fontId="15" fillId="0" borderId="38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176" fontId="15" fillId="0" borderId="20" xfId="0" applyNumberFormat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2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33" xfId="0" applyNumberFormat="1" applyFont="1" applyBorder="1" applyAlignment="1">
      <alignment vertical="center"/>
    </xf>
    <xf numFmtId="38" fontId="15" fillId="0" borderId="19" xfId="1" applyFont="1" applyBorder="1" applyAlignment="1">
      <alignment vertical="center"/>
    </xf>
    <xf numFmtId="38" fontId="15" fillId="0" borderId="5" xfId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7" xfId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38" fontId="15" fillId="0" borderId="14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4" xfId="1" applyFont="1" applyBorder="1" applyAlignment="1">
      <alignment vertical="center"/>
    </xf>
    <xf numFmtId="38" fontId="15" fillId="0" borderId="9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41" xfId="0" applyNumberFormat="1" applyFont="1" applyBorder="1" applyAlignment="1">
      <alignment vertical="center"/>
    </xf>
    <xf numFmtId="176" fontId="15" fillId="0" borderId="25" xfId="0" applyNumberFormat="1" applyFont="1" applyBorder="1" applyAlignment="1">
      <alignment vertical="center"/>
    </xf>
    <xf numFmtId="0" fontId="14" fillId="0" borderId="13" xfId="0" applyFont="1" applyBorder="1" applyAlignment="1">
      <alignment vertical="center" shrinkToFit="1"/>
    </xf>
    <xf numFmtId="0" fontId="14" fillId="0" borderId="23" xfId="0" applyFont="1" applyBorder="1" applyAlignment="1">
      <alignment vertical="center" shrinkToFit="1"/>
    </xf>
    <xf numFmtId="176" fontId="0" fillId="0" borderId="0" xfId="0" applyNumberFormat="1" applyAlignment="1">
      <alignment vertical="center"/>
    </xf>
    <xf numFmtId="176" fontId="15" fillId="0" borderId="47" xfId="0" applyNumberFormat="1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7" xfId="0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textRotation="255"/>
    </xf>
    <xf numFmtId="0" fontId="1" fillId="0" borderId="65" xfId="0" applyFont="1" applyBorder="1" applyAlignment="1">
      <alignment horizontal="left" vertical="center"/>
    </xf>
    <xf numFmtId="0" fontId="1" fillId="0" borderId="66" xfId="0" applyFont="1" applyBorder="1" applyAlignment="1">
      <alignment horizontal="center" vertical="center" textRotation="255"/>
    </xf>
    <xf numFmtId="0" fontId="1" fillId="0" borderId="67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38" fontId="15" fillId="0" borderId="49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176" fontId="15" fillId="0" borderId="17" xfId="1" applyNumberFormat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10" xfId="1" applyNumberFormat="1" applyFont="1" applyBorder="1" applyAlignment="1">
      <alignment vertical="center"/>
    </xf>
    <xf numFmtId="176" fontId="15" fillId="0" borderId="12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3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38" fontId="15" fillId="0" borderId="31" xfId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0" borderId="70" xfId="0" applyFont="1" applyBorder="1" applyAlignment="1">
      <alignment horizontal="left" vertical="center"/>
    </xf>
    <xf numFmtId="0" fontId="1" fillId="0" borderId="71" xfId="0" applyFont="1" applyBorder="1" applyAlignment="1">
      <alignment horizontal="left" vertical="center"/>
    </xf>
    <xf numFmtId="0" fontId="1" fillId="0" borderId="71" xfId="0" applyFont="1" applyFill="1" applyBorder="1" applyAlignment="1">
      <alignment horizontal="left" vertical="center"/>
    </xf>
    <xf numFmtId="38" fontId="15" fillId="0" borderId="50" xfId="1" applyFont="1" applyBorder="1" applyAlignment="1">
      <alignment vertical="center"/>
    </xf>
    <xf numFmtId="38" fontId="15" fillId="0" borderId="52" xfId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176" fontId="15" fillId="0" borderId="50" xfId="1" applyNumberFormat="1" applyFont="1" applyBorder="1" applyAlignment="1">
      <alignment vertical="center"/>
    </xf>
    <xf numFmtId="176" fontId="15" fillId="0" borderId="52" xfId="1" applyNumberFormat="1" applyFont="1" applyBorder="1" applyAlignment="1">
      <alignment vertical="center"/>
    </xf>
    <xf numFmtId="176" fontId="15" fillId="0" borderId="54" xfId="1" applyNumberFormat="1" applyFont="1" applyBorder="1" applyAlignment="1">
      <alignment vertical="center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15" fillId="0" borderId="23" xfId="1" applyNumberFormat="1" applyFont="1" applyBorder="1" applyAlignment="1">
      <alignment vertical="center"/>
    </xf>
    <xf numFmtId="176" fontId="15" fillId="0" borderId="24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6" fontId="15" fillId="0" borderId="58" xfId="1" applyNumberFormat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176" fontId="15" fillId="0" borderId="22" xfId="1" applyNumberFormat="1" applyFont="1" applyBorder="1" applyAlignment="1">
      <alignment vertical="center"/>
    </xf>
    <xf numFmtId="38" fontId="15" fillId="0" borderId="11" xfId="1" applyFont="1" applyBorder="1" applyAlignment="1">
      <alignment vertical="center"/>
    </xf>
    <xf numFmtId="176" fontId="15" fillId="0" borderId="71" xfId="1" applyNumberFormat="1" applyFont="1" applyBorder="1" applyAlignment="1">
      <alignment vertical="center"/>
    </xf>
    <xf numFmtId="38" fontId="15" fillId="0" borderId="2" xfId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38" fontId="15" fillId="0" borderId="67" xfId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38" fontId="15" fillId="0" borderId="69" xfId="1" applyFont="1" applyBorder="1" applyAlignment="1">
      <alignment vertical="center"/>
    </xf>
    <xf numFmtId="38" fontId="15" fillId="0" borderId="77" xfId="1" applyFont="1" applyBorder="1" applyAlignment="1">
      <alignment vertical="center"/>
    </xf>
    <xf numFmtId="176" fontId="15" fillId="0" borderId="15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78" xfId="1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8" fontId="0" fillId="0" borderId="0" xfId="0" applyNumberFormat="1" applyAlignment="1">
      <alignment vertical="center"/>
    </xf>
    <xf numFmtId="38" fontId="15" fillId="0" borderId="54" xfId="1" applyFont="1" applyBorder="1" applyAlignment="1">
      <alignment vertical="center" shrinkToFit="1"/>
    </xf>
    <xf numFmtId="38" fontId="15" fillId="0" borderId="77" xfId="1" applyFont="1" applyBorder="1" applyAlignment="1">
      <alignment vertical="center" shrinkToFit="1"/>
    </xf>
    <xf numFmtId="38" fontId="15" fillId="0" borderId="60" xfId="1" applyFont="1" applyBorder="1" applyAlignment="1">
      <alignment vertical="center"/>
    </xf>
    <xf numFmtId="38" fontId="15" fillId="0" borderId="80" xfId="1" applyFont="1" applyBorder="1" applyAlignment="1">
      <alignment vertical="center"/>
    </xf>
    <xf numFmtId="176" fontId="15" fillId="0" borderId="81" xfId="1" applyNumberFormat="1" applyFont="1" applyBorder="1" applyAlignment="1">
      <alignment vertical="center"/>
    </xf>
    <xf numFmtId="38" fontId="15" fillId="0" borderId="81" xfId="1" applyFont="1" applyBorder="1" applyAlignment="1">
      <alignment vertical="center"/>
    </xf>
    <xf numFmtId="176" fontId="15" fillId="0" borderId="4" xfId="1" applyNumberFormat="1" applyFont="1" applyBorder="1" applyAlignment="1">
      <alignment vertical="center"/>
    </xf>
    <xf numFmtId="38" fontId="15" fillId="0" borderId="82" xfId="1" applyFont="1" applyBorder="1" applyAlignment="1">
      <alignment vertical="center"/>
    </xf>
    <xf numFmtId="176" fontId="15" fillId="0" borderId="78" xfId="1" applyNumberFormat="1" applyFont="1" applyBorder="1" applyAlignment="1">
      <alignment vertical="center"/>
    </xf>
    <xf numFmtId="176" fontId="15" fillId="0" borderId="83" xfId="1" applyNumberFormat="1" applyFont="1" applyBorder="1" applyAlignment="1">
      <alignment vertical="center"/>
    </xf>
    <xf numFmtId="38" fontId="15" fillId="0" borderId="84" xfId="1" applyFont="1" applyBorder="1" applyAlignment="1">
      <alignment vertical="center"/>
    </xf>
    <xf numFmtId="38" fontId="15" fillId="0" borderId="85" xfId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0" fontId="15" fillId="0" borderId="87" xfId="0" applyFont="1" applyBorder="1" applyAlignment="1">
      <alignment vertical="center"/>
    </xf>
    <xf numFmtId="0" fontId="15" fillId="0" borderId="88" xfId="0" applyFont="1" applyBorder="1" applyAlignment="1">
      <alignment vertical="center"/>
    </xf>
    <xf numFmtId="38" fontId="15" fillId="0" borderId="72" xfId="1" applyFont="1" applyBorder="1" applyAlignment="1">
      <alignment vertical="center"/>
    </xf>
    <xf numFmtId="38" fontId="15" fillId="0" borderId="89" xfId="1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32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6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15" fillId="0" borderId="2" xfId="1" applyNumberFormat="1" applyFont="1" applyBorder="1" applyAlignment="1">
      <alignment vertical="center"/>
    </xf>
    <xf numFmtId="176" fontId="15" fillId="0" borderId="79" xfId="1" applyNumberFormat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58180</c:v>
                </c:pt>
                <c:pt idx="1">
                  <c:v>31501</c:v>
                </c:pt>
                <c:pt idx="2">
                  <c:v>17749</c:v>
                </c:pt>
                <c:pt idx="3">
                  <c:v>10716</c:v>
                </c:pt>
                <c:pt idx="4">
                  <c:v>15216</c:v>
                </c:pt>
                <c:pt idx="5">
                  <c:v>34255</c:v>
                </c:pt>
                <c:pt idx="6">
                  <c:v>47569</c:v>
                </c:pt>
                <c:pt idx="7">
                  <c:v>19446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21141</c:v>
                </c:pt>
                <c:pt idx="1">
                  <c:v>14200</c:v>
                </c:pt>
                <c:pt idx="2">
                  <c:v>8190</c:v>
                </c:pt>
                <c:pt idx="3">
                  <c:v>4216</c:v>
                </c:pt>
                <c:pt idx="4">
                  <c:v>6136</c:v>
                </c:pt>
                <c:pt idx="5">
                  <c:v>14086</c:v>
                </c:pt>
                <c:pt idx="6">
                  <c:v>21691</c:v>
                </c:pt>
                <c:pt idx="7">
                  <c:v>9259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16433</c:v>
                </c:pt>
                <c:pt idx="1">
                  <c:v>13161</c:v>
                </c:pt>
                <c:pt idx="2">
                  <c:v>9132</c:v>
                </c:pt>
                <c:pt idx="3">
                  <c:v>4254</c:v>
                </c:pt>
                <c:pt idx="4">
                  <c:v>7034</c:v>
                </c:pt>
                <c:pt idx="5">
                  <c:v>14815</c:v>
                </c:pt>
                <c:pt idx="6">
                  <c:v>23611</c:v>
                </c:pt>
                <c:pt idx="7">
                  <c:v>10160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2656384"/>
        <c:axId val="92657920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0.2084861532656764</c:v>
                </c:pt>
                <c:pt idx="1">
                  <c:v>0.28413138519372361</c:v>
                </c:pt>
                <c:pt idx="2">
                  <c:v>0.31554786410419894</c:v>
                </c:pt>
                <c:pt idx="3">
                  <c:v>0.26491101867200451</c:v>
                </c:pt>
                <c:pt idx="4">
                  <c:v>0.27894859466672317</c:v>
                </c:pt>
                <c:pt idx="5">
                  <c:v>0.27659106134558331</c:v>
                </c:pt>
                <c:pt idx="6">
                  <c:v>0.30537654703804568</c:v>
                </c:pt>
                <c:pt idx="7">
                  <c:v>0.3142080481530023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69440"/>
        <c:axId val="92667904"/>
      </c:lineChart>
      <c:catAx>
        <c:axId val="92656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92657920"/>
        <c:crosses val="autoZero"/>
        <c:auto val="1"/>
        <c:lblAlgn val="ctr"/>
        <c:lblOffset val="100"/>
        <c:noMultiLvlLbl val="0"/>
      </c:catAx>
      <c:valAx>
        <c:axId val="926579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92656384"/>
        <c:crosses val="autoZero"/>
        <c:crossBetween val="between"/>
      </c:valAx>
      <c:valAx>
        <c:axId val="9266790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92669440"/>
        <c:crosses val="max"/>
        <c:crossBetween val="between"/>
      </c:valAx>
      <c:catAx>
        <c:axId val="92669440"/>
        <c:scaling>
          <c:orientation val="minMax"/>
        </c:scaling>
        <c:delete val="1"/>
        <c:axPos val="b"/>
        <c:majorTickMark val="out"/>
        <c:minorTickMark val="none"/>
        <c:tickLblPos val="nextTo"/>
        <c:crossAx val="9266790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給付状況!$J$72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(給付状況!$J$73,給付状況!$J$75:$J$76)</c:f>
              <c:numCache>
                <c:formatCode>0.0%</c:formatCode>
                <c:ptCount val="3"/>
                <c:pt idx="0">
                  <c:v>0.4568646253961397</c:v>
                </c:pt>
                <c:pt idx="1">
                  <c:v>0.40358546703030418</c:v>
                </c:pt>
                <c:pt idx="2">
                  <c:v>0.12923760607392049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給付状況!$C$90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給付状況!$C$91:$C$97</c:f>
              <c:numCache>
                <c:formatCode>#,##0_);[Red]\(#,##0\)</c:formatCode>
                <c:ptCount val="7"/>
                <c:pt idx="0">
                  <c:v>5535</c:v>
                </c:pt>
                <c:pt idx="1">
                  <c:v>4327</c:v>
                </c:pt>
                <c:pt idx="2">
                  <c:v>4731</c:v>
                </c:pt>
                <c:pt idx="3">
                  <c:v>2852</c:v>
                </c:pt>
                <c:pt idx="4">
                  <c:v>1665</c:v>
                </c:pt>
                <c:pt idx="5">
                  <c:v>1143</c:v>
                </c:pt>
                <c:pt idx="6">
                  <c:v>546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44960"/>
        <c:axId val="100346496"/>
      </c:barChart>
      <c:lineChart>
        <c:grouping val="standard"/>
        <c:varyColors val="0"/>
        <c:ser>
          <c:idx val="2"/>
          <c:order val="1"/>
          <c:tx>
            <c:strRef>
              <c:f>給付状況!$E$90</c:f>
              <c:strCache>
                <c:ptCount val="1"/>
                <c:pt idx="0">
                  <c:v>1人あたり
費用額</c:v>
                </c:pt>
              </c:strCache>
            </c:strRef>
          </c:tx>
          <c:marker>
            <c:symbol val="circle"/>
            <c:size val="7"/>
          </c:marker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給付状況!$E$91:$E$97</c:f>
              <c:numCache>
                <c:formatCode>#,##0_);[Red]\(#,##0\)</c:formatCode>
                <c:ptCount val="7"/>
                <c:pt idx="0">
                  <c:v>28022.202348690153</c:v>
                </c:pt>
                <c:pt idx="1">
                  <c:v>50283.801247977812</c:v>
                </c:pt>
                <c:pt idx="2">
                  <c:v>111280.86873811035</c:v>
                </c:pt>
                <c:pt idx="3">
                  <c:v>155182.34502103788</c:v>
                </c:pt>
                <c:pt idx="4">
                  <c:v>224556.66666666666</c:v>
                </c:pt>
                <c:pt idx="5">
                  <c:v>281067.57655293087</c:v>
                </c:pt>
                <c:pt idx="6">
                  <c:v>362381.77655677655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49824"/>
        <c:axId val="100348288"/>
      </c:lineChart>
      <c:catAx>
        <c:axId val="100344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346496"/>
        <c:crosses val="autoZero"/>
        <c:auto val="1"/>
        <c:lblAlgn val="ctr"/>
        <c:lblOffset val="100"/>
        <c:noMultiLvlLbl val="0"/>
      </c:catAx>
      <c:valAx>
        <c:axId val="1003464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100344960"/>
        <c:crosses val="autoZero"/>
        <c:crossBetween val="between"/>
      </c:valAx>
      <c:valAx>
        <c:axId val="10034828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00349824"/>
        <c:crosses val="max"/>
        <c:crossBetween val="between"/>
      </c:valAx>
      <c:catAx>
        <c:axId val="100349824"/>
        <c:scaling>
          <c:orientation val="minMax"/>
        </c:scaling>
        <c:delete val="1"/>
        <c:axPos val="b"/>
        <c:majorTickMark val="out"/>
        <c:minorTickMark val="none"/>
        <c:tickLblPos val="nextTo"/>
        <c:crossAx val="10034828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費用総額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給付状況!$B$5</c:f>
              <c:strCache>
                <c:ptCount val="1"/>
                <c:pt idx="0">
                  <c:v>費用総額（千円）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(給付状況!$D$5,給付状況!$F$5,給付状況!$H$5)</c:f>
              <c:numCache>
                <c:formatCode>0.0%</c:formatCode>
                <c:ptCount val="3"/>
                <c:pt idx="0">
                  <c:v>8.1134413335194944E-2</c:v>
                </c:pt>
                <c:pt idx="1">
                  <c:v>0.51021413783330272</c:v>
                </c:pt>
                <c:pt idx="2">
                  <c:v>0.40865144883150245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認定者数!$D$4:$J$4</c:f>
              <c:numCache>
                <c:formatCode>#,##0_);[Red]\(#,##0\)</c:formatCode>
                <c:ptCount val="7"/>
                <c:pt idx="0">
                  <c:v>7350</c:v>
                </c:pt>
                <c:pt idx="1">
                  <c:v>5016</c:v>
                </c:pt>
                <c:pt idx="2">
                  <c:v>7536</c:v>
                </c:pt>
                <c:pt idx="3">
                  <c:v>5109</c:v>
                </c:pt>
                <c:pt idx="4">
                  <c:v>4250</c:v>
                </c:pt>
                <c:pt idx="5">
                  <c:v>4757</c:v>
                </c:pt>
                <c:pt idx="6">
                  <c:v>3085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認定者数!$D$5:$J$5</c:f>
              <c:numCache>
                <c:formatCode>#,##0_);[Red]\(#,##0\)</c:formatCode>
                <c:ptCount val="7"/>
                <c:pt idx="0">
                  <c:v>1066</c:v>
                </c:pt>
                <c:pt idx="1">
                  <c:v>745</c:v>
                </c:pt>
                <c:pt idx="2">
                  <c:v>781</c:v>
                </c:pt>
                <c:pt idx="3">
                  <c:v>629</c:v>
                </c:pt>
                <c:pt idx="4">
                  <c:v>482</c:v>
                </c:pt>
                <c:pt idx="5">
                  <c:v>449</c:v>
                </c:pt>
                <c:pt idx="6">
                  <c:v>324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認定者数!$D$6:$J$6</c:f>
              <c:numCache>
                <c:formatCode>#,##0_);[Red]\(#,##0\)</c:formatCode>
                <c:ptCount val="7"/>
                <c:pt idx="0">
                  <c:v>6284</c:v>
                </c:pt>
                <c:pt idx="1">
                  <c:v>4271</c:v>
                </c:pt>
                <c:pt idx="2">
                  <c:v>6755</c:v>
                </c:pt>
                <c:pt idx="3">
                  <c:v>4480</c:v>
                </c:pt>
                <c:pt idx="4">
                  <c:v>3768</c:v>
                </c:pt>
                <c:pt idx="5">
                  <c:v>4308</c:v>
                </c:pt>
                <c:pt idx="6">
                  <c:v>2761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認定者数!$D$22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認定者数!$D$23:$D$30</c:f>
              <c:numCache>
                <c:formatCode>#,##0_);[Red]\(#,##0\)</c:formatCode>
                <c:ptCount val="8"/>
                <c:pt idx="0">
                  <c:v>1014</c:v>
                </c:pt>
                <c:pt idx="1">
                  <c:v>985</c:v>
                </c:pt>
                <c:pt idx="2">
                  <c:v>809</c:v>
                </c:pt>
                <c:pt idx="3">
                  <c:v>115</c:v>
                </c:pt>
                <c:pt idx="4">
                  <c:v>366</c:v>
                </c:pt>
                <c:pt idx="5">
                  <c:v>645</c:v>
                </c:pt>
                <c:pt idx="6">
                  <c:v>2855</c:v>
                </c:pt>
                <c:pt idx="7">
                  <c:v>561</c:v>
                </c:pt>
              </c:numCache>
            </c:numRef>
          </c:val>
        </c:ser>
        <c:ser>
          <c:idx val="1"/>
          <c:order val="1"/>
          <c:tx>
            <c:strRef>
              <c:f>認定者数!$E$22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認定者数!$E$23:$E$30</c:f>
              <c:numCache>
                <c:formatCode>#,##0_);[Red]\(#,##0\)</c:formatCode>
                <c:ptCount val="8"/>
                <c:pt idx="0">
                  <c:v>601</c:v>
                </c:pt>
                <c:pt idx="1">
                  <c:v>704</c:v>
                </c:pt>
                <c:pt idx="2">
                  <c:v>465</c:v>
                </c:pt>
                <c:pt idx="3">
                  <c:v>165</c:v>
                </c:pt>
                <c:pt idx="4">
                  <c:v>234</c:v>
                </c:pt>
                <c:pt idx="5">
                  <c:v>615</c:v>
                </c:pt>
                <c:pt idx="6">
                  <c:v>1770</c:v>
                </c:pt>
                <c:pt idx="7">
                  <c:v>462</c:v>
                </c:pt>
              </c:numCache>
            </c:numRef>
          </c:val>
        </c:ser>
        <c:ser>
          <c:idx val="2"/>
          <c:order val="2"/>
          <c:tx>
            <c:strRef>
              <c:f>認定者数!$F$22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認定者数!$F$23:$F$30</c:f>
              <c:numCache>
                <c:formatCode>#,##0_);[Red]\(#,##0\)</c:formatCode>
                <c:ptCount val="8"/>
                <c:pt idx="0">
                  <c:v>1065</c:v>
                </c:pt>
                <c:pt idx="1">
                  <c:v>1005</c:v>
                </c:pt>
                <c:pt idx="2">
                  <c:v>696</c:v>
                </c:pt>
                <c:pt idx="3">
                  <c:v>262</c:v>
                </c:pt>
                <c:pt idx="4">
                  <c:v>481</c:v>
                </c:pt>
                <c:pt idx="5">
                  <c:v>1182</c:v>
                </c:pt>
                <c:pt idx="6">
                  <c:v>2210</c:v>
                </c:pt>
                <c:pt idx="7">
                  <c:v>635</c:v>
                </c:pt>
              </c:numCache>
            </c:numRef>
          </c:val>
        </c:ser>
        <c:ser>
          <c:idx val="3"/>
          <c:order val="3"/>
          <c:tx>
            <c:strRef>
              <c:f>認定者数!$G$22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認定者数!$G$23:$G$30</c:f>
              <c:numCache>
                <c:formatCode>#,##0_);[Red]\(#,##0\)</c:formatCode>
                <c:ptCount val="8"/>
                <c:pt idx="0">
                  <c:v>680</c:v>
                </c:pt>
                <c:pt idx="1">
                  <c:v>720</c:v>
                </c:pt>
                <c:pt idx="2">
                  <c:v>472</c:v>
                </c:pt>
                <c:pt idx="3">
                  <c:v>217</c:v>
                </c:pt>
                <c:pt idx="4">
                  <c:v>308</c:v>
                </c:pt>
                <c:pt idx="5">
                  <c:v>627</c:v>
                </c:pt>
                <c:pt idx="6">
                  <c:v>1600</c:v>
                </c:pt>
                <c:pt idx="7">
                  <c:v>485</c:v>
                </c:pt>
              </c:numCache>
            </c:numRef>
          </c:val>
        </c:ser>
        <c:ser>
          <c:idx val="4"/>
          <c:order val="4"/>
          <c:tx>
            <c:strRef>
              <c:f>認定者数!$H$22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認定者数!$H$23:$H$30</c:f>
              <c:numCache>
                <c:formatCode>#,##0_);[Red]\(#,##0\)</c:formatCode>
                <c:ptCount val="8"/>
                <c:pt idx="0">
                  <c:v>583</c:v>
                </c:pt>
                <c:pt idx="1">
                  <c:v>550</c:v>
                </c:pt>
                <c:pt idx="2">
                  <c:v>473</c:v>
                </c:pt>
                <c:pt idx="3">
                  <c:v>208</c:v>
                </c:pt>
                <c:pt idx="4">
                  <c:v>242</c:v>
                </c:pt>
                <c:pt idx="5">
                  <c:v>586</c:v>
                </c:pt>
                <c:pt idx="6">
                  <c:v>1193</c:v>
                </c:pt>
                <c:pt idx="7">
                  <c:v>415</c:v>
                </c:pt>
              </c:numCache>
            </c:numRef>
          </c:val>
        </c:ser>
        <c:ser>
          <c:idx val="5"/>
          <c:order val="5"/>
          <c:tx>
            <c:strRef>
              <c:f>認定者数!$I$22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認定者数!$I$23:$I$30</c:f>
              <c:numCache>
                <c:formatCode>#,##0_);[Red]\(#,##0\)</c:formatCode>
                <c:ptCount val="8"/>
                <c:pt idx="0">
                  <c:v>771</c:v>
                </c:pt>
                <c:pt idx="1">
                  <c:v>637</c:v>
                </c:pt>
                <c:pt idx="2">
                  <c:v>423</c:v>
                </c:pt>
                <c:pt idx="3">
                  <c:v>209</c:v>
                </c:pt>
                <c:pt idx="4">
                  <c:v>328</c:v>
                </c:pt>
                <c:pt idx="5">
                  <c:v>672</c:v>
                </c:pt>
                <c:pt idx="6">
                  <c:v>1255</c:v>
                </c:pt>
                <c:pt idx="7">
                  <c:v>462</c:v>
                </c:pt>
              </c:numCache>
            </c:numRef>
          </c:val>
        </c:ser>
        <c:ser>
          <c:idx val="6"/>
          <c:order val="6"/>
          <c:tx>
            <c:strRef>
              <c:f>認定者数!$J$22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認定者数!$J$23:$J$30</c:f>
              <c:numCache>
                <c:formatCode>#,##0_);[Red]\(#,##0\)</c:formatCode>
                <c:ptCount val="8"/>
                <c:pt idx="0">
                  <c:v>523</c:v>
                </c:pt>
                <c:pt idx="1">
                  <c:v>390</c:v>
                </c:pt>
                <c:pt idx="2">
                  <c:v>284</c:v>
                </c:pt>
                <c:pt idx="3">
                  <c:v>173</c:v>
                </c:pt>
                <c:pt idx="4">
                  <c:v>214</c:v>
                </c:pt>
                <c:pt idx="5">
                  <c:v>411</c:v>
                </c:pt>
                <c:pt idx="6">
                  <c:v>762</c:v>
                </c:pt>
                <c:pt idx="7">
                  <c:v>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712000"/>
        <c:axId val="99717888"/>
      </c:barChart>
      <c:lineChart>
        <c:grouping val="standard"/>
        <c:varyColors val="0"/>
        <c:ser>
          <c:idx val="7"/>
          <c:order val="7"/>
          <c:tx>
            <c:strRef>
              <c:f>認定者数!$L$22</c:f>
              <c:strCache>
                <c:ptCount val="1"/>
                <c:pt idx="0">
                  <c:v>出現率</c:v>
                </c:pt>
              </c:strCache>
            </c:strRef>
          </c:tx>
          <c:marker>
            <c:symbol val="circle"/>
            <c:size val="7"/>
          </c:marker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認定者数!$L$23:$L$30</c:f>
              <c:numCache>
                <c:formatCode>0.0%</c:formatCode>
                <c:ptCount val="8"/>
                <c:pt idx="0">
                  <c:v>0.13937829350082503</c:v>
                </c:pt>
                <c:pt idx="1">
                  <c:v>0.18241292350425789</c:v>
                </c:pt>
                <c:pt idx="2">
                  <c:v>0.20909825655236117</c:v>
                </c:pt>
                <c:pt idx="3">
                  <c:v>0.15926800472255018</c:v>
                </c:pt>
                <c:pt idx="4">
                  <c:v>0.16499620349278663</c:v>
                </c:pt>
                <c:pt idx="5">
                  <c:v>0.16393896404968686</c:v>
                </c:pt>
                <c:pt idx="6">
                  <c:v>0.2570526687563463</c:v>
                </c:pt>
                <c:pt idx="7">
                  <c:v>0.17240846593542408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33504"/>
        <c:axId val="99719424"/>
      </c:lineChart>
      <c:catAx>
        <c:axId val="99712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99717888"/>
        <c:crosses val="autoZero"/>
        <c:auto val="1"/>
        <c:lblAlgn val="ctr"/>
        <c:lblOffset val="100"/>
        <c:noMultiLvlLbl val="0"/>
      </c:catAx>
      <c:valAx>
        <c:axId val="997178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9712000"/>
        <c:crosses val="autoZero"/>
        <c:crossBetween val="between"/>
      </c:valAx>
      <c:valAx>
        <c:axId val="9971942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99733504"/>
        <c:crosses val="max"/>
        <c:crossBetween val="between"/>
      </c:valAx>
      <c:catAx>
        <c:axId val="99733504"/>
        <c:scaling>
          <c:orientation val="minMax"/>
        </c:scaling>
        <c:delete val="1"/>
        <c:axPos val="b"/>
        <c:majorTickMark val="out"/>
        <c:minorTickMark val="none"/>
        <c:tickLblPos val="nextTo"/>
        <c:crossAx val="997194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利用人数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給付状況!$B$4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（予防）
</a:t>
                    </a:r>
                    <a:r>
                      <a:rPr lang="en-US" altLang="ja-JP" sz="1000"/>
                      <a:t>30.9%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（介護）
</a:t>
                    </a:r>
                    <a:r>
                      <a:rPr lang="en-US" altLang="ja-JP" sz="1000"/>
                      <a:t>47.8%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(給付状況!$D$4,給付状況!$F$4,給付状況!$H$4)</c:f>
              <c:numCache>
                <c:formatCode>0.0%</c:formatCode>
                <c:ptCount val="3"/>
                <c:pt idx="0">
                  <c:v>0.31488463278540191</c:v>
                </c:pt>
                <c:pt idx="1">
                  <c:v>0.47458905142512442</c:v>
                </c:pt>
                <c:pt idx="2">
                  <c:v>0.21052631578947367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在宅サービス別利用状況（予防）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4789385338460603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給付状況!$E$23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(給付状況!$E$24,給付状況!$E$26:$E$29,給付状況!$E$31:$E$34,給付状況!$E$37:$E$39)</c:f>
              <c:numCache>
                <c:formatCode>#,##0_);[Red]\(#,##0\)</c:formatCode>
                <c:ptCount val="12"/>
                <c:pt idx="0">
                  <c:v>117373.75</c:v>
                </c:pt>
                <c:pt idx="1">
                  <c:v>0</c:v>
                </c:pt>
                <c:pt idx="2">
                  <c:v>9552.93</c:v>
                </c:pt>
                <c:pt idx="3">
                  <c:v>3897.19</c:v>
                </c:pt>
                <c:pt idx="4">
                  <c:v>136592.9</c:v>
                </c:pt>
                <c:pt idx="5">
                  <c:v>75511.42</c:v>
                </c:pt>
                <c:pt idx="6">
                  <c:v>18275</c:v>
                </c:pt>
                <c:pt idx="7">
                  <c:v>3032.82</c:v>
                </c:pt>
                <c:pt idx="8">
                  <c:v>2167.81</c:v>
                </c:pt>
                <c:pt idx="9">
                  <c:v>6823.22</c:v>
                </c:pt>
                <c:pt idx="10">
                  <c:v>9502.06</c:v>
                </c:pt>
                <c:pt idx="11">
                  <c:v>20792.71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32640"/>
        <c:axId val="94034560"/>
      </c:barChart>
      <c:lineChart>
        <c:grouping val="standard"/>
        <c:varyColors val="0"/>
        <c:ser>
          <c:idx val="1"/>
          <c:order val="0"/>
          <c:tx>
            <c:strRef>
              <c:f>給付状況!$C$23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(給付状況!$C$24,給付状況!$C$26:$C$29,給付状況!$C$31:$C$34,給付状況!$C$37:$C$39)</c:f>
              <c:numCache>
                <c:formatCode>#,##0_);[Red]\(#,##0\)</c:formatCode>
                <c:ptCount val="12"/>
                <c:pt idx="0">
                  <c:v>5299</c:v>
                </c:pt>
                <c:pt idx="1">
                  <c:v>0</c:v>
                </c:pt>
                <c:pt idx="2">
                  <c:v>303</c:v>
                </c:pt>
                <c:pt idx="3">
                  <c:v>105</c:v>
                </c:pt>
                <c:pt idx="4">
                  <c:v>4135</c:v>
                </c:pt>
                <c:pt idx="5">
                  <c:v>1924</c:v>
                </c:pt>
                <c:pt idx="6">
                  <c:v>2867</c:v>
                </c:pt>
                <c:pt idx="7">
                  <c:v>239</c:v>
                </c:pt>
                <c:pt idx="8">
                  <c:v>68</c:v>
                </c:pt>
                <c:pt idx="9">
                  <c:v>104</c:v>
                </c:pt>
                <c:pt idx="10">
                  <c:v>38</c:v>
                </c:pt>
                <c:pt idx="11">
                  <c:v>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37888"/>
        <c:axId val="94036352"/>
      </c:lineChart>
      <c:catAx>
        <c:axId val="94032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94034560"/>
        <c:crosses val="autoZero"/>
        <c:auto val="1"/>
        <c:lblAlgn val="ctr"/>
        <c:lblOffset val="100"/>
        <c:noMultiLvlLbl val="0"/>
      </c:catAx>
      <c:valAx>
        <c:axId val="940345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4032640"/>
        <c:crosses val="autoZero"/>
        <c:crossBetween val="between"/>
      </c:valAx>
      <c:valAx>
        <c:axId val="9403635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94037888"/>
        <c:crosses val="max"/>
        <c:crossBetween val="between"/>
      </c:valAx>
      <c:catAx>
        <c:axId val="94037888"/>
        <c:scaling>
          <c:orientation val="minMax"/>
        </c:scaling>
        <c:delete val="1"/>
        <c:axPos val="b"/>
        <c:majorTickMark val="out"/>
        <c:minorTickMark val="none"/>
        <c:tickLblPos val="nextTo"/>
        <c:crossAx val="9403635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在宅サービス別利用状況（介護）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514016053225905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給付状況!$I$23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(給付状況!$I$24,給付状況!$I$26:$I$29,給付状況!$I$31:$I$34,給付状況!$I$37:$I$39)</c:f>
              <c:numCache>
                <c:formatCode>#,##0_);[Red]\(#,##0\)</c:formatCode>
                <c:ptCount val="12"/>
                <c:pt idx="0">
                  <c:v>318978.55</c:v>
                </c:pt>
                <c:pt idx="1">
                  <c:v>12845.03</c:v>
                </c:pt>
                <c:pt idx="2">
                  <c:v>56567.23</c:v>
                </c:pt>
                <c:pt idx="3">
                  <c:v>13241.18</c:v>
                </c:pt>
                <c:pt idx="4">
                  <c:v>734679.61</c:v>
                </c:pt>
                <c:pt idx="5">
                  <c:v>303494.44</c:v>
                </c:pt>
                <c:pt idx="6">
                  <c:v>90953.77</c:v>
                </c:pt>
                <c:pt idx="7">
                  <c:v>30590.06</c:v>
                </c:pt>
                <c:pt idx="8">
                  <c:v>160574.17000000001</c:v>
                </c:pt>
                <c:pt idx="9">
                  <c:v>86108.7</c:v>
                </c:pt>
                <c:pt idx="10">
                  <c:v>536498.94999999995</c:v>
                </c:pt>
                <c:pt idx="11">
                  <c:v>193017.1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51712"/>
        <c:axId val="94070272"/>
      </c:barChart>
      <c:lineChart>
        <c:grouping val="standard"/>
        <c:varyColors val="0"/>
        <c:ser>
          <c:idx val="1"/>
          <c:order val="0"/>
          <c:tx>
            <c:strRef>
              <c:f>給付状況!$G$23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(給付状況!$G$24,給付状況!$G$26:$G$29,給付状況!$G$31:$G$34,給付状況!$G$37:$G$39)</c:f>
              <c:numCache>
                <c:formatCode>#,##0_);[Red]\(#,##0\)</c:formatCode>
                <c:ptCount val="12"/>
                <c:pt idx="0">
                  <c:v>5087</c:v>
                </c:pt>
                <c:pt idx="1">
                  <c:v>190</c:v>
                </c:pt>
                <c:pt idx="2">
                  <c:v>1165</c:v>
                </c:pt>
                <c:pt idx="3">
                  <c:v>322</c:v>
                </c:pt>
                <c:pt idx="4">
                  <c:v>6845</c:v>
                </c:pt>
                <c:pt idx="5">
                  <c:v>3210</c:v>
                </c:pt>
                <c:pt idx="6">
                  <c:v>6831</c:v>
                </c:pt>
                <c:pt idx="7">
                  <c:v>2214</c:v>
                </c:pt>
                <c:pt idx="8">
                  <c:v>1606</c:v>
                </c:pt>
                <c:pt idx="9">
                  <c:v>417</c:v>
                </c:pt>
                <c:pt idx="10">
                  <c:v>1945</c:v>
                </c:pt>
                <c:pt idx="11">
                  <c:v>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81792"/>
        <c:axId val="94071808"/>
      </c:lineChart>
      <c:catAx>
        <c:axId val="94051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94070272"/>
        <c:crosses val="autoZero"/>
        <c:auto val="1"/>
        <c:lblAlgn val="ctr"/>
        <c:lblOffset val="100"/>
        <c:noMultiLvlLbl val="0"/>
      </c:catAx>
      <c:valAx>
        <c:axId val="940702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4051712"/>
        <c:crosses val="autoZero"/>
        <c:crossBetween val="between"/>
      </c:valAx>
      <c:valAx>
        <c:axId val="940718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94081792"/>
        <c:crosses val="max"/>
        <c:crossBetween val="between"/>
      </c:valAx>
      <c:catAx>
        <c:axId val="94081792"/>
        <c:scaling>
          <c:orientation val="minMax"/>
        </c:scaling>
        <c:delete val="1"/>
        <c:axPos val="b"/>
        <c:majorTickMark val="out"/>
        <c:minorTickMark val="none"/>
        <c:tickLblPos val="nextTo"/>
        <c:crossAx val="9407180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給付状況!$H$72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(給付状況!$H$73,給付状況!$H$75:$H$76)</c:f>
              <c:numCache>
                <c:formatCode>0.0%</c:formatCode>
                <c:ptCount val="3"/>
                <c:pt idx="0">
                  <c:v>0.49383954154727794</c:v>
                </c:pt>
                <c:pt idx="1">
                  <c:v>0.39656160458452722</c:v>
                </c:pt>
                <c:pt idx="2">
                  <c:v>9.8997134670487111E-2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月）</a:t>
          </a: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12</xdr:col>
      <xdr:colOff>0</xdr:colOff>
      <xdr:row>44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95249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</xdr:rowOff>
    </xdr:from>
    <xdr:to>
      <xdr:col>10</xdr:col>
      <xdr:colOff>0</xdr:colOff>
      <xdr:row>55</xdr:row>
      <xdr:rowOff>1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104776</xdr:colOff>
      <xdr:row>44</xdr:row>
      <xdr:rowOff>47625</xdr:rowOff>
    </xdr:from>
    <xdr:to>
      <xdr:col>1</xdr:col>
      <xdr:colOff>781050</xdr:colOff>
      <xdr:row>45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304801" y="10868025"/>
          <a:ext cx="6762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7</xdr:col>
      <xdr:colOff>304800</xdr:colOff>
      <xdr:row>44</xdr:row>
      <xdr:rowOff>47625</xdr:rowOff>
    </xdr:from>
    <xdr:to>
      <xdr:col>8</xdr:col>
      <xdr:colOff>333375</xdr:colOff>
      <xdr:row>45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5238750" y="108680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0</xdr:colOff>
      <xdr:row>67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352425</xdr:colOff>
      <xdr:row>56</xdr:row>
      <xdr:rowOff>38100</xdr:rowOff>
    </xdr:from>
    <xdr:to>
      <xdr:col>8</xdr:col>
      <xdr:colOff>381000</xdr:colOff>
      <xdr:row>57</xdr:row>
      <xdr:rowOff>85725</xdr:rowOff>
    </xdr:to>
    <xdr:sp macro="" textlink="">
      <xdr:nvSpPr>
        <xdr:cNvPr id="12" name="テキスト ボックス 11"/>
        <xdr:cNvSpPr txBox="1"/>
      </xdr:nvSpPr>
      <xdr:spPr>
        <a:xfrm>
          <a:off x="5286375" y="138303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114300</xdr:colOff>
      <xdr:row>56</xdr:row>
      <xdr:rowOff>38100</xdr:rowOff>
    </xdr:from>
    <xdr:to>
      <xdr:col>1</xdr:col>
      <xdr:colOff>781050</xdr:colOff>
      <xdr:row>57</xdr:row>
      <xdr:rowOff>85725</xdr:rowOff>
    </xdr:to>
    <xdr:sp macro="" textlink="">
      <xdr:nvSpPr>
        <xdr:cNvPr id="13" name="テキスト ボックス 12"/>
        <xdr:cNvSpPr txBox="1"/>
      </xdr:nvSpPr>
      <xdr:spPr>
        <a:xfrm>
          <a:off x="314325" y="1383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4762</xdr:colOff>
      <xdr:row>76</xdr:row>
      <xdr:rowOff>47625</xdr:rowOff>
    </xdr:from>
    <xdr:to>
      <xdr:col>4</xdr:col>
      <xdr:colOff>190500</xdr:colOff>
      <xdr:row>85</xdr:row>
      <xdr:rowOff>209550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76</xdr:row>
      <xdr:rowOff>66675</xdr:rowOff>
    </xdr:from>
    <xdr:to>
      <xdr:col>9</xdr:col>
      <xdr:colOff>166688</xdr:colOff>
      <xdr:row>85</xdr:row>
      <xdr:rowOff>228600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100</xdr:row>
      <xdr:rowOff>238125</xdr:rowOff>
    </xdr:from>
    <xdr:to>
      <xdr:col>10</xdr:col>
      <xdr:colOff>0</xdr:colOff>
      <xdr:row>112</xdr:row>
      <xdr:rowOff>9525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101</xdr:row>
      <xdr:rowOff>19050</xdr:rowOff>
    </xdr:from>
    <xdr:to>
      <xdr:col>1</xdr:col>
      <xdr:colOff>723900</xdr:colOff>
      <xdr:row>102</xdr:row>
      <xdr:rowOff>66675</xdr:rowOff>
    </xdr:to>
    <xdr:sp macro="" textlink="">
      <xdr:nvSpPr>
        <xdr:cNvPr id="17" name="テキスト ボックス 16"/>
        <xdr:cNvSpPr txBox="1"/>
      </xdr:nvSpPr>
      <xdr:spPr>
        <a:xfrm>
          <a:off x="238125" y="25107900"/>
          <a:ext cx="6858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7</xdr:col>
      <xdr:colOff>476250</xdr:colOff>
      <xdr:row>101</xdr:row>
      <xdr:rowOff>28575</xdr:rowOff>
    </xdr:from>
    <xdr:to>
      <xdr:col>8</xdr:col>
      <xdr:colOff>352425</xdr:colOff>
      <xdr:row>102</xdr:row>
      <xdr:rowOff>76200</xdr:rowOff>
    </xdr:to>
    <xdr:sp macro="" textlink="">
      <xdr:nvSpPr>
        <xdr:cNvPr id="18" name="テキスト ボックス 17"/>
        <xdr:cNvSpPr txBox="1"/>
      </xdr:nvSpPr>
      <xdr:spPr>
        <a:xfrm>
          <a:off x="5486400" y="251174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4</xdr:col>
      <xdr:colOff>519112</xdr:colOff>
      <xdr:row>7</xdr:row>
      <xdr:rowOff>19050</xdr:rowOff>
    </xdr:from>
    <xdr:to>
      <xdr:col>9</xdr:col>
      <xdr:colOff>0</xdr:colOff>
      <xdr:row>17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44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50</v>
      </c>
    </row>
    <row r="40" spans="2:11" ht="24.95" customHeight="1">
      <c r="B40" s="9" t="s">
        <v>45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6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7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8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sheetProtection password="DA57" sheet="1" objects="1" scenarios="1"/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18</v>
      </c>
    </row>
    <row r="2" spans="1:12" ht="14.1" customHeight="1">
      <c r="G2" s="25" t="s">
        <v>43</v>
      </c>
      <c r="H2" s="25"/>
    </row>
    <row r="3" spans="1:12" ht="20.100000000000001" customHeight="1">
      <c r="B3" s="15"/>
      <c r="C3" s="166" t="s">
        <v>0</v>
      </c>
      <c r="D3" s="168" t="s">
        <v>19</v>
      </c>
      <c r="E3" s="20"/>
      <c r="F3" s="21"/>
      <c r="G3" s="166" t="s">
        <v>20</v>
      </c>
      <c r="H3" s="166" t="s">
        <v>21</v>
      </c>
      <c r="I3" s="27"/>
    </row>
    <row r="4" spans="1:12" ht="20.100000000000001" customHeight="1" thickBot="1">
      <c r="B4" s="16"/>
      <c r="C4" s="167"/>
      <c r="D4" s="169"/>
      <c r="E4" s="22" t="s">
        <v>22</v>
      </c>
      <c r="F4" s="23" t="s">
        <v>23</v>
      </c>
      <c r="G4" s="167"/>
      <c r="H4" s="167"/>
      <c r="I4" s="27"/>
      <c r="J4" s="28" t="s">
        <v>33</v>
      </c>
      <c r="K4" s="25" t="s">
        <v>49</v>
      </c>
      <c r="L4" s="25" t="s">
        <v>48</v>
      </c>
    </row>
    <row r="5" spans="1:12" ht="20.100000000000001" customHeight="1" thickTop="1" thickBot="1">
      <c r="B5" s="17" t="s">
        <v>24</v>
      </c>
      <c r="C5" s="37">
        <f>SUM(C6:C13)</f>
        <v>725242</v>
      </c>
      <c r="D5" s="38">
        <f>SUM(E5:F5)</f>
        <v>197519</v>
      </c>
      <c r="E5" s="39">
        <f>SUM(E6:E13)</f>
        <v>98919</v>
      </c>
      <c r="F5" s="40">
        <f t="shared" ref="F5:G5" si="0">SUM(F6:F13)</f>
        <v>98600</v>
      </c>
      <c r="G5" s="37">
        <f t="shared" si="0"/>
        <v>234632</v>
      </c>
      <c r="H5" s="41">
        <f>D5/C5</f>
        <v>0.27234909175144295</v>
      </c>
      <c r="I5" s="26"/>
      <c r="J5" s="24">
        <f t="shared" ref="J5:J13" si="1">C5-D5-G5</f>
        <v>293091</v>
      </c>
      <c r="K5" s="68">
        <f>E5/C5</f>
        <v>0.13639447246574246</v>
      </c>
      <c r="L5" s="68">
        <f>F5/C5</f>
        <v>0.13595461928570049</v>
      </c>
    </row>
    <row r="6" spans="1:12" ht="20.100000000000001" customHeight="1" thickTop="1">
      <c r="B6" s="18" t="s">
        <v>25</v>
      </c>
      <c r="C6" s="42">
        <v>180223</v>
      </c>
      <c r="D6" s="43">
        <f t="shared" ref="D6:D13" si="2">SUM(E6:F6)</f>
        <v>37574</v>
      </c>
      <c r="E6" s="44">
        <v>21141</v>
      </c>
      <c r="F6" s="45">
        <v>16433</v>
      </c>
      <c r="G6" s="42">
        <v>58180</v>
      </c>
      <c r="H6" s="46">
        <f t="shared" ref="H6:H13" si="3">D6/C6</f>
        <v>0.2084861532656764</v>
      </c>
      <c r="I6" s="26"/>
      <c r="J6" s="24">
        <f t="shared" si="1"/>
        <v>84469</v>
      </c>
      <c r="K6" s="68">
        <f t="shared" ref="K6:K13" si="4">E6/C6</f>
        <v>0.11730467254456978</v>
      </c>
      <c r="L6" s="68">
        <f t="shared" ref="L6:L13" si="5">F6/C6</f>
        <v>9.1181480721106628E-2</v>
      </c>
    </row>
    <row r="7" spans="1:12" ht="20.100000000000001" customHeight="1">
      <c r="B7" s="19" t="s">
        <v>26</v>
      </c>
      <c r="C7" s="47">
        <v>96297</v>
      </c>
      <c r="D7" s="48">
        <f t="shared" si="2"/>
        <v>27361</v>
      </c>
      <c r="E7" s="49">
        <v>14200</v>
      </c>
      <c r="F7" s="50">
        <v>13161</v>
      </c>
      <c r="G7" s="47">
        <v>31501</v>
      </c>
      <c r="H7" s="51">
        <f t="shared" si="3"/>
        <v>0.28413138519372361</v>
      </c>
      <c r="I7" s="26"/>
      <c r="J7" s="24">
        <f t="shared" si="1"/>
        <v>37435</v>
      </c>
      <c r="K7" s="68">
        <f t="shared" si="4"/>
        <v>0.1474604608658629</v>
      </c>
      <c r="L7" s="68">
        <f t="shared" si="5"/>
        <v>0.13667092432786068</v>
      </c>
    </row>
    <row r="8" spans="1:12" ht="20.100000000000001" customHeight="1">
      <c r="B8" s="19" t="s">
        <v>27</v>
      </c>
      <c r="C8" s="47">
        <v>54895</v>
      </c>
      <c r="D8" s="48">
        <f t="shared" si="2"/>
        <v>17322</v>
      </c>
      <c r="E8" s="49">
        <v>8190</v>
      </c>
      <c r="F8" s="50">
        <v>9132</v>
      </c>
      <c r="G8" s="47">
        <v>17749</v>
      </c>
      <c r="H8" s="51">
        <f t="shared" si="3"/>
        <v>0.31554786410419894</v>
      </c>
      <c r="I8" s="26"/>
      <c r="J8" s="24">
        <f t="shared" si="1"/>
        <v>19824</v>
      </c>
      <c r="K8" s="68">
        <f t="shared" si="4"/>
        <v>0.14919391565716367</v>
      </c>
      <c r="L8" s="68">
        <f t="shared" si="5"/>
        <v>0.16635394844703524</v>
      </c>
    </row>
    <row r="9" spans="1:12" ht="20.100000000000001" customHeight="1">
      <c r="B9" s="19" t="s">
        <v>28</v>
      </c>
      <c r="C9" s="47">
        <v>31973</v>
      </c>
      <c r="D9" s="48">
        <f t="shared" si="2"/>
        <v>8470</v>
      </c>
      <c r="E9" s="49">
        <v>4216</v>
      </c>
      <c r="F9" s="50">
        <v>4254</v>
      </c>
      <c r="G9" s="47">
        <v>10716</v>
      </c>
      <c r="H9" s="51">
        <f t="shared" si="3"/>
        <v>0.26491101867200451</v>
      </c>
      <c r="I9" s="26"/>
      <c r="J9" s="24">
        <f t="shared" si="1"/>
        <v>12787</v>
      </c>
      <c r="K9" s="68">
        <f t="shared" si="4"/>
        <v>0.13186125793638381</v>
      </c>
      <c r="L9" s="68">
        <f t="shared" si="5"/>
        <v>0.13304976073562069</v>
      </c>
    </row>
    <row r="10" spans="1:12" ht="20.100000000000001" customHeight="1">
      <c r="B10" s="19" t="s">
        <v>29</v>
      </c>
      <c r="C10" s="47">
        <v>47213</v>
      </c>
      <c r="D10" s="48">
        <f t="shared" si="2"/>
        <v>13170</v>
      </c>
      <c r="E10" s="49">
        <v>6136</v>
      </c>
      <c r="F10" s="50">
        <v>7034</v>
      </c>
      <c r="G10" s="47">
        <v>15216</v>
      </c>
      <c r="H10" s="51">
        <f t="shared" si="3"/>
        <v>0.27894859466672317</v>
      </c>
      <c r="I10" s="26"/>
      <c r="J10" s="24">
        <f t="shared" si="1"/>
        <v>18827</v>
      </c>
      <c r="K10" s="68">
        <f t="shared" si="4"/>
        <v>0.12996420477410883</v>
      </c>
      <c r="L10" s="68">
        <f t="shared" si="5"/>
        <v>0.14898438989261431</v>
      </c>
    </row>
    <row r="11" spans="1:12" ht="20.100000000000001" customHeight="1">
      <c r="B11" s="19" t="s">
        <v>30</v>
      </c>
      <c r="C11" s="47">
        <v>104490</v>
      </c>
      <c r="D11" s="48">
        <f t="shared" si="2"/>
        <v>28901</v>
      </c>
      <c r="E11" s="49">
        <v>14086</v>
      </c>
      <c r="F11" s="50">
        <v>14815</v>
      </c>
      <c r="G11" s="47">
        <v>34255</v>
      </c>
      <c r="H11" s="51">
        <f t="shared" si="3"/>
        <v>0.27659106134558331</v>
      </c>
      <c r="I11" s="26"/>
      <c r="J11" s="24">
        <f t="shared" si="1"/>
        <v>41334</v>
      </c>
      <c r="K11" s="68">
        <f t="shared" si="4"/>
        <v>0.13480715857976841</v>
      </c>
      <c r="L11" s="68">
        <f t="shared" si="5"/>
        <v>0.1417839027658149</v>
      </c>
    </row>
    <row r="12" spans="1:12" ht="20.100000000000001" customHeight="1">
      <c r="B12" s="19" t="s">
        <v>31</v>
      </c>
      <c r="C12" s="47">
        <v>148348</v>
      </c>
      <c r="D12" s="48">
        <f t="shared" si="2"/>
        <v>45302</v>
      </c>
      <c r="E12" s="49">
        <v>21691</v>
      </c>
      <c r="F12" s="50">
        <v>23611</v>
      </c>
      <c r="G12" s="47">
        <v>47569</v>
      </c>
      <c r="H12" s="51">
        <f t="shared" si="3"/>
        <v>0.30537654703804568</v>
      </c>
      <c r="I12" s="26"/>
      <c r="J12" s="24">
        <f t="shared" si="1"/>
        <v>55477</v>
      </c>
      <c r="K12" s="68">
        <f t="shared" si="4"/>
        <v>0.14621700326259876</v>
      </c>
      <c r="L12" s="68">
        <f t="shared" si="5"/>
        <v>0.15915954377544692</v>
      </c>
    </row>
    <row r="13" spans="1:12" ht="20.100000000000001" customHeight="1">
      <c r="B13" s="19" t="s">
        <v>32</v>
      </c>
      <c r="C13" s="47">
        <v>61803</v>
      </c>
      <c r="D13" s="48">
        <f t="shared" si="2"/>
        <v>19419</v>
      </c>
      <c r="E13" s="49">
        <v>9259</v>
      </c>
      <c r="F13" s="50">
        <v>10160</v>
      </c>
      <c r="G13" s="47">
        <v>19446</v>
      </c>
      <c r="H13" s="51">
        <f t="shared" si="3"/>
        <v>0.3142080481530023</v>
      </c>
      <c r="I13" s="26"/>
      <c r="J13" s="24">
        <f t="shared" si="1"/>
        <v>22938</v>
      </c>
      <c r="K13" s="68">
        <f t="shared" si="4"/>
        <v>0.14981473391259323</v>
      </c>
      <c r="L13" s="68">
        <f t="shared" si="5"/>
        <v>0.16439331424040904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sheetProtection password="DA57" sheet="1" objects="1" scenarios="1"/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52</v>
      </c>
      <c r="B1" s="13"/>
    </row>
    <row r="2" spans="1:12" ht="14.1" customHeight="1">
      <c r="K2" s="52" t="s">
        <v>2</v>
      </c>
    </row>
    <row r="3" spans="1:12" ht="20.100000000000001" customHeight="1">
      <c r="B3" s="29"/>
      <c r="C3" s="30"/>
      <c r="D3" s="31" t="s">
        <v>34</v>
      </c>
      <c r="E3" s="32" t="s">
        <v>35</v>
      </c>
      <c r="F3" s="32" t="s">
        <v>36</v>
      </c>
      <c r="G3" s="32" t="s">
        <v>37</v>
      </c>
      <c r="H3" s="32" t="s">
        <v>38</v>
      </c>
      <c r="I3" s="32" t="s">
        <v>39</v>
      </c>
      <c r="J3" s="31" t="s">
        <v>40</v>
      </c>
      <c r="K3" s="33" t="s">
        <v>41</v>
      </c>
      <c r="L3" s="34" t="s">
        <v>1</v>
      </c>
    </row>
    <row r="4" spans="1:12" ht="20.100000000000001" customHeight="1">
      <c r="B4" s="170" t="s">
        <v>112</v>
      </c>
      <c r="C4" s="171"/>
      <c r="D4" s="53">
        <f>SUM(D5:D6)</f>
        <v>7350</v>
      </c>
      <c r="E4" s="54">
        <f t="shared" ref="E4:K4" si="0">SUM(E5:E6)</f>
        <v>5016</v>
      </c>
      <c r="F4" s="54">
        <f t="shared" si="0"/>
        <v>7536</v>
      </c>
      <c r="G4" s="54">
        <f t="shared" si="0"/>
        <v>5109</v>
      </c>
      <c r="H4" s="54">
        <f t="shared" si="0"/>
        <v>4250</v>
      </c>
      <c r="I4" s="54">
        <f t="shared" si="0"/>
        <v>4757</v>
      </c>
      <c r="J4" s="53">
        <f t="shared" si="0"/>
        <v>3085</v>
      </c>
      <c r="K4" s="55">
        <f t="shared" si="0"/>
        <v>37103</v>
      </c>
      <c r="L4" s="63">
        <f>K4/人口統計!D5</f>
        <v>0.18784521995352346</v>
      </c>
    </row>
    <row r="5" spans="1:12" ht="20.100000000000001" customHeight="1">
      <c r="B5" s="36"/>
      <c r="C5" s="66" t="s">
        <v>46</v>
      </c>
      <c r="D5" s="56">
        <v>1066</v>
      </c>
      <c r="E5" s="57">
        <v>745</v>
      </c>
      <c r="F5" s="57">
        <v>781</v>
      </c>
      <c r="G5" s="57">
        <v>629</v>
      </c>
      <c r="H5" s="57">
        <v>482</v>
      </c>
      <c r="I5" s="57">
        <v>449</v>
      </c>
      <c r="J5" s="56">
        <v>324</v>
      </c>
      <c r="K5" s="58">
        <f>SUM(D5:J5)</f>
        <v>4476</v>
      </c>
      <c r="L5" s="64">
        <f>K5/人口統計!D5</f>
        <v>2.2661111082984423E-2</v>
      </c>
    </row>
    <row r="6" spans="1:12" ht="20.100000000000001" customHeight="1">
      <c r="B6" s="36"/>
      <c r="C6" s="67" t="s">
        <v>47</v>
      </c>
      <c r="D6" s="59">
        <v>6284</v>
      </c>
      <c r="E6" s="60">
        <v>4271</v>
      </c>
      <c r="F6" s="60">
        <v>6755</v>
      </c>
      <c r="G6" s="60">
        <v>4480</v>
      </c>
      <c r="H6" s="60">
        <v>3768</v>
      </c>
      <c r="I6" s="60">
        <v>4308</v>
      </c>
      <c r="J6" s="59">
        <v>2761</v>
      </c>
      <c r="K6" s="61">
        <f>SUM(D6:J6)</f>
        <v>32627</v>
      </c>
      <c r="L6" s="65">
        <f>K6/人口統計!D5</f>
        <v>0.16518410887053903</v>
      </c>
    </row>
    <row r="7" spans="1:12" ht="20.100000000000001" customHeight="1" thickBot="1">
      <c r="B7" s="170" t="s">
        <v>113</v>
      </c>
      <c r="C7" s="171"/>
      <c r="D7" s="53">
        <v>86</v>
      </c>
      <c r="E7" s="54">
        <v>157</v>
      </c>
      <c r="F7" s="54">
        <v>139</v>
      </c>
      <c r="G7" s="54">
        <v>130</v>
      </c>
      <c r="H7" s="54">
        <v>135</v>
      </c>
      <c r="I7" s="54">
        <v>107</v>
      </c>
      <c r="J7" s="53">
        <v>107</v>
      </c>
      <c r="K7" s="55">
        <f>SUM(D7:J7)</f>
        <v>861</v>
      </c>
      <c r="L7" s="162"/>
    </row>
    <row r="8" spans="1:12" ht="20.100000000000001" customHeight="1" thickTop="1">
      <c r="B8" s="172" t="s">
        <v>42</v>
      </c>
      <c r="C8" s="173"/>
      <c r="D8" s="43">
        <f>D4+D7</f>
        <v>7436</v>
      </c>
      <c r="E8" s="42">
        <f t="shared" ref="E8:K8" si="1">E4+E7</f>
        <v>5173</v>
      </c>
      <c r="F8" s="42">
        <f t="shared" si="1"/>
        <v>7675</v>
      </c>
      <c r="G8" s="42">
        <f t="shared" si="1"/>
        <v>5239</v>
      </c>
      <c r="H8" s="42">
        <f t="shared" si="1"/>
        <v>4385</v>
      </c>
      <c r="I8" s="42">
        <f t="shared" si="1"/>
        <v>4864</v>
      </c>
      <c r="J8" s="43">
        <f t="shared" si="1"/>
        <v>3192</v>
      </c>
      <c r="K8" s="62">
        <f t="shared" si="1"/>
        <v>37964</v>
      </c>
      <c r="L8" s="163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51</v>
      </c>
    </row>
    <row r="21" spans="1:12" ht="14.1" customHeight="1">
      <c r="K21" s="52" t="s">
        <v>2</v>
      </c>
    </row>
    <row r="22" spans="1:12" ht="20.100000000000001" customHeight="1">
      <c r="B22" s="29"/>
      <c r="C22" s="30"/>
      <c r="D22" s="35" t="s">
        <v>34</v>
      </c>
      <c r="E22" s="32" t="s">
        <v>35</v>
      </c>
      <c r="F22" s="32" t="s">
        <v>36</v>
      </c>
      <c r="G22" s="32" t="s">
        <v>37</v>
      </c>
      <c r="H22" s="32" t="s">
        <v>38</v>
      </c>
      <c r="I22" s="32" t="s">
        <v>39</v>
      </c>
      <c r="J22" s="35" t="s">
        <v>40</v>
      </c>
      <c r="K22" s="33" t="s">
        <v>41</v>
      </c>
      <c r="L22" s="34" t="s">
        <v>1</v>
      </c>
    </row>
    <row r="23" spans="1:12" ht="20.100000000000001" customHeight="1">
      <c r="B23" s="174" t="s">
        <v>25</v>
      </c>
      <c r="C23" s="175"/>
      <c r="D23" s="53">
        <v>1014</v>
      </c>
      <c r="E23" s="54">
        <v>601</v>
      </c>
      <c r="F23" s="54">
        <v>1065</v>
      </c>
      <c r="G23" s="54">
        <v>680</v>
      </c>
      <c r="H23" s="54">
        <v>583</v>
      </c>
      <c r="I23" s="54">
        <v>771</v>
      </c>
      <c r="J23" s="53">
        <v>523</v>
      </c>
      <c r="K23" s="55">
        <f>SUM(D23:J23)</f>
        <v>5237</v>
      </c>
      <c r="L23" s="63">
        <f>K23/人口統計!D6</f>
        <v>0.13937829350082503</v>
      </c>
    </row>
    <row r="24" spans="1:12" ht="20.100000000000001" customHeight="1">
      <c r="B24" s="178" t="s">
        <v>53</v>
      </c>
      <c r="C24" s="179"/>
      <c r="D24" s="53">
        <v>985</v>
      </c>
      <c r="E24" s="54">
        <v>704</v>
      </c>
      <c r="F24" s="54">
        <v>1005</v>
      </c>
      <c r="G24" s="54">
        <v>720</v>
      </c>
      <c r="H24" s="54">
        <v>550</v>
      </c>
      <c r="I24" s="54">
        <v>637</v>
      </c>
      <c r="J24" s="53">
        <v>390</v>
      </c>
      <c r="K24" s="55">
        <f t="shared" ref="K24:K30" si="2">SUM(D24:J24)</f>
        <v>4991</v>
      </c>
      <c r="L24" s="63">
        <f>K24/人口統計!D7</f>
        <v>0.18241292350425789</v>
      </c>
    </row>
    <row r="25" spans="1:12" ht="20.100000000000001" customHeight="1">
      <c r="B25" s="178" t="s">
        <v>54</v>
      </c>
      <c r="C25" s="179"/>
      <c r="D25" s="53">
        <v>809</v>
      </c>
      <c r="E25" s="54">
        <v>465</v>
      </c>
      <c r="F25" s="54">
        <v>696</v>
      </c>
      <c r="G25" s="54">
        <v>472</v>
      </c>
      <c r="H25" s="54">
        <v>473</v>
      </c>
      <c r="I25" s="54">
        <v>423</v>
      </c>
      <c r="J25" s="53">
        <v>284</v>
      </c>
      <c r="K25" s="55">
        <f t="shared" si="2"/>
        <v>3622</v>
      </c>
      <c r="L25" s="63">
        <f>K25/人口統計!D8</f>
        <v>0.20909825655236117</v>
      </c>
    </row>
    <row r="26" spans="1:12" ht="20.100000000000001" customHeight="1">
      <c r="B26" s="178" t="s">
        <v>55</v>
      </c>
      <c r="C26" s="179"/>
      <c r="D26" s="53">
        <v>115</v>
      </c>
      <c r="E26" s="54">
        <v>165</v>
      </c>
      <c r="F26" s="54">
        <v>262</v>
      </c>
      <c r="G26" s="54">
        <v>217</v>
      </c>
      <c r="H26" s="54">
        <v>208</v>
      </c>
      <c r="I26" s="54">
        <v>209</v>
      </c>
      <c r="J26" s="53">
        <v>173</v>
      </c>
      <c r="K26" s="55">
        <f t="shared" si="2"/>
        <v>1349</v>
      </c>
      <c r="L26" s="63">
        <f>K26/人口統計!D9</f>
        <v>0.15926800472255018</v>
      </c>
    </row>
    <row r="27" spans="1:12" ht="20.100000000000001" customHeight="1">
      <c r="B27" s="178" t="s">
        <v>56</v>
      </c>
      <c r="C27" s="179"/>
      <c r="D27" s="53">
        <v>366</v>
      </c>
      <c r="E27" s="54">
        <v>234</v>
      </c>
      <c r="F27" s="54">
        <v>481</v>
      </c>
      <c r="G27" s="54">
        <v>308</v>
      </c>
      <c r="H27" s="54">
        <v>242</v>
      </c>
      <c r="I27" s="54">
        <v>328</v>
      </c>
      <c r="J27" s="53">
        <v>214</v>
      </c>
      <c r="K27" s="55">
        <f t="shared" si="2"/>
        <v>2173</v>
      </c>
      <c r="L27" s="63">
        <f>K27/人口統計!D10</f>
        <v>0.16499620349278663</v>
      </c>
    </row>
    <row r="28" spans="1:12" ht="20.100000000000001" customHeight="1">
      <c r="B28" s="178" t="s">
        <v>57</v>
      </c>
      <c r="C28" s="179"/>
      <c r="D28" s="53">
        <v>645</v>
      </c>
      <c r="E28" s="54">
        <v>615</v>
      </c>
      <c r="F28" s="54">
        <v>1182</v>
      </c>
      <c r="G28" s="54">
        <v>627</v>
      </c>
      <c r="H28" s="54">
        <v>586</v>
      </c>
      <c r="I28" s="54">
        <v>672</v>
      </c>
      <c r="J28" s="53">
        <v>411</v>
      </c>
      <c r="K28" s="55">
        <f t="shared" si="2"/>
        <v>4738</v>
      </c>
      <c r="L28" s="63">
        <f>K28/人口統計!D11</f>
        <v>0.16393896404968686</v>
      </c>
    </row>
    <row r="29" spans="1:12" ht="20.100000000000001" customHeight="1">
      <c r="B29" s="178" t="s">
        <v>58</v>
      </c>
      <c r="C29" s="179"/>
      <c r="D29" s="53">
        <v>2855</v>
      </c>
      <c r="E29" s="54">
        <v>1770</v>
      </c>
      <c r="F29" s="54">
        <v>2210</v>
      </c>
      <c r="G29" s="54">
        <v>1600</v>
      </c>
      <c r="H29" s="54">
        <v>1193</v>
      </c>
      <c r="I29" s="54">
        <v>1255</v>
      </c>
      <c r="J29" s="53">
        <v>762</v>
      </c>
      <c r="K29" s="55">
        <f t="shared" si="2"/>
        <v>11645</v>
      </c>
      <c r="L29" s="63">
        <f>K29/人口統計!D12</f>
        <v>0.2570526687563463</v>
      </c>
    </row>
    <row r="30" spans="1:12" ht="20.100000000000001" customHeight="1" thickBot="1">
      <c r="B30" s="174" t="s">
        <v>32</v>
      </c>
      <c r="C30" s="175"/>
      <c r="D30" s="53">
        <v>561</v>
      </c>
      <c r="E30" s="54">
        <v>462</v>
      </c>
      <c r="F30" s="54">
        <v>635</v>
      </c>
      <c r="G30" s="54">
        <v>485</v>
      </c>
      <c r="H30" s="54">
        <v>415</v>
      </c>
      <c r="I30" s="54">
        <v>462</v>
      </c>
      <c r="J30" s="53">
        <v>328</v>
      </c>
      <c r="K30" s="55">
        <f t="shared" si="2"/>
        <v>3348</v>
      </c>
      <c r="L30" s="69">
        <f>K30/人口統計!D13</f>
        <v>0.17240846593542408</v>
      </c>
    </row>
    <row r="31" spans="1:12" ht="20.100000000000001" customHeight="1" thickTop="1">
      <c r="B31" s="176" t="s">
        <v>59</v>
      </c>
      <c r="C31" s="177"/>
      <c r="D31" s="43">
        <f>SUM(D23:D30)</f>
        <v>7350</v>
      </c>
      <c r="E31" s="42">
        <f t="shared" ref="E31:J31" si="3">SUM(E23:E30)</f>
        <v>5016</v>
      </c>
      <c r="F31" s="42">
        <f t="shared" si="3"/>
        <v>7536</v>
      </c>
      <c r="G31" s="42">
        <f t="shared" si="3"/>
        <v>5109</v>
      </c>
      <c r="H31" s="42">
        <f t="shared" si="3"/>
        <v>4250</v>
      </c>
      <c r="I31" s="42">
        <f t="shared" si="3"/>
        <v>4757</v>
      </c>
      <c r="J31" s="43">
        <f t="shared" si="3"/>
        <v>3085</v>
      </c>
      <c r="K31" s="62">
        <f>SUM(K23:K30)</f>
        <v>37103</v>
      </c>
      <c r="L31" s="70">
        <f>K31/人口統計!D5</f>
        <v>0.18784521995352346</v>
      </c>
    </row>
    <row r="32" spans="1:12" ht="20.100000000000001" customHeight="1">
      <c r="C32" s="14" t="s">
        <v>60</v>
      </c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</sheetData>
  <sheetProtection password="DA57" sheet="1" objects="1" scenarios="1"/>
  <mergeCells count="12">
    <mergeCell ref="B31:C31"/>
    <mergeCell ref="B24:C24"/>
    <mergeCell ref="B25:C25"/>
    <mergeCell ref="B26:C26"/>
    <mergeCell ref="B27:C27"/>
    <mergeCell ref="B28:C28"/>
    <mergeCell ref="B29:C29"/>
    <mergeCell ref="B4:C4"/>
    <mergeCell ref="B7:C7"/>
    <mergeCell ref="B8:C8"/>
    <mergeCell ref="B23:C23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zoomScaleNormal="100" workbookViewId="0"/>
  </sheetViews>
  <sheetFormatPr defaultRowHeight="13.5"/>
  <cols>
    <col min="1" max="1" width="2.625" style="14" customWidth="1"/>
    <col min="2" max="2" width="17" style="14" customWidth="1"/>
    <col min="3" max="3" width="9.625" style="14" customWidth="1"/>
    <col min="4" max="4" width="8.625" style="14" customWidth="1"/>
    <col min="5" max="5" width="9.625" style="14" customWidth="1"/>
    <col min="6" max="6" width="8.625" style="14" customWidth="1"/>
    <col min="7" max="7" width="9.625" style="14" customWidth="1"/>
    <col min="8" max="8" width="8.625" style="14" customWidth="1"/>
    <col min="9" max="9" width="9.625" style="14" customWidth="1"/>
    <col min="10" max="10" width="8.625" style="14" customWidth="1"/>
    <col min="11" max="11" width="9.25" style="14" bestFit="1" customWidth="1"/>
    <col min="12" max="12" width="11.375" style="14" hidden="1" customWidth="1"/>
    <col min="13" max="16384" width="9" style="14"/>
  </cols>
  <sheetData>
    <row r="1" spans="1:13" ht="20.100000000000001" customHeight="1">
      <c r="A1" s="13" t="s">
        <v>71</v>
      </c>
      <c r="M1" s="120"/>
    </row>
    <row r="2" spans="1:13" ht="14.1" customHeight="1"/>
    <row r="3" spans="1:13" ht="20.100000000000001" customHeight="1">
      <c r="B3" s="73" t="s">
        <v>65</v>
      </c>
      <c r="C3" s="79" t="s">
        <v>66</v>
      </c>
      <c r="D3" s="71" t="s">
        <v>67</v>
      </c>
      <c r="E3" s="79" t="s">
        <v>68</v>
      </c>
      <c r="F3" s="75" t="s">
        <v>67</v>
      </c>
      <c r="G3" s="74" t="s">
        <v>69</v>
      </c>
      <c r="H3" s="71" t="s">
        <v>67</v>
      </c>
      <c r="I3" s="72" t="s">
        <v>70</v>
      </c>
    </row>
    <row r="4" spans="1:13" ht="20.100000000000001" customHeight="1">
      <c r="B4" s="76" t="s">
        <v>62</v>
      </c>
      <c r="C4" s="89">
        <v>10440</v>
      </c>
      <c r="D4" s="90">
        <f>C4/$I4</f>
        <v>0.31488463278540191</v>
      </c>
      <c r="E4" s="89">
        <v>15735</v>
      </c>
      <c r="F4" s="91">
        <f>E4/$I4</f>
        <v>0.47458905142512442</v>
      </c>
      <c r="G4" s="92">
        <v>6980</v>
      </c>
      <c r="H4" s="90">
        <f>G4/$I4</f>
        <v>0.21052631578947367</v>
      </c>
      <c r="I4" s="93">
        <f>C4+E4+G4</f>
        <v>33155</v>
      </c>
    </row>
    <row r="5" spans="1:13" ht="20.100000000000001" customHeight="1">
      <c r="B5" s="77" t="s">
        <v>63</v>
      </c>
      <c r="C5" s="94">
        <v>403521.81</v>
      </c>
      <c r="D5" s="95">
        <f>C5/$I5</f>
        <v>8.1134413335194944E-2</v>
      </c>
      <c r="E5" s="94">
        <v>2537548.79</v>
      </c>
      <c r="F5" s="96">
        <f>E5/$I5</f>
        <v>0.51021413783330272</v>
      </c>
      <c r="G5" s="97">
        <v>2032427</v>
      </c>
      <c r="H5" s="95">
        <f>G5/$I5</f>
        <v>0.40865144883150245</v>
      </c>
      <c r="I5" s="98">
        <f>C5+E5+G5</f>
        <v>4973497.5999999996</v>
      </c>
    </row>
    <row r="6" spans="1:13" ht="20.100000000000001" customHeight="1">
      <c r="B6" s="78" t="s">
        <v>64</v>
      </c>
      <c r="C6" s="99">
        <f>C5*1000/C4</f>
        <v>38651.514367816089</v>
      </c>
      <c r="D6" s="159"/>
      <c r="E6" s="99">
        <f>E5*1000/E4</f>
        <v>161267.79726723864</v>
      </c>
      <c r="F6" s="160"/>
      <c r="G6" s="100">
        <f>G5*1000/G4</f>
        <v>291178.65329512896</v>
      </c>
      <c r="H6" s="161"/>
      <c r="I6" s="101">
        <f>I5*1000/I4</f>
        <v>150007.4679535515</v>
      </c>
    </row>
    <row r="7" spans="1:13" ht="20.100000000000001" customHeight="1"/>
    <row r="8" spans="1:13" ht="20.100000000000001" customHeight="1"/>
    <row r="9" spans="1:13" ht="20.100000000000001" customHeight="1"/>
    <row r="10" spans="1:13" ht="20.100000000000001" customHeight="1"/>
    <row r="11" spans="1:13" ht="20.100000000000001" customHeight="1"/>
    <row r="12" spans="1:13" ht="20.100000000000001" customHeight="1"/>
    <row r="13" spans="1:13" ht="20.100000000000001" customHeight="1"/>
    <row r="14" spans="1:13" ht="20.100000000000001" customHeight="1"/>
    <row r="15" spans="1:13" ht="20.100000000000001" customHeight="1"/>
    <row r="16" spans="1:13" ht="20.100000000000001" customHeight="1"/>
    <row r="17" spans="1:10" ht="20.100000000000001" customHeight="1"/>
    <row r="18" spans="1:10" ht="20.100000000000001" customHeight="1"/>
    <row r="19" spans="1:10" ht="20.100000000000001" customHeight="1"/>
    <row r="20" spans="1:10" ht="20.100000000000001" customHeight="1">
      <c r="A20" s="13" t="s">
        <v>94</v>
      </c>
    </row>
    <row r="21" spans="1:10" ht="20.100000000000001" customHeight="1"/>
    <row r="22" spans="1:10" ht="20.100000000000001" customHeight="1">
      <c r="A22" s="198" t="s">
        <v>72</v>
      </c>
      <c r="B22" s="199"/>
      <c r="C22" s="198" t="s">
        <v>73</v>
      </c>
      <c r="D22" s="202"/>
      <c r="E22" s="202"/>
      <c r="F22" s="199"/>
      <c r="G22" s="198" t="s">
        <v>74</v>
      </c>
      <c r="H22" s="202"/>
      <c r="I22" s="202"/>
      <c r="J22" s="203"/>
    </row>
    <row r="23" spans="1:10" ht="20.100000000000001" customHeight="1">
      <c r="A23" s="200"/>
      <c r="B23" s="201"/>
      <c r="C23" s="114" t="s">
        <v>61</v>
      </c>
      <c r="D23" s="115" t="s">
        <v>67</v>
      </c>
      <c r="E23" s="115" t="s">
        <v>84</v>
      </c>
      <c r="F23" s="116" t="s">
        <v>67</v>
      </c>
      <c r="G23" s="114" t="s">
        <v>61</v>
      </c>
      <c r="H23" s="115" t="s">
        <v>67</v>
      </c>
      <c r="I23" s="115" t="s">
        <v>84</v>
      </c>
      <c r="J23" s="117" t="s">
        <v>67</v>
      </c>
    </row>
    <row r="24" spans="1:10" ht="20.100000000000001" customHeight="1">
      <c r="A24" s="84" t="s">
        <v>3</v>
      </c>
      <c r="B24" s="105"/>
      <c r="C24" s="89">
        <v>5299</v>
      </c>
      <c r="D24" s="111">
        <f>C24/C$42</f>
        <v>0.50756704980842915</v>
      </c>
      <c r="E24" s="108">
        <v>117373.75</v>
      </c>
      <c r="F24" s="90">
        <f>E24/E$42</f>
        <v>0.29087337311457839</v>
      </c>
      <c r="G24" s="89">
        <v>5087</v>
      </c>
      <c r="H24" s="111">
        <f>G24/G$42</f>
        <v>0.32329202414998409</v>
      </c>
      <c r="I24" s="108">
        <v>318978.55</v>
      </c>
      <c r="J24" s="91">
        <f>I24/I$42</f>
        <v>0.12570341553905648</v>
      </c>
    </row>
    <row r="25" spans="1:10" ht="20.100000000000001" customHeight="1">
      <c r="A25" s="80"/>
      <c r="B25" s="102" t="s">
        <v>75</v>
      </c>
      <c r="C25" s="94">
        <v>0</v>
      </c>
      <c r="D25" s="112">
        <f t="shared" ref="D25:D42" si="0">C25/C$42</f>
        <v>0</v>
      </c>
      <c r="E25" s="109">
        <v>0</v>
      </c>
      <c r="F25" s="95">
        <f t="shared" ref="F25:F42" si="1">E25/E$42</f>
        <v>0</v>
      </c>
      <c r="G25" s="94">
        <v>0</v>
      </c>
      <c r="H25" s="112">
        <f t="shared" ref="H25:H42" si="2">G25/G$42</f>
        <v>0</v>
      </c>
      <c r="I25" s="109">
        <v>0</v>
      </c>
      <c r="J25" s="96">
        <f t="shared" ref="J25:J42" si="3">I25/I$42</f>
        <v>0</v>
      </c>
    </row>
    <row r="26" spans="1:10" ht="20.100000000000001" customHeight="1">
      <c r="A26" s="85" t="s">
        <v>13</v>
      </c>
      <c r="B26" s="106"/>
      <c r="C26" s="94">
        <v>0</v>
      </c>
      <c r="D26" s="112">
        <f t="shared" si="0"/>
        <v>0</v>
      </c>
      <c r="E26" s="109">
        <v>0</v>
      </c>
      <c r="F26" s="95">
        <f t="shared" si="1"/>
        <v>0</v>
      </c>
      <c r="G26" s="94">
        <v>190</v>
      </c>
      <c r="H26" s="112">
        <f t="shared" si="2"/>
        <v>1.2074992055926279E-2</v>
      </c>
      <c r="I26" s="109">
        <v>12845.03</v>
      </c>
      <c r="J26" s="96">
        <f t="shared" si="3"/>
        <v>5.0619834584540151E-3</v>
      </c>
    </row>
    <row r="27" spans="1:10" ht="20.100000000000001" customHeight="1">
      <c r="A27" s="85" t="s">
        <v>14</v>
      </c>
      <c r="B27" s="106"/>
      <c r="C27" s="94">
        <v>303</v>
      </c>
      <c r="D27" s="112">
        <f t="shared" si="0"/>
        <v>2.9022988505747128E-2</v>
      </c>
      <c r="E27" s="109">
        <v>9552.93</v>
      </c>
      <c r="F27" s="95">
        <f t="shared" si="1"/>
        <v>2.3673887664213245E-2</v>
      </c>
      <c r="G27" s="94">
        <v>1165</v>
      </c>
      <c r="H27" s="112">
        <f t="shared" si="2"/>
        <v>7.4038767079758497E-2</v>
      </c>
      <c r="I27" s="109">
        <v>56567.23</v>
      </c>
      <c r="J27" s="96">
        <f t="shared" si="3"/>
        <v>2.2292075810688157E-2</v>
      </c>
    </row>
    <row r="28" spans="1:10" ht="20.100000000000001" customHeight="1">
      <c r="A28" s="85" t="s">
        <v>15</v>
      </c>
      <c r="B28" s="106"/>
      <c r="C28" s="94">
        <v>105</v>
      </c>
      <c r="D28" s="112">
        <f t="shared" si="0"/>
        <v>1.0057471264367816E-2</v>
      </c>
      <c r="E28" s="109">
        <v>3897.19</v>
      </c>
      <c r="F28" s="95">
        <f t="shared" si="1"/>
        <v>9.6579414133773842E-3</v>
      </c>
      <c r="G28" s="94">
        <v>322</v>
      </c>
      <c r="H28" s="112">
        <f t="shared" si="2"/>
        <v>2.0463933905306642E-2</v>
      </c>
      <c r="I28" s="109">
        <v>13241.18</v>
      </c>
      <c r="J28" s="96">
        <f t="shared" si="3"/>
        <v>5.2180986833360553E-3</v>
      </c>
    </row>
    <row r="29" spans="1:10" ht="20.100000000000001" customHeight="1">
      <c r="A29" s="86" t="s">
        <v>76</v>
      </c>
      <c r="B29" s="106"/>
      <c r="C29" s="94">
        <v>4135</v>
      </c>
      <c r="D29" s="112">
        <f t="shared" si="0"/>
        <v>0.39607279693486591</v>
      </c>
      <c r="E29" s="109">
        <v>136592.9</v>
      </c>
      <c r="F29" s="95">
        <f t="shared" si="1"/>
        <v>0.33850190154529686</v>
      </c>
      <c r="G29" s="94">
        <v>6845</v>
      </c>
      <c r="H29" s="112">
        <f t="shared" si="2"/>
        <v>0.43501747696218623</v>
      </c>
      <c r="I29" s="109">
        <v>734679.61</v>
      </c>
      <c r="J29" s="96">
        <f t="shared" si="3"/>
        <v>0.28952334350978132</v>
      </c>
    </row>
    <row r="30" spans="1:10" ht="20.100000000000001" customHeight="1">
      <c r="A30" s="81"/>
      <c r="B30" s="103" t="s">
        <v>10</v>
      </c>
      <c r="C30" s="94">
        <v>12</v>
      </c>
      <c r="D30" s="112">
        <f t="shared" si="0"/>
        <v>1.1494252873563218E-3</v>
      </c>
      <c r="E30" s="109">
        <v>537.29999999999995</v>
      </c>
      <c r="F30" s="95">
        <f t="shared" si="1"/>
        <v>1.3315265412791441E-3</v>
      </c>
      <c r="G30" s="94">
        <v>211</v>
      </c>
      <c r="H30" s="112">
        <f t="shared" si="2"/>
        <v>1.3409596441054973E-2</v>
      </c>
      <c r="I30" s="109">
        <v>32551.279999999999</v>
      </c>
      <c r="J30" s="96">
        <f t="shared" si="3"/>
        <v>1.2827843991917885E-2</v>
      </c>
    </row>
    <row r="31" spans="1:10" ht="20.100000000000001" customHeight="1">
      <c r="A31" s="85" t="s">
        <v>77</v>
      </c>
      <c r="B31" s="106"/>
      <c r="C31" s="94">
        <v>1924</v>
      </c>
      <c r="D31" s="112">
        <f t="shared" si="0"/>
        <v>0.1842911877394636</v>
      </c>
      <c r="E31" s="109">
        <v>75511.42</v>
      </c>
      <c r="F31" s="95">
        <f t="shared" si="1"/>
        <v>0.18713095086483678</v>
      </c>
      <c r="G31" s="94">
        <v>3210</v>
      </c>
      <c r="H31" s="112">
        <f t="shared" si="2"/>
        <v>0.20400381315538607</v>
      </c>
      <c r="I31" s="109">
        <v>303494.44</v>
      </c>
      <c r="J31" s="96">
        <f t="shared" si="3"/>
        <v>0.11960142055042024</v>
      </c>
    </row>
    <row r="32" spans="1:10" ht="20.100000000000001" customHeight="1">
      <c r="A32" s="85" t="s">
        <v>12</v>
      </c>
      <c r="B32" s="106"/>
      <c r="C32" s="94">
        <v>2867</v>
      </c>
      <c r="D32" s="112">
        <f t="shared" si="0"/>
        <v>0.27461685823754789</v>
      </c>
      <c r="E32" s="109">
        <v>18275</v>
      </c>
      <c r="F32" s="95">
        <f t="shared" si="1"/>
        <v>4.5288754032898497E-2</v>
      </c>
      <c r="G32" s="94">
        <v>6831</v>
      </c>
      <c r="H32" s="112">
        <f t="shared" si="2"/>
        <v>0.43412774070543375</v>
      </c>
      <c r="I32" s="109">
        <v>90953.77</v>
      </c>
      <c r="J32" s="96">
        <f t="shared" si="3"/>
        <v>3.5843161068836039E-2</v>
      </c>
    </row>
    <row r="33" spans="1:10" ht="20.100000000000001" customHeight="1">
      <c r="A33" s="85" t="s">
        <v>79</v>
      </c>
      <c r="B33" s="106"/>
      <c r="C33" s="94">
        <v>239</v>
      </c>
      <c r="D33" s="112">
        <f t="shared" si="0"/>
        <v>2.289272030651341E-2</v>
      </c>
      <c r="E33" s="109">
        <v>3032.82</v>
      </c>
      <c r="F33" s="95">
        <f t="shared" si="1"/>
        <v>7.5158762794011067E-3</v>
      </c>
      <c r="G33" s="94">
        <v>2214</v>
      </c>
      <c r="H33" s="112">
        <f t="shared" si="2"/>
        <v>0.14070543374642516</v>
      </c>
      <c r="I33" s="109">
        <v>30590.06</v>
      </c>
      <c r="J33" s="96">
        <f t="shared" si="3"/>
        <v>1.2054964271248554E-2</v>
      </c>
    </row>
    <row r="34" spans="1:10" ht="20.100000000000001" customHeight="1">
      <c r="A34" s="86" t="s">
        <v>80</v>
      </c>
      <c r="B34" s="106"/>
      <c r="C34" s="94">
        <v>68</v>
      </c>
      <c r="D34" s="112">
        <f t="shared" si="0"/>
        <v>6.5134099616858234E-3</v>
      </c>
      <c r="E34" s="109">
        <v>2167.81</v>
      </c>
      <c r="F34" s="95">
        <f t="shared" si="1"/>
        <v>5.3722251097158783E-3</v>
      </c>
      <c r="G34" s="94">
        <v>1606</v>
      </c>
      <c r="H34" s="112">
        <f t="shared" si="2"/>
        <v>0.10206545916746107</v>
      </c>
      <c r="I34" s="109">
        <v>160574.17000000001</v>
      </c>
      <c r="J34" s="96">
        <f t="shared" si="3"/>
        <v>6.3279244376617486E-2</v>
      </c>
    </row>
    <row r="35" spans="1:10" ht="20.100000000000001" customHeight="1">
      <c r="A35" s="82"/>
      <c r="B35" s="102" t="s">
        <v>16</v>
      </c>
      <c r="C35" s="94">
        <v>57</v>
      </c>
      <c r="D35" s="112">
        <f t="shared" si="0"/>
        <v>5.4597701149425287E-3</v>
      </c>
      <c r="E35" s="109">
        <v>1751.4</v>
      </c>
      <c r="F35" s="95">
        <f t="shared" si="1"/>
        <v>4.3402858447725541E-3</v>
      </c>
      <c r="G35" s="94">
        <v>1339</v>
      </c>
      <c r="H35" s="112">
        <f t="shared" si="2"/>
        <v>8.5096917699396257E-2</v>
      </c>
      <c r="I35" s="109">
        <v>141321.01999999999</v>
      </c>
      <c r="J35" s="96">
        <f t="shared" si="3"/>
        <v>5.5691941986266195E-2</v>
      </c>
    </row>
    <row r="36" spans="1:10" ht="20.100000000000001" customHeight="1">
      <c r="A36" s="80"/>
      <c r="B36" s="102" t="s">
        <v>17</v>
      </c>
      <c r="C36" s="94">
        <v>11</v>
      </c>
      <c r="D36" s="112">
        <f t="shared" si="0"/>
        <v>1.0536398467432949E-3</v>
      </c>
      <c r="E36" s="109">
        <v>416.41</v>
      </c>
      <c r="F36" s="95">
        <f t="shared" si="1"/>
        <v>1.031939264943325E-3</v>
      </c>
      <c r="G36" s="94">
        <v>267</v>
      </c>
      <c r="H36" s="112">
        <f t="shared" si="2"/>
        <v>1.6968541468064823E-2</v>
      </c>
      <c r="I36" s="109">
        <v>19253.150000000001</v>
      </c>
      <c r="J36" s="96">
        <f t="shared" si="3"/>
        <v>7.5873023903512814E-3</v>
      </c>
    </row>
    <row r="37" spans="1:10" ht="20.100000000000001" customHeight="1">
      <c r="A37" s="87" t="s">
        <v>11</v>
      </c>
      <c r="B37" s="107"/>
      <c r="C37" s="94">
        <v>104</v>
      </c>
      <c r="D37" s="112">
        <f t="shared" si="0"/>
        <v>9.9616858237547897E-3</v>
      </c>
      <c r="E37" s="109">
        <v>6823.22</v>
      </c>
      <c r="F37" s="95">
        <f t="shared" si="1"/>
        <v>1.690917276565547E-2</v>
      </c>
      <c r="G37" s="94">
        <v>417</v>
      </c>
      <c r="H37" s="112">
        <f t="shared" si="2"/>
        <v>2.6501429933269781E-2</v>
      </c>
      <c r="I37" s="109">
        <v>86108.7</v>
      </c>
      <c r="J37" s="96">
        <f t="shared" si="3"/>
        <v>3.3933810588918763E-2</v>
      </c>
    </row>
    <row r="38" spans="1:10" ht="20.100000000000001" customHeight="1">
      <c r="A38" s="87" t="s">
        <v>81</v>
      </c>
      <c r="B38" s="107"/>
      <c r="C38" s="94">
        <v>38</v>
      </c>
      <c r="D38" s="112">
        <f t="shared" si="0"/>
        <v>3.6398467432950193E-3</v>
      </c>
      <c r="E38" s="109">
        <v>9502.06</v>
      </c>
      <c r="F38" s="95">
        <f t="shared" si="1"/>
        <v>2.3547822607159697E-2</v>
      </c>
      <c r="G38" s="94">
        <v>1945</v>
      </c>
      <c r="H38" s="112">
        <f t="shared" si="2"/>
        <v>0.12360978709882428</v>
      </c>
      <c r="I38" s="109">
        <v>536498.94999999995</v>
      </c>
      <c r="J38" s="96">
        <f t="shared" si="3"/>
        <v>0.21142409246050395</v>
      </c>
    </row>
    <row r="39" spans="1:10" ht="20.100000000000001" customHeight="1">
      <c r="A39" s="88" t="s">
        <v>9</v>
      </c>
      <c r="B39" s="107"/>
      <c r="C39" s="94">
        <v>207</v>
      </c>
      <c r="D39" s="112">
        <f t="shared" si="0"/>
        <v>1.9827586206896553E-2</v>
      </c>
      <c r="E39" s="109">
        <v>20792.71</v>
      </c>
      <c r="F39" s="95">
        <f t="shared" si="1"/>
        <v>5.1528094602866691E-2</v>
      </c>
      <c r="G39" s="94">
        <v>943</v>
      </c>
      <c r="H39" s="112">
        <f t="shared" si="2"/>
        <v>5.9930092151255165E-2</v>
      </c>
      <c r="I39" s="109">
        <v>193017.1</v>
      </c>
      <c r="J39" s="96">
        <f t="shared" si="3"/>
        <v>7.6064389682138883E-2</v>
      </c>
    </row>
    <row r="40" spans="1:10" ht="20.100000000000001" customHeight="1">
      <c r="A40" s="83"/>
      <c r="B40" s="104" t="s">
        <v>78</v>
      </c>
      <c r="C40" s="99">
        <v>0</v>
      </c>
      <c r="D40" s="113">
        <f t="shared" si="0"/>
        <v>0</v>
      </c>
      <c r="E40" s="110">
        <v>0</v>
      </c>
      <c r="F40" s="118">
        <f t="shared" si="1"/>
        <v>0</v>
      </c>
      <c r="G40" s="99">
        <v>0</v>
      </c>
      <c r="H40" s="113">
        <f t="shared" si="2"/>
        <v>0</v>
      </c>
      <c r="I40" s="110">
        <v>0</v>
      </c>
      <c r="J40" s="119">
        <f t="shared" si="3"/>
        <v>0</v>
      </c>
    </row>
    <row r="41" spans="1:10" ht="20.100000000000001" customHeight="1">
      <c r="A41" s="204" t="s">
        <v>82</v>
      </c>
      <c r="B41" s="205"/>
      <c r="C41" s="124">
        <v>15289</v>
      </c>
      <c r="D41" s="157"/>
      <c r="E41" s="137"/>
      <c r="F41" s="158"/>
      <c r="G41" s="151">
        <v>30775</v>
      </c>
      <c r="H41" s="157"/>
      <c r="I41" s="137"/>
      <c r="J41" s="158"/>
    </row>
    <row r="42" spans="1:10" ht="20.100000000000001" customHeight="1">
      <c r="A42" s="206" t="s">
        <v>70</v>
      </c>
      <c r="B42" s="207"/>
      <c r="C42" s="152">
        <v>10440</v>
      </c>
      <c r="D42" s="153">
        <f t="shared" si="0"/>
        <v>1</v>
      </c>
      <c r="E42" s="154">
        <v>403521.81</v>
      </c>
      <c r="F42" s="155">
        <f t="shared" si="1"/>
        <v>1</v>
      </c>
      <c r="G42" s="156">
        <v>15735</v>
      </c>
      <c r="H42" s="153">
        <f t="shared" si="2"/>
        <v>1</v>
      </c>
      <c r="I42" s="154">
        <v>2537548.79</v>
      </c>
      <c r="J42" s="155">
        <f t="shared" si="3"/>
        <v>1</v>
      </c>
    </row>
    <row r="43" spans="1:10" ht="20.100000000000001" customHeight="1">
      <c r="A43" s="192" t="s">
        <v>83</v>
      </c>
      <c r="B43" s="193"/>
      <c r="C43" s="194">
        <f>C42/(C42+G42)</f>
        <v>0.39885386819484242</v>
      </c>
      <c r="D43" s="195"/>
      <c r="E43" s="196">
        <f>E42/(E42+I42)</f>
        <v>0.13720235413593948</v>
      </c>
      <c r="F43" s="197"/>
      <c r="G43" s="194">
        <f>G42/(C42+G42)</f>
        <v>0.60114613180515764</v>
      </c>
      <c r="H43" s="195"/>
      <c r="I43" s="196">
        <f>I42/(I42+E42)</f>
        <v>0.86279764586406049</v>
      </c>
      <c r="J43" s="197"/>
    </row>
    <row r="44" spans="1:10" ht="20.100000000000001" customHeight="1"/>
    <row r="45" spans="1:10" ht="20.100000000000001" customHeight="1"/>
    <row r="46" spans="1:10" ht="20.100000000000001" customHeight="1"/>
    <row r="47" spans="1:10" ht="20.100000000000001" customHeight="1"/>
    <row r="48" spans="1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spans="1:10" ht="20.100000000000001" customHeight="1"/>
    <row r="66" spans="1:10" ht="20.100000000000001" customHeight="1"/>
    <row r="67" spans="1:10" ht="20.100000000000001" customHeight="1"/>
    <row r="68" spans="1:10" ht="20.100000000000001" customHeight="1"/>
    <row r="69" spans="1:10" ht="20.100000000000001" customHeight="1"/>
    <row r="70" spans="1:10" ht="20.100000000000001" customHeight="1">
      <c r="A70" s="13" t="s">
        <v>95</v>
      </c>
    </row>
    <row r="71" spans="1:10" ht="20.100000000000001" customHeight="1"/>
    <row r="72" spans="1:10" ht="20.100000000000001" customHeight="1">
      <c r="B72" s="180" t="s">
        <v>87</v>
      </c>
      <c r="C72" s="181"/>
      <c r="D72" s="181"/>
      <c r="E72" s="181"/>
      <c r="F72" s="182"/>
      <c r="G72" s="73" t="s">
        <v>90</v>
      </c>
      <c r="H72" s="71" t="s">
        <v>91</v>
      </c>
      <c r="I72" s="122" t="s">
        <v>92</v>
      </c>
      <c r="J72" s="121" t="s">
        <v>91</v>
      </c>
    </row>
    <row r="73" spans="1:10" ht="20.100000000000001" customHeight="1">
      <c r="B73" s="183" t="s">
        <v>88</v>
      </c>
      <c r="C73" s="184"/>
      <c r="D73" s="184"/>
      <c r="E73" s="184"/>
      <c r="F73" s="185"/>
      <c r="G73" s="53">
        <v>3447</v>
      </c>
      <c r="H73" s="123">
        <f>G73/(G$73+G$74+G$75+G$76)</f>
        <v>0.49383954154727794</v>
      </c>
      <c r="I73" s="124">
        <v>928544</v>
      </c>
      <c r="J73" s="125">
        <f t="shared" ref="J73:J76" si="4">I73/(I$73+I$74+I$75+I$76)</f>
        <v>0.4568646253961397</v>
      </c>
    </row>
    <row r="74" spans="1:10" ht="20.100000000000001" customHeight="1">
      <c r="B74" s="186" t="s">
        <v>89</v>
      </c>
      <c r="C74" s="187"/>
      <c r="D74" s="187"/>
      <c r="E74" s="187"/>
      <c r="F74" s="188"/>
      <c r="G74" s="126">
        <v>74</v>
      </c>
      <c r="H74" s="95">
        <f t="shared" ref="H74:H76" si="5">G74/(G$73+G$74+G$75+G$76)</f>
        <v>1.0601719197707736E-2</v>
      </c>
      <c r="I74" s="94">
        <v>20959</v>
      </c>
      <c r="J74" s="127">
        <f t="shared" si="4"/>
        <v>1.0312301499635657E-2</v>
      </c>
    </row>
    <row r="75" spans="1:10" ht="20.100000000000001" customHeight="1">
      <c r="B75" s="186" t="s">
        <v>85</v>
      </c>
      <c r="C75" s="187"/>
      <c r="D75" s="187"/>
      <c r="E75" s="187"/>
      <c r="F75" s="188"/>
      <c r="G75" s="126">
        <v>2768</v>
      </c>
      <c r="H75" s="95">
        <f t="shared" si="5"/>
        <v>0.39656160458452722</v>
      </c>
      <c r="I75" s="94">
        <v>820258</v>
      </c>
      <c r="J75" s="127">
        <f t="shared" si="4"/>
        <v>0.40358546703030418</v>
      </c>
    </row>
    <row r="76" spans="1:10" ht="20.100000000000001" customHeight="1">
      <c r="B76" s="189" t="s">
        <v>86</v>
      </c>
      <c r="C76" s="190"/>
      <c r="D76" s="190"/>
      <c r="E76" s="190"/>
      <c r="F76" s="191"/>
      <c r="G76" s="128">
        <v>691</v>
      </c>
      <c r="H76" s="129">
        <f t="shared" si="5"/>
        <v>9.8997134670487111E-2</v>
      </c>
      <c r="I76" s="130">
        <v>262666</v>
      </c>
      <c r="J76" s="131">
        <f t="shared" si="4"/>
        <v>0.12923760607392049</v>
      </c>
    </row>
    <row r="77" spans="1:10" ht="20.100000000000001" customHeight="1"/>
    <row r="78" spans="1:10" ht="20.100000000000001" customHeight="1"/>
    <row r="79" spans="1:10" ht="20.100000000000001" customHeight="1"/>
    <row r="80" spans="1:10" ht="20.100000000000001" customHeight="1"/>
    <row r="81" spans="1:12" ht="20.100000000000001" customHeight="1"/>
    <row r="82" spans="1:12" ht="20.100000000000001" customHeight="1"/>
    <row r="83" spans="1:12" ht="20.100000000000001" customHeight="1"/>
    <row r="84" spans="1:12" ht="20.100000000000001" customHeight="1"/>
    <row r="85" spans="1:12" ht="20.100000000000001" customHeight="1"/>
    <row r="86" spans="1:12" ht="20.100000000000001" customHeight="1"/>
    <row r="87" spans="1:12" ht="20.100000000000001" customHeight="1"/>
    <row r="88" spans="1:12" ht="20.100000000000001" customHeight="1">
      <c r="A88" s="13" t="s">
        <v>93</v>
      </c>
    </row>
    <row r="89" spans="1:12" ht="20.100000000000001" customHeight="1"/>
    <row r="90" spans="1:12" ht="31.5" customHeight="1">
      <c r="B90" s="138" t="s">
        <v>96</v>
      </c>
      <c r="C90" s="139" t="s">
        <v>105</v>
      </c>
      <c r="D90" s="140" t="s">
        <v>108</v>
      </c>
      <c r="E90" s="140" t="s">
        <v>109</v>
      </c>
      <c r="F90" s="141" t="s">
        <v>106</v>
      </c>
      <c r="G90" s="142" t="s">
        <v>107</v>
      </c>
    </row>
    <row r="91" spans="1:12" ht="20.100000000000001" customHeight="1">
      <c r="B91" s="143" t="s">
        <v>97</v>
      </c>
      <c r="C91" s="89">
        <v>5535</v>
      </c>
      <c r="D91" s="108">
        <v>155102.89000000001</v>
      </c>
      <c r="E91" s="108">
        <f>D91*1000/C91</f>
        <v>28022.202348690153</v>
      </c>
      <c r="F91" s="108">
        <v>49700</v>
      </c>
      <c r="G91" s="91">
        <f>E91/F91</f>
        <v>0.56382700902797089</v>
      </c>
      <c r="L91" s="24">
        <f>C91*F91</f>
        <v>275089500</v>
      </c>
    </row>
    <row r="92" spans="1:12" ht="20.100000000000001" customHeight="1">
      <c r="B92" s="144" t="s">
        <v>98</v>
      </c>
      <c r="C92" s="94">
        <v>4327</v>
      </c>
      <c r="D92" s="109">
        <v>217578.008</v>
      </c>
      <c r="E92" s="109">
        <f t="shared" ref="E92:E100" si="6">D92*1000/C92</f>
        <v>50283.801247977812</v>
      </c>
      <c r="F92" s="109">
        <v>104000</v>
      </c>
      <c r="G92" s="96">
        <f t="shared" ref="G92:G97" si="7">E92/F92</f>
        <v>0.48349808892286356</v>
      </c>
      <c r="L92" s="24">
        <f t="shared" ref="L92:L97" si="8">C92*F92</f>
        <v>450008000</v>
      </c>
    </row>
    <row r="93" spans="1:12" ht="20.100000000000001" customHeight="1">
      <c r="B93" s="144" t="s">
        <v>99</v>
      </c>
      <c r="C93" s="94">
        <v>4731</v>
      </c>
      <c r="D93" s="109">
        <v>526469.79</v>
      </c>
      <c r="E93" s="109">
        <f t="shared" si="6"/>
        <v>111280.86873811035</v>
      </c>
      <c r="F93" s="109">
        <v>165800</v>
      </c>
      <c r="G93" s="96">
        <f t="shared" si="7"/>
        <v>0.67117532411405523</v>
      </c>
      <c r="L93" s="24">
        <f t="shared" si="8"/>
        <v>784399800</v>
      </c>
    </row>
    <row r="94" spans="1:12" ht="20.100000000000001" customHeight="1">
      <c r="B94" s="144" t="s">
        <v>100</v>
      </c>
      <c r="C94" s="94">
        <v>2852</v>
      </c>
      <c r="D94" s="109">
        <v>442580.04800000001</v>
      </c>
      <c r="E94" s="109">
        <f t="shared" si="6"/>
        <v>155182.34502103788</v>
      </c>
      <c r="F94" s="109">
        <v>194800</v>
      </c>
      <c r="G94" s="96">
        <f t="shared" si="7"/>
        <v>0.79662394774660106</v>
      </c>
      <c r="L94" s="24">
        <f t="shared" si="8"/>
        <v>555569600</v>
      </c>
    </row>
    <row r="95" spans="1:12" ht="20.100000000000001" customHeight="1">
      <c r="B95" s="144" t="s">
        <v>101</v>
      </c>
      <c r="C95" s="94">
        <v>1665</v>
      </c>
      <c r="D95" s="109">
        <v>373886.85</v>
      </c>
      <c r="E95" s="109">
        <f t="shared" si="6"/>
        <v>224556.66666666666</v>
      </c>
      <c r="F95" s="109">
        <v>267500</v>
      </c>
      <c r="G95" s="96">
        <f t="shared" si="7"/>
        <v>0.83946417445482857</v>
      </c>
      <c r="L95" s="24">
        <f t="shared" si="8"/>
        <v>445387500</v>
      </c>
    </row>
    <row r="96" spans="1:12" ht="20.100000000000001" customHeight="1">
      <c r="B96" s="144" t="s">
        <v>102</v>
      </c>
      <c r="C96" s="94">
        <v>1143</v>
      </c>
      <c r="D96" s="109">
        <v>321260.24</v>
      </c>
      <c r="E96" s="109">
        <f t="shared" si="6"/>
        <v>281067.57655293087</v>
      </c>
      <c r="F96" s="109">
        <v>306000</v>
      </c>
      <c r="G96" s="96">
        <f t="shared" si="7"/>
        <v>0.91852149200304201</v>
      </c>
      <c r="L96" s="24">
        <f t="shared" si="8"/>
        <v>349758000</v>
      </c>
    </row>
    <row r="97" spans="2:12" ht="20.100000000000001" customHeight="1">
      <c r="B97" s="145" t="s">
        <v>103</v>
      </c>
      <c r="C97" s="132">
        <v>546</v>
      </c>
      <c r="D97" s="133">
        <v>197860.45</v>
      </c>
      <c r="E97" s="133">
        <f t="shared" si="6"/>
        <v>362381.77655677655</v>
      </c>
      <c r="F97" s="133">
        <v>358300</v>
      </c>
      <c r="G97" s="135">
        <f t="shared" si="7"/>
        <v>1.0113920640713832</v>
      </c>
      <c r="K97" s="148"/>
      <c r="L97" s="24">
        <f t="shared" si="8"/>
        <v>195631800</v>
      </c>
    </row>
    <row r="98" spans="2:12" ht="20.100000000000001" customHeight="1">
      <c r="B98" s="143" t="s">
        <v>110</v>
      </c>
      <c r="C98" s="89">
        <f>SUM(C91:C92)</f>
        <v>9862</v>
      </c>
      <c r="D98" s="108">
        <f>SUM(D91:D92)</f>
        <v>372680.89800000004</v>
      </c>
      <c r="E98" s="108">
        <f t="shared" si="6"/>
        <v>37789.586088014607</v>
      </c>
      <c r="F98" s="164"/>
      <c r="G98" s="91">
        <f>SUM(D91:D92)*1000/SUM(L91:L92)</f>
        <v>0.51397349735725206</v>
      </c>
    </row>
    <row r="99" spans="2:12" ht="20.100000000000001" customHeight="1">
      <c r="B99" s="146" t="s">
        <v>104</v>
      </c>
      <c r="C99" s="99">
        <f>SUM(C93:C97)</f>
        <v>10937</v>
      </c>
      <c r="D99" s="149">
        <f>SUM(D93:D97)</f>
        <v>1862057.378</v>
      </c>
      <c r="E99" s="110">
        <f t="shared" si="6"/>
        <v>170253.02898418214</v>
      </c>
      <c r="F99" s="165"/>
      <c r="G99" s="119">
        <f>SUM(D93:D97)*1000/SUM(L93:L97)</f>
        <v>0.798910228211414</v>
      </c>
    </row>
    <row r="100" spans="2:12" ht="20.100000000000001" customHeight="1">
      <c r="B100" s="147" t="s">
        <v>111</v>
      </c>
      <c r="C100" s="130">
        <f>SUM(C98:C99)</f>
        <v>20799</v>
      </c>
      <c r="D100" s="150">
        <f>SUM(D98:D99)</f>
        <v>2234738.2760000001</v>
      </c>
      <c r="E100" s="134">
        <f t="shared" si="6"/>
        <v>107444.50579354777</v>
      </c>
      <c r="F100" s="137"/>
      <c r="G100" s="136">
        <f>SUM(D91:D97)*1000/SUM(L91:L97)</f>
        <v>0.73129980775852377</v>
      </c>
    </row>
    <row r="101" spans="2:12" ht="20.100000000000001" customHeight="1"/>
    <row r="102" spans="2:12" ht="20.100000000000001" customHeight="1"/>
    <row r="103" spans="2:12" ht="20.100000000000001" customHeight="1"/>
    <row r="104" spans="2:12" ht="20.100000000000001" customHeight="1"/>
    <row r="105" spans="2:12" ht="20.100000000000001" customHeight="1"/>
    <row r="106" spans="2:12" ht="20.100000000000001" customHeight="1"/>
    <row r="107" spans="2:12" ht="20.100000000000001" customHeight="1"/>
    <row r="108" spans="2:12" ht="20.100000000000001" customHeight="1"/>
    <row r="109" spans="2:12" ht="20.100000000000001" customHeight="1"/>
    <row r="110" spans="2:12" ht="20.100000000000001" customHeight="1"/>
    <row r="111" spans="2:12" ht="20.100000000000001" customHeight="1"/>
    <row r="112" spans="2: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</sheetData>
  <sheetProtection password="DA57" sheet="1" objects="1" scenarios="1"/>
  <mergeCells count="15">
    <mergeCell ref="A22:B23"/>
    <mergeCell ref="C22:F22"/>
    <mergeCell ref="G22:J22"/>
    <mergeCell ref="A41:B41"/>
    <mergeCell ref="A42:B42"/>
    <mergeCell ref="A43:B43"/>
    <mergeCell ref="C43:D43"/>
    <mergeCell ref="E43:F43"/>
    <mergeCell ref="G43:H43"/>
    <mergeCell ref="I43:J43"/>
    <mergeCell ref="B72:F72"/>
    <mergeCell ref="B73:F73"/>
    <mergeCell ref="B74:F74"/>
    <mergeCell ref="B75:F75"/>
    <mergeCell ref="B76:F76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05月状況（表紙）</vt:lpstr>
      <vt:lpstr>人口統計</vt:lpstr>
      <vt:lpstr>認定者数</vt:lpstr>
      <vt:lpstr>給付状況</vt:lpstr>
      <vt:lpstr>'05月状況（表紙）'!Print_Area</vt:lpstr>
      <vt:lpstr>給付状況!Print_Area</vt:lpstr>
      <vt:lpstr>人口統計!Print_Area</vt:lpstr>
      <vt:lpstr>認定者数!Print_Area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2013-07-24T23:54:20Z</cp:lastPrinted>
  <dcterms:created xsi:type="dcterms:W3CDTF">2003-07-11T02:30:35Z</dcterms:created>
  <dcterms:modified xsi:type="dcterms:W3CDTF">2015-04-10T00:15:05Z</dcterms:modified>
</cp:coreProperties>
</file>