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06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'06月状況（表紙）'!$A$1:$L$45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<sst xmlns="http://schemas.openxmlformats.org/spreadsheetml/2006/main" count="136" uniqueCount="114">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</sst>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58200</c:v>
                </c:pt>
                <c:pt idx="1">
                  <c:v>31461</c:v>
                </c:pt>
                <c:pt idx="2">
                  <c:v>17715</c:v>
                </c:pt>
                <c:pt idx="3">
                  <c:v>10684</c:v>
                </c:pt>
                <c:pt idx="4">
                  <c:v>15197</c:v>
                </c:pt>
                <c:pt idx="5">
                  <c:v>34201</c:v>
                </c:pt>
                <c:pt idx="6">
                  <c:v>47488</c:v>
                </c:pt>
                <c:pt idx="7">
                  <c:v>19404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21262</c:v>
                </c:pt>
                <c:pt idx="1">
                  <c:v>14275</c:v>
                </c:pt>
                <c:pt idx="2">
                  <c:v>8223</c:v>
                </c:pt>
                <c:pt idx="3">
                  <c:v>4254</c:v>
                </c:pt>
                <c:pt idx="4">
                  <c:v>6165</c:v>
                </c:pt>
                <c:pt idx="5">
                  <c:v>14112</c:v>
                </c:pt>
                <c:pt idx="6">
                  <c:v>21792</c:v>
                </c:pt>
                <c:pt idx="7">
                  <c:v>9297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16454</c:v>
                </c:pt>
                <c:pt idx="1">
                  <c:v>13164</c:v>
                </c:pt>
                <c:pt idx="2">
                  <c:v>9120</c:v>
                </c:pt>
                <c:pt idx="3">
                  <c:v>4260</c:v>
                </c:pt>
                <c:pt idx="4">
                  <c:v>7025</c:v>
                </c:pt>
                <c:pt idx="5">
                  <c:v>14820</c:v>
                </c:pt>
                <c:pt idx="6">
                  <c:v>23595</c:v>
                </c:pt>
                <c:pt idx="7">
                  <c:v>10149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003840"/>
        <c:axId val="8000537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0.2091394540282468</c:v>
                </c:pt>
                <c:pt idx="1">
                  <c:v>0.28502721568953338</c:v>
                </c:pt>
                <c:pt idx="2">
                  <c:v>0.31627033335764826</c:v>
                </c:pt>
                <c:pt idx="3">
                  <c:v>0.26597107244384743</c:v>
                </c:pt>
                <c:pt idx="4">
                  <c:v>0.27965059576813805</c:v>
                </c:pt>
                <c:pt idx="5">
                  <c:v>0.27702295119639214</c:v>
                </c:pt>
                <c:pt idx="6">
                  <c:v>0.30619101267616083</c:v>
                </c:pt>
                <c:pt idx="7">
                  <c:v>0.31504252733900362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16896"/>
        <c:axId val="80015360"/>
      </c:lineChart>
      <c:catAx>
        <c:axId val="80003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0005376"/>
        <c:crosses val="autoZero"/>
        <c:auto val="1"/>
        <c:lblAlgn val="ctr"/>
        <c:lblOffset val="100"/>
        <c:noMultiLvlLbl val="0"/>
      </c:catAx>
      <c:valAx>
        <c:axId val="80005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0003840"/>
        <c:crosses val="autoZero"/>
        <c:crossBetween val="between"/>
      </c:valAx>
      <c:valAx>
        <c:axId val="800153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0016896"/>
        <c:crosses val="max"/>
        <c:crossBetween val="between"/>
      </c:valAx>
      <c:catAx>
        <c:axId val="8001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800153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0.45921058863854325</c:v>
                </c:pt>
                <c:pt idx="1">
                  <c:v>0.40190113080816903</c:v>
                </c:pt>
                <c:pt idx="2">
                  <c:v>0.12870423328578129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5635</c:v>
                </c:pt>
                <c:pt idx="1">
                  <c:v>4351</c:v>
                </c:pt>
                <c:pt idx="2">
                  <c:v>4891</c:v>
                </c:pt>
                <c:pt idx="3">
                  <c:v>3013</c:v>
                </c:pt>
                <c:pt idx="4">
                  <c:v>1758</c:v>
                </c:pt>
                <c:pt idx="5">
                  <c:v>1256</c:v>
                </c:pt>
                <c:pt idx="6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95264"/>
        <c:axId val="85596800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28062.43123336291</c:v>
                </c:pt>
                <c:pt idx="1">
                  <c:v>50252.509308205008</c:v>
                </c:pt>
                <c:pt idx="2">
                  <c:v>104547.98078102637</c:v>
                </c:pt>
                <c:pt idx="3">
                  <c:v>144724.50979090607</c:v>
                </c:pt>
                <c:pt idx="4">
                  <c:v>209610.84186575655</c:v>
                </c:pt>
                <c:pt idx="5">
                  <c:v>253773.01751592357</c:v>
                </c:pt>
                <c:pt idx="6">
                  <c:v>319084.60898502497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00128"/>
        <c:axId val="85598592"/>
      </c:lineChart>
      <c:catAx>
        <c:axId val="8559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85596800"/>
        <c:crosses val="autoZero"/>
        <c:auto val="1"/>
        <c:lblAlgn val="ctr"/>
        <c:lblOffset val="100"/>
        <c:noMultiLvlLbl val="0"/>
      </c:catAx>
      <c:valAx>
        <c:axId val="855968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5595264"/>
        <c:crosses val="autoZero"/>
        <c:crossBetween val="between"/>
      </c:valAx>
      <c:valAx>
        <c:axId val="8559859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5600128"/>
        <c:crosses val="max"/>
        <c:crossBetween val="between"/>
      </c:valAx>
      <c:catAx>
        <c:axId val="8560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855985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8.3888327585196265E-2</c:v>
                </c:pt>
                <c:pt idx="1">
                  <c:v>0.51108724415245221</c:v>
                </c:pt>
                <c:pt idx="2">
                  <c:v>0.40502442826235163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7388</c:v>
                </c:pt>
                <c:pt idx="1">
                  <c:v>5031</c:v>
                </c:pt>
                <c:pt idx="2">
                  <c:v>7561</c:v>
                </c:pt>
                <c:pt idx="3">
                  <c:v>5098</c:v>
                </c:pt>
                <c:pt idx="4">
                  <c:v>4256</c:v>
                </c:pt>
                <c:pt idx="5">
                  <c:v>4802</c:v>
                </c:pt>
                <c:pt idx="6">
                  <c:v>3104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1079</c:v>
                </c:pt>
                <c:pt idx="1">
                  <c:v>756</c:v>
                </c:pt>
                <c:pt idx="2">
                  <c:v>802</c:v>
                </c:pt>
                <c:pt idx="3">
                  <c:v>635</c:v>
                </c:pt>
                <c:pt idx="4">
                  <c:v>488</c:v>
                </c:pt>
                <c:pt idx="5">
                  <c:v>442</c:v>
                </c:pt>
                <c:pt idx="6">
                  <c:v>323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6309</c:v>
                </c:pt>
                <c:pt idx="1">
                  <c:v>4275</c:v>
                </c:pt>
                <c:pt idx="2">
                  <c:v>6759</c:v>
                </c:pt>
                <c:pt idx="3">
                  <c:v>4463</c:v>
                </c:pt>
                <c:pt idx="4">
                  <c:v>3768</c:v>
                </c:pt>
                <c:pt idx="5">
                  <c:v>4360</c:v>
                </c:pt>
                <c:pt idx="6">
                  <c:v>2781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1033</c:v>
                </c:pt>
                <c:pt idx="1">
                  <c:v>990</c:v>
                </c:pt>
                <c:pt idx="2">
                  <c:v>803</c:v>
                </c:pt>
                <c:pt idx="3">
                  <c:v>117</c:v>
                </c:pt>
                <c:pt idx="4">
                  <c:v>373</c:v>
                </c:pt>
                <c:pt idx="5">
                  <c:v>654</c:v>
                </c:pt>
                <c:pt idx="6">
                  <c:v>2856</c:v>
                </c:pt>
                <c:pt idx="7">
                  <c:v>562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598</c:v>
                </c:pt>
                <c:pt idx="1">
                  <c:v>715</c:v>
                </c:pt>
                <c:pt idx="2">
                  <c:v>466</c:v>
                </c:pt>
                <c:pt idx="3">
                  <c:v>163</c:v>
                </c:pt>
                <c:pt idx="4">
                  <c:v>229</c:v>
                </c:pt>
                <c:pt idx="5">
                  <c:v>615</c:v>
                </c:pt>
                <c:pt idx="6">
                  <c:v>1779</c:v>
                </c:pt>
                <c:pt idx="7">
                  <c:v>466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1065</c:v>
                </c:pt>
                <c:pt idx="1">
                  <c:v>1007</c:v>
                </c:pt>
                <c:pt idx="2">
                  <c:v>695</c:v>
                </c:pt>
                <c:pt idx="3">
                  <c:v>269</c:v>
                </c:pt>
                <c:pt idx="4">
                  <c:v>490</c:v>
                </c:pt>
                <c:pt idx="5">
                  <c:v>1185</c:v>
                </c:pt>
                <c:pt idx="6">
                  <c:v>2211</c:v>
                </c:pt>
                <c:pt idx="7">
                  <c:v>639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678</c:v>
                </c:pt>
                <c:pt idx="1">
                  <c:v>733</c:v>
                </c:pt>
                <c:pt idx="2">
                  <c:v>479</c:v>
                </c:pt>
                <c:pt idx="3">
                  <c:v>206</c:v>
                </c:pt>
                <c:pt idx="4">
                  <c:v>297</c:v>
                </c:pt>
                <c:pt idx="5">
                  <c:v>631</c:v>
                </c:pt>
                <c:pt idx="6">
                  <c:v>1596</c:v>
                </c:pt>
                <c:pt idx="7">
                  <c:v>478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590</c:v>
                </c:pt>
                <c:pt idx="1">
                  <c:v>542</c:v>
                </c:pt>
                <c:pt idx="2">
                  <c:v>470</c:v>
                </c:pt>
                <c:pt idx="3">
                  <c:v>209</c:v>
                </c:pt>
                <c:pt idx="4">
                  <c:v>252</c:v>
                </c:pt>
                <c:pt idx="5">
                  <c:v>586</c:v>
                </c:pt>
                <c:pt idx="6">
                  <c:v>1205</c:v>
                </c:pt>
                <c:pt idx="7">
                  <c:v>402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760</c:v>
                </c:pt>
                <c:pt idx="1">
                  <c:v>644</c:v>
                </c:pt>
                <c:pt idx="2">
                  <c:v>428</c:v>
                </c:pt>
                <c:pt idx="3">
                  <c:v>217</c:v>
                </c:pt>
                <c:pt idx="4">
                  <c:v>327</c:v>
                </c:pt>
                <c:pt idx="5">
                  <c:v>680</c:v>
                </c:pt>
                <c:pt idx="6">
                  <c:v>1264</c:v>
                </c:pt>
                <c:pt idx="7">
                  <c:v>482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534</c:v>
                </c:pt>
                <c:pt idx="1">
                  <c:v>388</c:v>
                </c:pt>
                <c:pt idx="2">
                  <c:v>289</c:v>
                </c:pt>
                <c:pt idx="3">
                  <c:v>174</c:v>
                </c:pt>
                <c:pt idx="4">
                  <c:v>217</c:v>
                </c:pt>
                <c:pt idx="5">
                  <c:v>407</c:v>
                </c:pt>
                <c:pt idx="6">
                  <c:v>763</c:v>
                </c:pt>
                <c:pt idx="7">
                  <c:v>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915904"/>
        <c:axId val="83917440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0.13941032983349241</c:v>
                </c:pt>
                <c:pt idx="1">
                  <c:v>0.182914829257626</c:v>
                </c:pt>
                <c:pt idx="2">
                  <c:v>0.20930634838263276</c:v>
                </c:pt>
                <c:pt idx="3">
                  <c:v>0.15914963589382194</c:v>
                </c:pt>
                <c:pt idx="4">
                  <c:v>0.16565579984836998</c:v>
                </c:pt>
                <c:pt idx="5">
                  <c:v>0.16445458316051431</c:v>
                </c:pt>
                <c:pt idx="6">
                  <c:v>0.25721021437856656</c:v>
                </c:pt>
                <c:pt idx="7">
                  <c:v>0.17283760156330349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3056"/>
        <c:axId val="83931520"/>
      </c:lineChart>
      <c:catAx>
        <c:axId val="83915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83917440"/>
        <c:crosses val="autoZero"/>
        <c:auto val="1"/>
        <c:lblAlgn val="ctr"/>
        <c:lblOffset val="100"/>
        <c:noMultiLvlLbl val="0"/>
      </c:catAx>
      <c:valAx>
        <c:axId val="839174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915904"/>
        <c:crosses val="autoZero"/>
        <c:crossBetween val="between"/>
      </c:valAx>
      <c:valAx>
        <c:axId val="839315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3933056"/>
        <c:crosses val="max"/>
        <c:crossBetween val="between"/>
      </c:valAx>
      <c:catAx>
        <c:axId val="8393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839315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0.31764529208589876</c:v>
                </c:pt>
                <c:pt idx="1">
                  <c:v>0.47307403514041146</c:v>
                </c:pt>
                <c:pt idx="2">
                  <c:v>0.20928067277368975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117552.89</c:v>
                </c:pt>
                <c:pt idx="1">
                  <c:v>17.510000000000002</c:v>
                </c:pt>
                <c:pt idx="2">
                  <c:v>9735.91</c:v>
                </c:pt>
                <c:pt idx="3">
                  <c:v>4014.02</c:v>
                </c:pt>
                <c:pt idx="4">
                  <c:v>139252.98000000001</c:v>
                </c:pt>
                <c:pt idx="5">
                  <c:v>75907.31</c:v>
                </c:pt>
                <c:pt idx="6">
                  <c:v>18423.669999999998</c:v>
                </c:pt>
                <c:pt idx="7">
                  <c:v>2886.67</c:v>
                </c:pt>
                <c:pt idx="8">
                  <c:v>2131.35</c:v>
                </c:pt>
                <c:pt idx="9">
                  <c:v>7566.34</c:v>
                </c:pt>
                <c:pt idx="10">
                  <c:v>9293.83</c:v>
                </c:pt>
                <c:pt idx="11">
                  <c:v>19888.16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79872"/>
        <c:axId val="83682048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5312</c:v>
                </c:pt>
                <c:pt idx="1">
                  <c:v>1</c:v>
                </c:pt>
                <c:pt idx="2">
                  <c:v>318</c:v>
                </c:pt>
                <c:pt idx="3">
                  <c:v>106</c:v>
                </c:pt>
                <c:pt idx="4">
                  <c:v>4223</c:v>
                </c:pt>
                <c:pt idx="5">
                  <c:v>1946</c:v>
                </c:pt>
                <c:pt idx="6">
                  <c:v>2918</c:v>
                </c:pt>
                <c:pt idx="7">
                  <c:v>239</c:v>
                </c:pt>
                <c:pt idx="8">
                  <c:v>64</c:v>
                </c:pt>
                <c:pt idx="9">
                  <c:v>113</c:v>
                </c:pt>
                <c:pt idx="10">
                  <c:v>39</c:v>
                </c:pt>
                <c:pt idx="11">
                  <c:v>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5376"/>
        <c:axId val="83683584"/>
      </c:lineChart>
      <c:catAx>
        <c:axId val="83679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3682048"/>
        <c:crosses val="autoZero"/>
        <c:auto val="1"/>
        <c:lblAlgn val="ctr"/>
        <c:lblOffset val="100"/>
        <c:noMultiLvlLbl val="0"/>
      </c:catAx>
      <c:valAx>
        <c:axId val="83682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679872"/>
        <c:crosses val="autoZero"/>
        <c:crossBetween val="between"/>
      </c:valAx>
      <c:valAx>
        <c:axId val="836835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3685376"/>
        <c:crosses val="max"/>
        <c:crossBetween val="between"/>
      </c:valAx>
      <c:catAx>
        <c:axId val="8368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83683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310627.86</c:v>
                </c:pt>
                <c:pt idx="1">
                  <c:v>12200.9</c:v>
                </c:pt>
                <c:pt idx="2">
                  <c:v>57075.86</c:v>
                </c:pt>
                <c:pt idx="3">
                  <c:v>13617.37</c:v>
                </c:pt>
                <c:pt idx="4">
                  <c:v>714433.76</c:v>
                </c:pt>
                <c:pt idx="5">
                  <c:v>301686.56</c:v>
                </c:pt>
                <c:pt idx="6">
                  <c:v>91421.08</c:v>
                </c:pt>
                <c:pt idx="7">
                  <c:v>31250.400000000001</c:v>
                </c:pt>
                <c:pt idx="8">
                  <c:v>154879.54</c:v>
                </c:pt>
                <c:pt idx="9">
                  <c:v>87147.94</c:v>
                </c:pt>
                <c:pt idx="10">
                  <c:v>516610.94</c:v>
                </c:pt>
                <c:pt idx="11">
                  <c:v>186677.07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92928"/>
        <c:axId val="83715584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5122</c:v>
                </c:pt>
                <c:pt idx="1">
                  <c:v>190</c:v>
                </c:pt>
                <c:pt idx="2">
                  <c:v>1187</c:v>
                </c:pt>
                <c:pt idx="3">
                  <c:v>324</c:v>
                </c:pt>
                <c:pt idx="4">
                  <c:v>6872</c:v>
                </c:pt>
                <c:pt idx="5">
                  <c:v>3209</c:v>
                </c:pt>
                <c:pt idx="6">
                  <c:v>6870</c:v>
                </c:pt>
                <c:pt idx="7">
                  <c:v>2245</c:v>
                </c:pt>
                <c:pt idx="8">
                  <c:v>1554</c:v>
                </c:pt>
                <c:pt idx="9">
                  <c:v>426</c:v>
                </c:pt>
                <c:pt idx="10">
                  <c:v>1939</c:v>
                </c:pt>
                <c:pt idx="11">
                  <c:v>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7104"/>
        <c:axId val="83717120"/>
      </c:lineChart>
      <c:catAx>
        <c:axId val="83692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3715584"/>
        <c:crosses val="autoZero"/>
        <c:auto val="1"/>
        <c:lblAlgn val="ctr"/>
        <c:lblOffset val="100"/>
        <c:noMultiLvlLbl val="0"/>
      </c:catAx>
      <c:valAx>
        <c:axId val="837155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3692928"/>
        <c:crosses val="autoZero"/>
        <c:crossBetween val="between"/>
      </c:valAx>
      <c:valAx>
        <c:axId val="837171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3727104"/>
        <c:crosses val="max"/>
        <c:crossBetween val="between"/>
      </c:valAx>
      <c:catAx>
        <c:axId val="8372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837171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0.49540757749712971</c:v>
                </c:pt>
                <c:pt idx="1">
                  <c:v>0.39394374282433986</c:v>
                </c:pt>
                <c:pt idx="2">
                  <c:v>0.10002870264064294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725015</v>
      </c>
      <c r="D5" s="38">
        <f>SUM(E5:F5)</f>
        <v>197967</v>
      </c>
      <c r="E5" s="39">
        <f>SUM(E6:E13)</f>
        <v>99380</v>
      </c>
      <c r="F5" s="40">
        <f t="shared" ref="F5:G5" si="0">SUM(F6:F13)</f>
        <v>98587</v>
      </c>
      <c r="G5" s="37">
        <f t="shared" si="0"/>
        <v>234350</v>
      </c>
      <c r="H5" s="41">
        <f>D5/C5</f>
        <v>0.2730522816769308</v>
      </c>
      <c r="I5" s="26"/>
      <c r="J5" s="24">
        <f t="shared" ref="J5:J13" si="1">C5-D5-G5</f>
        <v>292698</v>
      </c>
      <c r="K5" s="68">
        <f>E5/C5</f>
        <v>0.13707302607532257</v>
      </c>
      <c r="L5" s="68">
        <f>F5/C5</f>
        <v>0.13597925560160823</v>
      </c>
    </row>
    <row r="6" spans="1:12" ht="20.100000000000001" customHeight="1" thickTop="1">
      <c r="B6" s="18" t="s">
        <v>25</v>
      </c>
      <c r="C6" s="42">
        <v>180339</v>
      </c>
      <c r="D6" s="43">
        <f t="shared" ref="D6:D13" si="2">SUM(E6:F6)</f>
        <v>37716</v>
      </c>
      <c r="E6" s="44">
        <v>21262</v>
      </c>
      <c r="F6" s="45">
        <v>16454</v>
      </c>
      <c r="G6" s="42">
        <v>58200</v>
      </c>
      <c r="H6" s="46">
        <f t="shared" ref="H6:H13" si="3">D6/C6</f>
        <v>0.2091394540282468</v>
      </c>
      <c r="I6" s="26"/>
      <c r="J6" s="24">
        <f t="shared" si="1"/>
        <v>84423</v>
      </c>
      <c r="K6" s="68">
        <f t="shared" ref="K6:K13" si="4">E6/C6</f>
        <v>0.11790017688908112</v>
      </c>
      <c r="L6" s="68">
        <f t="shared" ref="L6:L13" si="5">F6/C6</f>
        <v>9.1239277139165686E-2</v>
      </c>
    </row>
    <row r="7" spans="1:12" ht="20.100000000000001" customHeight="1">
      <c r="B7" s="19" t="s">
        <v>26</v>
      </c>
      <c r="C7" s="47">
        <v>96268</v>
      </c>
      <c r="D7" s="48">
        <f t="shared" si="2"/>
        <v>27439</v>
      </c>
      <c r="E7" s="49">
        <v>14275</v>
      </c>
      <c r="F7" s="50">
        <v>13164</v>
      </c>
      <c r="G7" s="47">
        <v>31461</v>
      </c>
      <c r="H7" s="51">
        <f t="shared" si="3"/>
        <v>0.28502721568953338</v>
      </c>
      <c r="I7" s="26"/>
      <c r="J7" s="24">
        <f t="shared" si="1"/>
        <v>37368</v>
      </c>
      <c r="K7" s="68">
        <f t="shared" si="4"/>
        <v>0.14828395728591018</v>
      </c>
      <c r="L7" s="68">
        <f t="shared" si="5"/>
        <v>0.13674325840362322</v>
      </c>
    </row>
    <row r="8" spans="1:12" ht="20.100000000000001" customHeight="1">
      <c r="B8" s="19" t="s">
        <v>27</v>
      </c>
      <c r="C8" s="47">
        <v>54836</v>
      </c>
      <c r="D8" s="48">
        <f t="shared" si="2"/>
        <v>17343</v>
      </c>
      <c r="E8" s="49">
        <v>8223</v>
      </c>
      <c r="F8" s="50">
        <v>9120</v>
      </c>
      <c r="G8" s="47">
        <v>17715</v>
      </c>
      <c r="H8" s="51">
        <f t="shared" si="3"/>
        <v>0.31627033335764826</v>
      </c>
      <c r="I8" s="26"/>
      <c r="J8" s="24">
        <f t="shared" si="1"/>
        <v>19778</v>
      </c>
      <c r="K8" s="68">
        <f t="shared" si="4"/>
        <v>0.14995623313151943</v>
      </c>
      <c r="L8" s="68">
        <f t="shared" si="5"/>
        <v>0.16631410022612883</v>
      </c>
    </row>
    <row r="9" spans="1:12" ht="20.100000000000001" customHeight="1">
      <c r="B9" s="19" t="s">
        <v>28</v>
      </c>
      <c r="C9" s="47">
        <v>32011</v>
      </c>
      <c r="D9" s="48">
        <f t="shared" si="2"/>
        <v>8514</v>
      </c>
      <c r="E9" s="49">
        <v>4254</v>
      </c>
      <c r="F9" s="50">
        <v>4260</v>
      </c>
      <c r="G9" s="47">
        <v>10684</v>
      </c>
      <c r="H9" s="51">
        <f t="shared" si="3"/>
        <v>0.26597107244384743</v>
      </c>
      <c r="I9" s="26"/>
      <c r="J9" s="24">
        <f t="shared" si="1"/>
        <v>12813</v>
      </c>
      <c r="K9" s="68">
        <f t="shared" si="4"/>
        <v>0.13289181843741213</v>
      </c>
      <c r="L9" s="68">
        <f t="shared" si="5"/>
        <v>0.13307925400643528</v>
      </c>
    </row>
    <row r="10" spans="1:12" ht="20.100000000000001" customHeight="1">
      <c r="B10" s="19" t="s">
        <v>29</v>
      </c>
      <c r="C10" s="47">
        <v>47166</v>
      </c>
      <c r="D10" s="48">
        <f t="shared" si="2"/>
        <v>13190</v>
      </c>
      <c r="E10" s="49">
        <v>6165</v>
      </c>
      <c r="F10" s="50">
        <v>7025</v>
      </c>
      <c r="G10" s="47">
        <v>15197</v>
      </c>
      <c r="H10" s="51">
        <f t="shared" si="3"/>
        <v>0.27965059576813805</v>
      </c>
      <c r="I10" s="26"/>
      <c r="J10" s="24">
        <f t="shared" si="1"/>
        <v>18779</v>
      </c>
      <c r="K10" s="68">
        <f t="shared" si="4"/>
        <v>0.13070856125174915</v>
      </c>
      <c r="L10" s="68">
        <f t="shared" si="5"/>
        <v>0.14894203451638893</v>
      </c>
    </row>
    <row r="11" spans="1:12" ht="20.100000000000001" customHeight="1">
      <c r="B11" s="19" t="s">
        <v>30</v>
      </c>
      <c r="C11" s="47">
        <v>104439</v>
      </c>
      <c r="D11" s="48">
        <f t="shared" si="2"/>
        <v>28932</v>
      </c>
      <c r="E11" s="49">
        <v>14112</v>
      </c>
      <c r="F11" s="50">
        <v>14820</v>
      </c>
      <c r="G11" s="47">
        <v>34201</v>
      </c>
      <c r="H11" s="51">
        <f t="shared" si="3"/>
        <v>0.27702295119639214</v>
      </c>
      <c r="I11" s="26"/>
      <c r="J11" s="24">
        <f t="shared" si="1"/>
        <v>41306</v>
      </c>
      <c r="K11" s="68">
        <f t="shared" si="4"/>
        <v>0.13512193720736507</v>
      </c>
      <c r="L11" s="68">
        <f t="shared" si="5"/>
        <v>0.14190101398902707</v>
      </c>
    </row>
    <row r="12" spans="1:12" ht="20.100000000000001" customHeight="1">
      <c r="B12" s="19" t="s">
        <v>31</v>
      </c>
      <c r="C12" s="47">
        <v>148231</v>
      </c>
      <c r="D12" s="48">
        <f t="shared" si="2"/>
        <v>45387</v>
      </c>
      <c r="E12" s="49">
        <v>21792</v>
      </c>
      <c r="F12" s="50">
        <v>23595</v>
      </c>
      <c r="G12" s="47">
        <v>47488</v>
      </c>
      <c r="H12" s="51">
        <f t="shared" si="3"/>
        <v>0.30619101267616083</v>
      </c>
      <c r="I12" s="26"/>
      <c r="J12" s="24">
        <f t="shared" si="1"/>
        <v>55356</v>
      </c>
      <c r="K12" s="68">
        <f t="shared" si="4"/>
        <v>0.14701378254211334</v>
      </c>
      <c r="L12" s="68">
        <f t="shared" si="5"/>
        <v>0.15917723013404753</v>
      </c>
    </row>
    <row r="13" spans="1:12" ht="20.100000000000001" customHeight="1">
      <c r="B13" s="19" t="s">
        <v>32</v>
      </c>
      <c r="C13" s="47">
        <v>61725</v>
      </c>
      <c r="D13" s="48">
        <f t="shared" si="2"/>
        <v>19446</v>
      </c>
      <c r="E13" s="49">
        <v>9297</v>
      </c>
      <c r="F13" s="50">
        <v>10149</v>
      </c>
      <c r="G13" s="47">
        <v>19404</v>
      </c>
      <c r="H13" s="51">
        <f t="shared" si="3"/>
        <v>0.31504252733900362</v>
      </c>
      <c r="I13" s="26"/>
      <c r="J13" s="24">
        <f t="shared" si="1"/>
        <v>22875</v>
      </c>
      <c r="K13" s="68">
        <f t="shared" si="4"/>
        <v>0.15061968408262455</v>
      </c>
      <c r="L13" s="68">
        <f t="shared" si="5"/>
        <v>0.1644228432563791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7388</v>
      </c>
      <c r="E4" s="54">
        <f t="shared" ref="E4:K4" si="0">SUM(E5:E6)</f>
        <v>5031</v>
      </c>
      <c r="F4" s="54">
        <f t="shared" si="0"/>
        <v>7561</v>
      </c>
      <c r="G4" s="54">
        <f t="shared" si="0"/>
        <v>5098</v>
      </c>
      <c r="H4" s="54">
        <f t="shared" si="0"/>
        <v>4256</v>
      </c>
      <c r="I4" s="54">
        <f t="shared" si="0"/>
        <v>4802</v>
      </c>
      <c r="J4" s="53">
        <f t="shared" si="0"/>
        <v>3104</v>
      </c>
      <c r="K4" s="55">
        <f t="shared" si="0"/>
        <v>37240</v>
      </c>
      <c r="L4" s="63">
        <f>K4/人口統計!D5</f>
        <v>0.18811216010749265</v>
      </c>
    </row>
    <row r="5" spans="1:12" ht="20.100000000000001" customHeight="1">
      <c r="B5" s="36"/>
      <c r="C5" s="66" t="s">
        <v>46</v>
      </c>
      <c r="D5" s="56">
        <v>1079</v>
      </c>
      <c r="E5" s="57">
        <v>756</v>
      </c>
      <c r="F5" s="57">
        <v>802</v>
      </c>
      <c r="G5" s="57">
        <v>635</v>
      </c>
      <c r="H5" s="57">
        <v>488</v>
      </c>
      <c r="I5" s="57">
        <v>442</v>
      </c>
      <c r="J5" s="56">
        <v>323</v>
      </c>
      <c r="K5" s="58">
        <f>SUM(D5:J5)</f>
        <v>4525</v>
      </c>
      <c r="L5" s="64">
        <f>K5/人口統計!D5</f>
        <v>2.2857344911020525E-2</v>
      </c>
    </row>
    <row r="6" spans="1:12" ht="20.100000000000001" customHeight="1">
      <c r="B6" s="36"/>
      <c r="C6" s="67" t="s">
        <v>47</v>
      </c>
      <c r="D6" s="59">
        <v>6309</v>
      </c>
      <c r="E6" s="60">
        <v>4275</v>
      </c>
      <c r="F6" s="60">
        <v>6759</v>
      </c>
      <c r="G6" s="60">
        <v>4463</v>
      </c>
      <c r="H6" s="60">
        <v>3768</v>
      </c>
      <c r="I6" s="60">
        <v>4360</v>
      </c>
      <c r="J6" s="59">
        <v>2781</v>
      </c>
      <c r="K6" s="61">
        <f>SUM(D6:J6)</f>
        <v>32715</v>
      </c>
      <c r="L6" s="65">
        <f>K6/人口統計!D5</f>
        <v>0.16525481519647214</v>
      </c>
    </row>
    <row r="7" spans="1:12" ht="20.100000000000001" customHeight="1" thickBot="1">
      <c r="B7" s="174" t="s">
        <v>113</v>
      </c>
      <c r="C7" s="175"/>
      <c r="D7" s="53">
        <v>86</v>
      </c>
      <c r="E7" s="54">
        <v>154</v>
      </c>
      <c r="F7" s="54">
        <v>133</v>
      </c>
      <c r="G7" s="54">
        <v>140</v>
      </c>
      <c r="H7" s="54">
        <v>128</v>
      </c>
      <c r="I7" s="54">
        <v>109</v>
      </c>
      <c r="J7" s="53">
        <v>105</v>
      </c>
      <c r="K7" s="55">
        <f>SUM(D7:J7)</f>
        <v>855</v>
      </c>
      <c r="L7" s="162"/>
    </row>
    <row r="8" spans="1:12" ht="20.100000000000001" customHeight="1" thickTop="1">
      <c r="B8" s="176" t="s">
        <v>42</v>
      </c>
      <c r="C8" s="177"/>
      <c r="D8" s="43">
        <f>D4+D7</f>
        <v>7474</v>
      </c>
      <c r="E8" s="42">
        <f t="shared" ref="E8:K8" si="1">E4+E7</f>
        <v>5185</v>
      </c>
      <c r="F8" s="42">
        <f t="shared" si="1"/>
        <v>7694</v>
      </c>
      <c r="G8" s="42">
        <f t="shared" si="1"/>
        <v>5238</v>
      </c>
      <c r="H8" s="42">
        <f t="shared" si="1"/>
        <v>4384</v>
      </c>
      <c r="I8" s="42">
        <f t="shared" si="1"/>
        <v>4911</v>
      </c>
      <c r="J8" s="43">
        <f t="shared" si="1"/>
        <v>3209</v>
      </c>
      <c r="K8" s="62">
        <f t="shared" si="1"/>
        <v>38095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1033</v>
      </c>
      <c r="E23" s="54">
        <v>598</v>
      </c>
      <c r="F23" s="54">
        <v>1065</v>
      </c>
      <c r="G23" s="54">
        <v>678</v>
      </c>
      <c r="H23" s="54">
        <v>590</v>
      </c>
      <c r="I23" s="54">
        <v>760</v>
      </c>
      <c r="J23" s="53">
        <v>534</v>
      </c>
      <c r="K23" s="55">
        <f>SUM(D23:J23)</f>
        <v>5258</v>
      </c>
      <c r="L23" s="63">
        <f>K23/人口統計!D6</f>
        <v>0.13941032983349241</v>
      </c>
    </row>
    <row r="24" spans="1:12" ht="20.100000000000001" customHeight="1">
      <c r="B24" s="172" t="s">
        <v>53</v>
      </c>
      <c r="C24" s="173"/>
      <c r="D24" s="53">
        <v>990</v>
      </c>
      <c r="E24" s="54">
        <v>715</v>
      </c>
      <c r="F24" s="54">
        <v>1007</v>
      </c>
      <c r="G24" s="54">
        <v>733</v>
      </c>
      <c r="H24" s="54">
        <v>542</v>
      </c>
      <c r="I24" s="54">
        <v>644</v>
      </c>
      <c r="J24" s="53">
        <v>388</v>
      </c>
      <c r="K24" s="55">
        <f t="shared" ref="K24:K30" si="2">SUM(D24:J24)</f>
        <v>5019</v>
      </c>
      <c r="L24" s="63">
        <f>K24/人口統計!D7</f>
        <v>0.182914829257626</v>
      </c>
    </row>
    <row r="25" spans="1:12" ht="20.100000000000001" customHeight="1">
      <c r="B25" s="172" t="s">
        <v>54</v>
      </c>
      <c r="C25" s="173"/>
      <c r="D25" s="53">
        <v>803</v>
      </c>
      <c r="E25" s="54">
        <v>466</v>
      </c>
      <c r="F25" s="54">
        <v>695</v>
      </c>
      <c r="G25" s="54">
        <v>479</v>
      </c>
      <c r="H25" s="54">
        <v>470</v>
      </c>
      <c r="I25" s="54">
        <v>428</v>
      </c>
      <c r="J25" s="53">
        <v>289</v>
      </c>
      <c r="K25" s="55">
        <f t="shared" si="2"/>
        <v>3630</v>
      </c>
      <c r="L25" s="63">
        <f>K25/人口統計!D8</f>
        <v>0.20930634838263276</v>
      </c>
    </row>
    <row r="26" spans="1:12" ht="20.100000000000001" customHeight="1">
      <c r="B26" s="172" t="s">
        <v>55</v>
      </c>
      <c r="C26" s="173"/>
      <c r="D26" s="53">
        <v>117</v>
      </c>
      <c r="E26" s="54">
        <v>163</v>
      </c>
      <c r="F26" s="54">
        <v>269</v>
      </c>
      <c r="G26" s="54">
        <v>206</v>
      </c>
      <c r="H26" s="54">
        <v>209</v>
      </c>
      <c r="I26" s="54">
        <v>217</v>
      </c>
      <c r="J26" s="53">
        <v>174</v>
      </c>
      <c r="K26" s="55">
        <f t="shared" si="2"/>
        <v>1355</v>
      </c>
      <c r="L26" s="63">
        <f>K26/人口統計!D9</f>
        <v>0.15914963589382194</v>
      </c>
    </row>
    <row r="27" spans="1:12" ht="20.100000000000001" customHeight="1">
      <c r="B27" s="172" t="s">
        <v>56</v>
      </c>
      <c r="C27" s="173"/>
      <c r="D27" s="53">
        <v>373</v>
      </c>
      <c r="E27" s="54">
        <v>229</v>
      </c>
      <c r="F27" s="54">
        <v>490</v>
      </c>
      <c r="G27" s="54">
        <v>297</v>
      </c>
      <c r="H27" s="54">
        <v>252</v>
      </c>
      <c r="I27" s="54">
        <v>327</v>
      </c>
      <c r="J27" s="53">
        <v>217</v>
      </c>
      <c r="K27" s="55">
        <f t="shared" si="2"/>
        <v>2185</v>
      </c>
      <c r="L27" s="63">
        <f>K27/人口統計!D10</f>
        <v>0.16565579984836998</v>
      </c>
    </row>
    <row r="28" spans="1:12" ht="20.100000000000001" customHeight="1">
      <c r="B28" s="172" t="s">
        <v>57</v>
      </c>
      <c r="C28" s="173"/>
      <c r="D28" s="53">
        <v>654</v>
      </c>
      <c r="E28" s="54">
        <v>615</v>
      </c>
      <c r="F28" s="54">
        <v>1185</v>
      </c>
      <c r="G28" s="54">
        <v>631</v>
      </c>
      <c r="H28" s="54">
        <v>586</v>
      </c>
      <c r="I28" s="54">
        <v>680</v>
      </c>
      <c r="J28" s="53">
        <v>407</v>
      </c>
      <c r="K28" s="55">
        <f t="shared" si="2"/>
        <v>4758</v>
      </c>
      <c r="L28" s="63">
        <f>K28/人口統計!D11</f>
        <v>0.16445458316051431</v>
      </c>
    </row>
    <row r="29" spans="1:12" ht="20.100000000000001" customHeight="1">
      <c r="B29" s="172" t="s">
        <v>58</v>
      </c>
      <c r="C29" s="173"/>
      <c r="D29" s="53">
        <v>2856</v>
      </c>
      <c r="E29" s="54">
        <v>1779</v>
      </c>
      <c r="F29" s="54">
        <v>2211</v>
      </c>
      <c r="G29" s="54">
        <v>1596</v>
      </c>
      <c r="H29" s="54">
        <v>1205</v>
      </c>
      <c r="I29" s="54">
        <v>1264</v>
      </c>
      <c r="J29" s="53">
        <v>763</v>
      </c>
      <c r="K29" s="55">
        <f t="shared" si="2"/>
        <v>11674</v>
      </c>
      <c r="L29" s="63">
        <f>K29/人口統計!D12</f>
        <v>0.25721021437856656</v>
      </c>
    </row>
    <row r="30" spans="1:12" ht="20.100000000000001" customHeight="1" thickBot="1">
      <c r="B30" s="178" t="s">
        <v>32</v>
      </c>
      <c r="C30" s="179"/>
      <c r="D30" s="53">
        <v>562</v>
      </c>
      <c r="E30" s="54">
        <v>466</v>
      </c>
      <c r="F30" s="54">
        <v>639</v>
      </c>
      <c r="G30" s="54">
        <v>478</v>
      </c>
      <c r="H30" s="54">
        <v>402</v>
      </c>
      <c r="I30" s="54">
        <v>482</v>
      </c>
      <c r="J30" s="53">
        <v>332</v>
      </c>
      <c r="K30" s="55">
        <f t="shared" si="2"/>
        <v>3361</v>
      </c>
      <c r="L30" s="69">
        <f>K30/人口統計!D13</f>
        <v>0.17283760156330349</v>
      </c>
    </row>
    <row r="31" spans="1:12" ht="20.100000000000001" customHeight="1" thickTop="1">
      <c r="B31" s="170" t="s">
        <v>59</v>
      </c>
      <c r="C31" s="171"/>
      <c r="D31" s="43">
        <f>SUM(D23:D30)</f>
        <v>7388</v>
      </c>
      <c r="E31" s="42">
        <f t="shared" ref="E31:J31" si="3">SUM(E23:E30)</f>
        <v>5031</v>
      </c>
      <c r="F31" s="42">
        <f t="shared" si="3"/>
        <v>7561</v>
      </c>
      <c r="G31" s="42">
        <f t="shared" si="3"/>
        <v>5098</v>
      </c>
      <c r="H31" s="42">
        <f t="shared" si="3"/>
        <v>4256</v>
      </c>
      <c r="I31" s="42">
        <f t="shared" si="3"/>
        <v>4802</v>
      </c>
      <c r="J31" s="43">
        <f t="shared" si="3"/>
        <v>3104</v>
      </c>
      <c r="K31" s="62">
        <f>SUM(K23:K30)</f>
        <v>37240</v>
      </c>
      <c r="L31" s="70">
        <f>K31/人口統計!D5</f>
        <v>0.18811216010749265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10576</v>
      </c>
      <c r="D4" s="90">
        <f>C4/$I4</f>
        <v>0.31764529208589876</v>
      </c>
      <c r="E4" s="89">
        <v>15751</v>
      </c>
      <c r="F4" s="91">
        <f>E4/$I4</f>
        <v>0.47307403514041146</v>
      </c>
      <c r="G4" s="92">
        <v>6968</v>
      </c>
      <c r="H4" s="90">
        <f>G4/$I4</f>
        <v>0.20928067277368975</v>
      </c>
      <c r="I4" s="93">
        <f>C4+E4+G4</f>
        <v>33295</v>
      </c>
    </row>
    <row r="5" spans="1:13" ht="20.100000000000001" customHeight="1">
      <c r="B5" s="77" t="s">
        <v>63</v>
      </c>
      <c r="C5" s="94">
        <v>406670.64</v>
      </c>
      <c r="D5" s="95">
        <f>C5/$I5</f>
        <v>8.3888327585196265E-2</v>
      </c>
      <c r="E5" s="94">
        <v>2477629.2800000003</v>
      </c>
      <c r="F5" s="96">
        <f>E5/$I5</f>
        <v>0.51108724415245221</v>
      </c>
      <c r="G5" s="97">
        <v>1963462</v>
      </c>
      <c r="H5" s="95">
        <f>G5/$I5</f>
        <v>0.40502442826235163</v>
      </c>
      <c r="I5" s="98">
        <f>C5+E5+G5</f>
        <v>4847761.92</v>
      </c>
    </row>
    <row r="6" spans="1:13" ht="20.100000000000001" customHeight="1">
      <c r="B6" s="78" t="s">
        <v>64</v>
      </c>
      <c r="C6" s="99">
        <f>C5*1000/C4</f>
        <v>38452.216338880484</v>
      </c>
      <c r="D6" s="159"/>
      <c r="E6" s="99">
        <f>E5*1000/E4</f>
        <v>157299.80826614186</v>
      </c>
      <c r="F6" s="160"/>
      <c r="G6" s="100">
        <f>G5*1000/G4</f>
        <v>281782.72101033293</v>
      </c>
      <c r="H6" s="161"/>
      <c r="I6" s="101">
        <f>I5*1000/I4</f>
        <v>145600.29794263403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5312</v>
      </c>
      <c r="D24" s="111">
        <f>C24/C$42</f>
        <v>0.5022692889561271</v>
      </c>
      <c r="E24" s="108">
        <v>117552.89</v>
      </c>
      <c r="F24" s="90">
        <f>E24/E$42</f>
        <v>0.28906165933198424</v>
      </c>
      <c r="G24" s="89">
        <v>5122</v>
      </c>
      <c r="H24" s="111">
        <f>G24/G$42</f>
        <v>0.32518570249507966</v>
      </c>
      <c r="I24" s="108">
        <v>310627.86</v>
      </c>
      <c r="J24" s="91">
        <f>I24/I$42</f>
        <v>0.12537301787134189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1</v>
      </c>
      <c r="D26" s="112">
        <f t="shared" si="0"/>
        <v>9.455370650529501E-5</v>
      </c>
      <c r="E26" s="109">
        <v>17.510000000000002</v>
      </c>
      <c r="F26" s="95">
        <f t="shared" si="1"/>
        <v>4.3056956361541124E-5</v>
      </c>
      <c r="G26" s="94">
        <v>190</v>
      </c>
      <c r="H26" s="112">
        <f t="shared" si="2"/>
        <v>1.2062726176115802E-2</v>
      </c>
      <c r="I26" s="109">
        <v>12200.9</v>
      </c>
      <c r="J26" s="96">
        <f t="shared" si="3"/>
        <v>4.924425174697644E-3</v>
      </c>
    </row>
    <row r="27" spans="1:10" ht="20.100000000000001" customHeight="1">
      <c r="A27" s="85" t="s">
        <v>14</v>
      </c>
      <c r="B27" s="106"/>
      <c r="C27" s="94">
        <v>318</v>
      </c>
      <c r="D27" s="112">
        <f t="shared" si="0"/>
        <v>3.0068078668683811E-2</v>
      </c>
      <c r="E27" s="109">
        <v>9735.91</v>
      </c>
      <c r="F27" s="95">
        <f t="shared" si="1"/>
        <v>2.394052838434562E-2</v>
      </c>
      <c r="G27" s="94">
        <v>1187</v>
      </c>
      <c r="H27" s="112">
        <f t="shared" si="2"/>
        <v>7.5360294584470827E-2</v>
      </c>
      <c r="I27" s="109">
        <v>57075.86</v>
      </c>
      <c r="J27" s="96">
        <f t="shared" si="3"/>
        <v>2.3036481067094911E-2</v>
      </c>
    </row>
    <row r="28" spans="1:10" ht="20.100000000000001" customHeight="1">
      <c r="A28" s="85" t="s">
        <v>15</v>
      </c>
      <c r="B28" s="106"/>
      <c r="C28" s="94">
        <v>106</v>
      </c>
      <c r="D28" s="112">
        <f t="shared" si="0"/>
        <v>1.0022692889561272E-2</v>
      </c>
      <c r="E28" s="109">
        <v>4014.02</v>
      </c>
      <c r="F28" s="95">
        <f t="shared" si="1"/>
        <v>9.8704445445090393E-3</v>
      </c>
      <c r="G28" s="94">
        <v>324</v>
      </c>
      <c r="H28" s="112">
        <f t="shared" si="2"/>
        <v>2.0570122531902737E-2</v>
      </c>
      <c r="I28" s="109">
        <v>13617.37</v>
      </c>
      <c r="J28" s="96">
        <f t="shared" si="3"/>
        <v>5.4961289446821514E-3</v>
      </c>
    </row>
    <row r="29" spans="1:10" ht="20.100000000000001" customHeight="1">
      <c r="A29" s="86" t="s">
        <v>76</v>
      </c>
      <c r="B29" s="106"/>
      <c r="C29" s="94">
        <v>4223</v>
      </c>
      <c r="D29" s="112">
        <f t="shared" si="0"/>
        <v>0.39930030257186083</v>
      </c>
      <c r="E29" s="109">
        <v>139252.98000000001</v>
      </c>
      <c r="F29" s="95">
        <f t="shared" si="1"/>
        <v>0.34242201502424668</v>
      </c>
      <c r="G29" s="94">
        <v>6872</v>
      </c>
      <c r="H29" s="112">
        <f t="shared" si="2"/>
        <v>0.4362897593803568</v>
      </c>
      <c r="I29" s="109">
        <v>714433.76</v>
      </c>
      <c r="J29" s="96">
        <f t="shared" si="3"/>
        <v>0.28835377663925571</v>
      </c>
    </row>
    <row r="30" spans="1:10" ht="20.100000000000001" customHeight="1">
      <c r="A30" s="81"/>
      <c r="B30" s="103" t="s">
        <v>10</v>
      </c>
      <c r="C30" s="94">
        <v>12</v>
      </c>
      <c r="D30" s="112">
        <f t="shared" si="0"/>
        <v>1.1346444780635401E-3</v>
      </c>
      <c r="E30" s="109">
        <v>507.84</v>
      </c>
      <c r="F30" s="95">
        <f t="shared" si="1"/>
        <v>1.2487746841030863E-3</v>
      </c>
      <c r="G30" s="94">
        <v>207</v>
      </c>
      <c r="H30" s="112">
        <f t="shared" si="2"/>
        <v>1.3142022728715638E-2</v>
      </c>
      <c r="I30" s="109">
        <v>30751.37</v>
      </c>
      <c r="J30" s="96">
        <f t="shared" si="3"/>
        <v>1.241161066679031E-2</v>
      </c>
    </row>
    <row r="31" spans="1:10" ht="20.100000000000001" customHeight="1">
      <c r="A31" s="85" t="s">
        <v>77</v>
      </c>
      <c r="B31" s="106"/>
      <c r="C31" s="94">
        <v>1946</v>
      </c>
      <c r="D31" s="112">
        <f t="shared" si="0"/>
        <v>0.18400151285930408</v>
      </c>
      <c r="E31" s="109">
        <v>75907.31</v>
      </c>
      <c r="F31" s="95">
        <f t="shared" si="1"/>
        <v>0.18665549595613787</v>
      </c>
      <c r="G31" s="94">
        <v>3209</v>
      </c>
      <c r="H31" s="112">
        <f t="shared" si="2"/>
        <v>0.20373309631134531</v>
      </c>
      <c r="I31" s="109">
        <v>301686.56</v>
      </c>
      <c r="J31" s="96">
        <f t="shared" si="3"/>
        <v>0.12176420517600597</v>
      </c>
    </row>
    <row r="32" spans="1:10" ht="20.100000000000001" customHeight="1">
      <c r="A32" s="85" t="s">
        <v>12</v>
      </c>
      <c r="B32" s="106"/>
      <c r="C32" s="94">
        <v>2918</v>
      </c>
      <c r="D32" s="112">
        <f t="shared" si="0"/>
        <v>0.27590771558245081</v>
      </c>
      <c r="E32" s="109">
        <v>18423.669999999998</v>
      </c>
      <c r="F32" s="95">
        <f t="shared" si="1"/>
        <v>4.5303663918300069E-2</v>
      </c>
      <c r="G32" s="94">
        <v>6870</v>
      </c>
      <c r="H32" s="112">
        <f t="shared" si="2"/>
        <v>0.43616278331534508</v>
      </c>
      <c r="I32" s="109">
        <v>91421.08</v>
      </c>
      <c r="J32" s="96">
        <f t="shared" si="3"/>
        <v>3.6898611401621789E-2</v>
      </c>
    </row>
    <row r="33" spans="1:10" ht="20.100000000000001" customHeight="1">
      <c r="A33" s="85" t="s">
        <v>79</v>
      </c>
      <c r="B33" s="106"/>
      <c r="C33" s="94">
        <v>239</v>
      </c>
      <c r="D33" s="112">
        <f t="shared" si="0"/>
        <v>2.2598335854765506E-2</v>
      </c>
      <c r="E33" s="109">
        <v>2886.67</v>
      </c>
      <c r="F33" s="95">
        <f t="shared" si="1"/>
        <v>7.0982994985819481E-3</v>
      </c>
      <c r="G33" s="94">
        <v>2245</v>
      </c>
      <c r="H33" s="112">
        <f t="shared" si="2"/>
        <v>0.14253063297568408</v>
      </c>
      <c r="I33" s="109">
        <v>31250.400000000001</v>
      </c>
      <c r="J33" s="96">
        <f t="shared" si="3"/>
        <v>1.2613024980072886E-2</v>
      </c>
    </row>
    <row r="34" spans="1:10" ht="20.100000000000001" customHeight="1">
      <c r="A34" s="86" t="s">
        <v>80</v>
      </c>
      <c r="B34" s="106"/>
      <c r="C34" s="94">
        <v>64</v>
      </c>
      <c r="D34" s="112">
        <f t="shared" si="0"/>
        <v>6.0514372163388806E-3</v>
      </c>
      <c r="E34" s="109">
        <v>2131.35</v>
      </c>
      <c r="F34" s="95">
        <f t="shared" si="1"/>
        <v>5.2409733832764517E-3</v>
      </c>
      <c r="G34" s="94">
        <v>1554</v>
      </c>
      <c r="H34" s="112">
        <f t="shared" si="2"/>
        <v>9.8660402514126083E-2</v>
      </c>
      <c r="I34" s="109">
        <v>154879.54</v>
      </c>
      <c r="J34" s="96">
        <f t="shared" si="3"/>
        <v>6.2511184078354126E-2</v>
      </c>
    </row>
    <row r="35" spans="1:10" ht="20.100000000000001" customHeight="1">
      <c r="A35" s="82"/>
      <c r="B35" s="102" t="s">
        <v>16</v>
      </c>
      <c r="C35" s="94">
        <v>53</v>
      </c>
      <c r="D35" s="112">
        <f t="shared" si="0"/>
        <v>5.0113464447806358E-3</v>
      </c>
      <c r="E35" s="109">
        <v>1662.76</v>
      </c>
      <c r="F35" s="95">
        <f t="shared" si="1"/>
        <v>4.0887141496125708E-3</v>
      </c>
      <c r="G35" s="94">
        <v>1310</v>
      </c>
      <c r="H35" s="112">
        <f t="shared" si="2"/>
        <v>8.3169322582693161E-2</v>
      </c>
      <c r="I35" s="109">
        <v>137799.38</v>
      </c>
      <c r="J35" s="96">
        <f t="shared" si="3"/>
        <v>5.5617432806573865E-2</v>
      </c>
    </row>
    <row r="36" spans="1:10" ht="20.100000000000001" customHeight="1">
      <c r="A36" s="80"/>
      <c r="B36" s="102" t="s">
        <v>17</v>
      </c>
      <c r="C36" s="94">
        <v>11</v>
      </c>
      <c r="D36" s="112">
        <f t="shared" si="0"/>
        <v>1.0400907715582451E-3</v>
      </c>
      <c r="E36" s="109">
        <v>468.59</v>
      </c>
      <c r="F36" s="95">
        <f t="shared" si="1"/>
        <v>1.1522592336638809E-3</v>
      </c>
      <c r="G36" s="94">
        <v>244</v>
      </c>
      <c r="H36" s="112">
        <f t="shared" si="2"/>
        <v>1.5491079931432925E-2</v>
      </c>
      <c r="I36" s="109">
        <v>17080.16</v>
      </c>
      <c r="J36" s="96">
        <f t="shared" si="3"/>
        <v>6.8937512717802555E-3</v>
      </c>
    </row>
    <row r="37" spans="1:10" ht="20.100000000000001" customHeight="1">
      <c r="A37" s="87" t="s">
        <v>11</v>
      </c>
      <c r="B37" s="107"/>
      <c r="C37" s="94">
        <v>113</v>
      </c>
      <c r="D37" s="112">
        <f t="shared" si="0"/>
        <v>1.0684568835098336E-2</v>
      </c>
      <c r="E37" s="109">
        <v>7566.34</v>
      </c>
      <c r="F37" s="95">
        <f t="shared" si="1"/>
        <v>1.8605572312768878E-2</v>
      </c>
      <c r="G37" s="94">
        <v>426</v>
      </c>
      <c r="H37" s="112">
        <f t="shared" si="2"/>
        <v>2.7045901847501747E-2</v>
      </c>
      <c r="I37" s="109">
        <v>87147.94</v>
      </c>
      <c r="J37" s="96">
        <f t="shared" si="3"/>
        <v>3.5173922387614014E-2</v>
      </c>
    </row>
    <row r="38" spans="1:10" ht="20.100000000000001" customHeight="1">
      <c r="A38" s="87" t="s">
        <v>81</v>
      </c>
      <c r="B38" s="107"/>
      <c r="C38" s="94">
        <v>39</v>
      </c>
      <c r="D38" s="112">
        <f t="shared" si="0"/>
        <v>3.6875945537065053E-3</v>
      </c>
      <c r="E38" s="109">
        <v>9293.83</v>
      </c>
      <c r="F38" s="95">
        <f t="shared" si="1"/>
        <v>2.2853457038354182E-2</v>
      </c>
      <c r="G38" s="94">
        <v>1939</v>
      </c>
      <c r="H38" s="112">
        <f t="shared" si="2"/>
        <v>0.12310329502888706</v>
      </c>
      <c r="I38" s="109">
        <v>516610.94</v>
      </c>
      <c r="J38" s="96">
        <f t="shared" si="3"/>
        <v>0.20851018518799549</v>
      </c>
    </row>
    <row r="39" spans="1:10" ht="20.100000000000001" customHeight="1">
      <c r="A39" s="88" t="s">
        <v>9</v>
      </c>
      <c r="B39" s="107"/>
      <c r="C39" s="94">
        <v>206</v>
      </c>
      <c r="D39" s="112">
        <f t="shared" si="0"/>
        <v>1.9478063540090771E-2</v>
      </c>
      <c r="E39" s="109">
        <v>19888.16</v>
      </c>
      <c r="F39" s="95">
        <f t="shared" si="1"/>
        <v>4.8904833651133503E-2</v>
      </c>
      <c r="G39" s="94">
        <v>932</v>
      </c>
      <c r="H39" s="112">
        <f t="shared" si="2"/>
        <v>5.9170846295473305E-2</v>
      </c>
      <c r="I39" s="109">
        <v>186677.07</v>
      </c>
      <c r="J39" s="96">
        <f t="shared" si="3"/>
        <v>7.5345037091263306E-2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15485</v>
      </c>
      <c r="D41" s="157"/>
      <c r="E41" s="137"/>
      <c r="F41" s="158"/>
      <c r="G41" s="151">
        <v>30870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10576</v>
      </c>
      <c r="D42" s="153">
        <f t="shared" si="0"/>
        <v>1</v>
      </c>
      <c r="E42" s="154">
        <v>406670.64</v>
      </c>
      <c r="F42" s="155">
        <f t="shared" si="1"/>
        <v>1</v>
      </c>
      <c r="G42" s="156">
        <v>15751</v>
      </c>
      <c r="H42" s="153">
        <f t="shared" si="2"/>
        <v>1</v>
      </c>
      <c r="I42" s="154">
        <v>2477629.2800000003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0.40171686861397043</v>
      </c>
      <c r="D43" s="193"/>
      <c r="E43" s="194">
        <f>E42/(E42+I42)</f>
        <v>0.14099457451706338</v>
      </c>
      <c r="F43" s="195"/>
      <c r="G43" s="192">
        <f>G42/(C42+G42)</f>
        <v>0.59828313138602951</v>
      </c>
      <c r="H43" s="193"/>
      <c r="I43" s="194">
        <f>I42/(I42+E42)</f>
        <v>0.85900542548293657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3452</v>
      </c>
      <c r="H73" s="123">
        <f>G73/(G$73+G$74+G$75+G$76)</f>
        <v>0.49540757749712971</v>
      </c>
      <c r="I73" s="124">
        <v>901643</v>
      </c>
      <c r="J73" s="125">
        <f t="shared" ref="J73:J76" si="4">I73/(I$73+I$74+I$75+I$76)</f>
        <v>0.45921058863854325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74</v>
      </c>
      <c r="H74" s="95">
        <f t="shared" ref="H74:H76" si="5">G74/(G$73+G$74+G$75+G$76)</f>
        <v>1.0619977037887486E-2</v>
      </c>
      <c r="I74" s="94">
        <v>19996</v>
      </c>
      <c r="J74" s="127">
        <f t="shared" si="4"/>
        <v>1.0184047267506442E-2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2745</v>
      </c>
      <c r="H75" s="95">
        <f t="shared" si="5"/>
        <v>0.39394374282433986</v>
      </c>
      <c r="I75" s="94">
        <v>789118</v>
      </c>
      <c r="J75" s="127">
        <f t="shared" si="4"/>
        <v>0.40190113080816903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697</v>
      </c>
      <c r="H76" s="129">
        <f t="shared" si="5"/>
        <v>0.10002870264064294</v>
      </c>
      <c r="I76" s="130">
        <v>252706</v>
      </c>
      <c r="J76" s="131">
        <f t="shared" si="4"/>
        <v>0.12870423328578129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5635</v>
      </c>
      <c r="D91" s="108">
        <v>158131.79999999999</v>
      </c>
      <c r="E91" s="108">
        <f>D91*1000/C91</f>
        <v>28062.43123336291</v>
      </c>
      <c r="F91" s="108">
        <v>49700</v>
      </c>
      <c r="G91" s="91">
        <f>E91/F91</f>
        <v>0.56463644332722152</v>
      </c>
      <c r="L91" s="24">
        <f>C91*F91</f>
        <v>280059500</v>
      </c>
    </row>
    <row r="92" spans="1:12" ht="20.100000000000001" customHeight="1">
      <c r="B92" s="144" t="s">
        <v>98</v>
      </c>
      <c r="C92" s="94">
        <v>4351</v>
      </c>
      <c r="D92" s="109">
        <v>218648.66800000001</v>
      </c>
      <c r="E92" s="109">
        <f t="shared" ref="E92:E100" si="6">D92*1000/C92</f>
        <v>50252.509308205008</v>
      </c>
      <c r="F92" s="109">
        <v>104000</v>
      </c>
      <c r="G92" s="96">
        <f t="shared" ref="G92:G97" si="7">E92/F92</f>
        <v>0.48319720488658663</v>
      </c>
      <c r="L92" s="24">
        <f t="shared" ref="L92:L97" si="8">C92*F92</f>
        <v>452504000</v>
      </c>
    </row>
    <row r="93" spans="1:12" ht="20.100000000000001" customHeight="1">
      <c r="B93" s="144" t="s">
        <v>99</v>
      </c>
      <c r="C93" s="94">
        <v>4891</v>
      </c>
      <c r="D93" s="109">
        <v>511344.174</v>
      </c>
      <c r="E93" s="109">
        <f t="shared" si="6"/>
        <v>104547.98078102637</v>
      </c>
      <c r="F93" s="109">
        <v>165800</v>
      </c>
      <c r="G93" s="96">
        <f t="shared" si="7"/>
        <v>0.63056683221366927</v>
      </c>
      <c r="L93" s="24">
        <f t="shared" si="8"/>
        <v>810927800</v>
      </c>
    </row>
    <row r="94" spans="1:12" ht="20.100000000000001" customHeight="1">
      <c r="B94" s="144" t="s">
        <v>100</v>
      </c>
      <c r="C94" s="94">
        <v>3013</v>
      </c>
      <c r="D94" s="109">
        <v>436054.94799999997</v>
      </c>
      <c r="E94" s="109">
        <f t="shared" si="6"/>
        <v>144724.50979090607</v>
      </c>
      <c r="F94" s="109">
        <v>194800</v>
      </c>
      <c r="G94" s="96">
        <f t="shared" si="7"/>
        <v>0.74293896196563691</v>
      </c>
      <c r="L94" s="24">
        <f t="shared" si="8"/>
        <v>586932400</v>
      </c>
    </row>
    <row r="95" spans="1:12" ht="20.100000000000001" customHeight="1">
      <c r="B95" s="144" t="s">
        <v>101</v>
      </c>
      <c r="C95" s="94">
        <v>1758</v>
      </c>
      <c r="D95" s="109">
        <v>368495.86</v>
      </c>
      <c r="E95" s="109">
        <f t="shared" si="6"/>
        <v>209610.84186575655</v>
      </c>
      <c r="F95" s="109">
        <v>267500</v>
      </c>
      <c r="G95" s="96">
        <f t="shared" si="7"/>
        <v>0.7835919322084357</v>
      </c>
      <c r="L95" s="24">
        <f t="shared" si="8"/>
        <v>470265000</v>
      </c>
    </row>
    <row r="96" spans="1:12" ht="20.100000000000001" customHeight="1">
      <c r="B96" s="144" t="s">
        <v>102</v>
      </c>
      <c r="C96" s="94">
        <v>1256</v>
      </c>
      <c r="D96" s="109">
        <v>318738.90999999997</v>
      </c>
      <c r="E96" s="109">
        <f t="shared" si="6"/>
        <v>253773.01751592357</v>
      </c>
      <c r="F96" s="109">
        <v>306000</v>
      </c>
      <c r="G96" s="96">
        <f t="shared" si="7"/>
        <v>0.82932358665334494</v>
      </c>
      <c r="L96" s="24">
        <f t="shared" si="8"/>
        <v>384336000</v>
      </c>
    </row>
    <row r="97" spans="2:12" ht="20.100000000000001" customHeight="1">
      <c r="B97" s="145" t="s">
        <v>103</v>
      </c>
      <c r="C97" s="132">
        <v>601</v>
      </c>
      <c r="D97" s="133">
        <v>191769.85</v>
      </c>
      <c r="E97" s="133">
        <f t="shared" si="6"/>
        <v>319084.60898502497</v>
      </c>
      <c r="F97" s="133">
        <v>358300</v>
      </c>
      <c r="G97" s="135">
        <f t="shared" si="7"/>
        <v>0.8905515182389756</v>
      </c>
      <c r="K97" s="148"/>
      <c r="L97" s="24">
        <f t="shared" si="8"/>
        <v>215338300</v>
      </c>
    </row>
    <row r="98" spans="2:12" ht="20.100000000000001" customHeight="1">
      <c r="B98" s="143" t="s">
        <v>110</v>
      </c>
      <c r="C98" s="89">
        <f>SUM(C91:C92)</f>
        <v>9986</v>
      </c>
      <c r="D98" s="108">
        <f>SUM(D91:D92)</f>
        <v>376780.46799999999</v>
      </c>
      <c r="E98" s="108">
        <f t="shared" si="6"/>
        <v>37730.870018025234</v>
      </c>
      <c r="F98" s="164"/>
      <c r="G98" s="91">
        <f>SUM(D91:D92)*1000/SUM(L91:L92)</f>
        <v>0.51433147843156257</v>
      </c>
    </row>
    <row r="99" spans="2:12" ht="20.100000000000001" customHeight="1">
      <c r="B99" s="146" t="s">
        <v>104</v>
      </c>
      <c r="C99" s="99">
        <f>SUM(C93:C97)</f>
        <v>11519</v>
      </c>
      <c r="D99" s="149">
        <f>SUM(D93:D97)</f>
        <v>1826403.7419999999</v>
      </c>
      <c r="E99" s="110">
        <f t="shared" si="6"/>
        <v>158555.75501345602</v>
      </c>
      <c r="F99" s="165"/>
      <c r="G99" s="119">
        <f>SUM(D93:D97)*1000/SUM(L93:L97)</f>
        <v>0.74009405626348479</v>
      </c>
    </row>
    <row r="100" spans="2:12" ht="20.100000000000001" customHeight="1">
      <c r="B100" s="147" t="s">
        <v>111</v>
      </c>
      <c r="C100" s="130">
        <f>SUM(C98:C99)</f>
        <v>21505</v>
      </c>
      <c r="D100" s="150">
        <f>SUM(D98:D99)</f>
        <v>2203184.21</v>
      </c>
      <c r="E100" s="134">
        <f t="shared" si="6"/>
        <v>102449.85863752615</v>
      </c>
      <c r="F100" s="137"/>
      <c r="G100" s="136">
        <f>SUM(D91:D97)*1000/SUM(L91:L97)</f>
        <v>0.68841697332458829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06月状況（表紙）</vt:lpstr>
      <vt:lpstr>人口統計</vt:lpstr>
      <vt:lpstr>認定者数</vt:lpstr>
      <vt:lpstr>給付状況</vt:lpstr>
      <vt:lpstr>'06月状況（表紙）'!Print_Area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2015-04-10T00:24:06Z</dcterms:modified>
</cp:coreProperties>
</file>