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7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'07月状況（表紙）'!$A$1:$L$45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<sst xmlns="http://schemas.openxmlformats.org/spreadsheetml/2006/main" count="136" uniqueCount="114">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</sst>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58259</c:v>
                </c:pt>
                <c:pt idx="1">
                  <c:v>31386</c:v>
                </c:pt>
                <c:pt idx="2">
                  <c:v>17674</c:v>
                </c:pt>
                <c:pt idx="3">
                  <c:v>10657</c:v>
                </c:pt>
                <c:pt idx="4">
                  <c:v>15176</c:v>
                </c:pt>
                <c:pt idx="5">
                  <c:v>34172</c:v>
                </c:pt>
                <c:pt idx="6">
                  <c:v>47370</c:v>
                </c:pt>
                <c:pt idx="7">
                  <c:v>19367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21375</c:v>
                </c:pt>
                <c:pt idx="1">
                  <c:v>14358</c:v>
                </c:pt>
                <c:pt idx="2">
                  <c:v>8269</c:v>
                </c:pt>
                <c:pt idx="3">
                  <c:v>4281</c:v>
                </c:pt>
                <c:pt idx="4">
                  <c:v>6183</c:v>
                </c:pt>
                <c:pt idx="5">
                  <c:v>14150</c:v>
                </c:pt>
                <c:pt idx="6">
                  <c:v>21958</c:v>
                </c:pt>
                <c:pt idx="7">
                  <c:v>9329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16464</c:v>
                </c:pt>
                <c:pt idx="1">
                  <c:v>13170</c:v>
                </c:pt>
                <c:pt idx="2">
                  <c:v>9114</c:v>
                </c:pt>
                <c:pt idx="3">
                  <c:v>4262</c:v>
                </c:pt>
                <c:pt idx="4">
                  <c:v>7041</c:v>
                </c:pt>
                <c:pt idx="5">
                  <c:v>14851</c:v>
                </c:pt>
                <c:pt idx="6">
                  <c:v>23571</c:v>
                </c:pt>
                <c:pt idx="7">
                  <c:v>10165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1341568"/>
        <c:axId val="9134310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0.20975869351914986</c:v>
                </c:pt>
                <c:pt idx="1">
                  <c:v>0.28537958345859987</c:v>
                </c:pt>
                <c:pt idx="2">
                  <c:v>0.31715015508118954</c:v>
                </c:pt>
                <c:pt idx="3">
                  <c:v>0.26677700402835464</c:v>
                </c:pt>
                <c:pt idx="4">
                  <c:v>0.28045469969460468</c:v>
                </c:pt>
                <c:pt idx="5">
                  <c:v>0.27771819278723692</c:v>
                </c:pt>
                <c:pt idx="6">
                  <c:v>0.30736047634156716</c:v>
                </c:pt>
                <c:pt idx="7">
                  <c:v>0.3156616361163288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4624"/>
        <c:axId val="91353088"/>
      </c:lineChart>
      <c:catAx>
        <c:axId val="91341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1343104"/>
        <c:crosses val="autoZero"/>
        <c:auto val="1"/>
        <c:lblAlgn val="ctr"/>
        <c:lblOffset val="100"/>
        <c:noMultiLvlLbl val="0"/>
      </c:catAx>
      <c:valAx>
        <c:axId val="913431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1341568"/>
        <c:crosses val="autoZero"/>
        <c:crossBetween val="between"/>
      </c:valAx>
      <c:valAx>
        <c:axId val="913530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1354624"/>
        <c:crosses val="max"/>
        <c:crossBetween val="between"/>
      </c:valAx>
      <c:catAx>
        <c:axId val="91354624"/>
        <c:scaling>
          <c:orientation val="minMax"/>
        </c:scaling>
        <c:delete val="1"/>
        <c:axPos val="b"/>
        <c:majorTickMark val="out"/>
        <c:minorTickMark val="none"/>
        <c:tickLblPos val="nextTo"/>
        <c:crossAx val="913530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0.45899601632573256</c:v>
                </c:pt>
                <c:pt idx="1">
                  <c:v>0.40296649314465871</c:v>
                </c:pt>
                <c:pt idx="2">
                  <c:v>0.12818926118728158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5697</c:v>
                </c:pt>
                <c:pt idx="1">
                  <c:v>4315</c:v>
                </c:pt>
                <c:pt idx="2">
                  <c:v>4706</c:v>
                </c:pt>
                <c:pt idx="3">
                  <c:v>2846</c:v>
                </c:pt>
                <c:pt idx="4">
                  <c:v>1681</c:v>
                </c:pt>
                <c:pt idx="5">
                  <c:v>1127</c:v>
                </c:pt>
                <c:pt idx="6">
                  <c:v>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78720"/>
        <c:axId val="100080256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28275.378269264525</c:v>
                </c:pt>
                <c:pt idx="1">
                  <c:v>50570.806025492471</c:v>
                </c:pt>
                <c:pt idx="2">
                  <c:v>112939.13514662132</c:v>
                </c:pt>
                <c:pt idx="3">
                  <c:v>158995.76598735066</c:v>
                </c:pt>
                <c:pt idx="4">
                  <c:v>230961.1778703153</c:v>
                </c:pt>
                <c:pt idx="5">
                  <c:v>290105.057675244</c:v>
                </c:pt>
                <c:pt idx="6">
                  <c:v>369418.14917127072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3584"/>
        <c:axId val="100082048"/>
      </c:lineChart>
      <c:catAx>
        <c:axId val="10007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080256"/>
        <c:crosses val="autoZero"/>
        <c:auto val="1"/>
        <c:lblAlgn val="ctr"/>
        <c:lblOffset val="100"/>
        <c:noMultiLvlLbl val="0"/>
      </c:catAx>
      <c:valAx>
        <c:axId val="100080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078720"/>
        <c:crosses val="autoZero"/>
        <c:crossBetween val="between"/>
      </c:valAx>
      <c:valAx>
        <c:axId val="1000820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0083584"/>
        <c:crosses val="max"/>
        <c:crossBetween val="between"/>
      </c:valAx>
      <c:catAx>
        <c:axId val="10008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0820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8.147415729393287E-2</c:v>
                </c:pt>
                <c:pt idx="1">
                  <c:v>0.51169237033194015</c:v>
                </c:pt>
                <c:pt idx="2">
                  <c:v>0.40683347237412704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7450</c:v>
                </c:pt>
                <c:pt idx="1">
                  <c:v>5046</c:v>
                </c:pt>
                <c:pt idx="2">
                  <c:v>7597</c:v>
                </c:pt>
                <c:pt idx="3">
                  <c:v>5100</c:v>
                </c:pt>
                <c:pt idx="4">
                  <c:v>4293</c:v>
                </c:pt>
                <c:pt idx="5">
                  <c:v>4820</c:v>
                </c:pt>
                <c:pt idx="6">
                  <c:v>3099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1088</c:v>
                </c:pt>
                <c:pt idx="1">
                  <c:v>759</c:v>
                </c:pt>
                <c:pt idx="2">
                  <c:v>805</c:v>
                </c:pt>
                <c:pt idx="3">
                  <c:v>637</c:v>
                </c:pt>
                <c:pt idx="4">
                  <c:v>488</c:v>
                </c:pt>
                <c:pt idx="5">
                  <c:v>458</c:v>
                </c:pt>
                <c:pt idx="6">
                  <c:v>316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6362</c:v>
                </c:pt>
                <c:pt idx="1">
                  <c:v>4287</c:v>
                </c:pt>
                <c:pt idx="2">
                  <c:v>6792</c:v>
                </c:pt>
                <c:pt idx="3">
                  <c:v>4463</c:v>
                </c:pt>
                <c:pt idx="4">
                  <c:v>3805</c:v>
                </c:pt>
                <c:pt idx="5">
                  <c:v>4362</c:v>
                </c:pt>
                <c:pt idx="6">
                  <c:v>2783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1042</c:v>
                </c:pt>
                <c:pt idx="1">
                  <c:v>1000</c:v>
                </c:pt>
                <c:pt idx="2">
                  <c:v>802</c:v>
                </c:pt>
                <c:pt idx="3">
                  <c:v>120</c:v>
                </c:pt>
                <c:pt idx="4">
                  <c:v>386</c:v>
                </c:pt>
                <c:pt idx="5">
                  <c:v>655</c:v>
                </c:pt>
                <c:pt idx="6">
                  <c:v>2882</c:v>
                </c:pt>
                <c:pt idx="7">
                  <c:v>563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599</c:v>
                </c:pt>
                <c:pt idx="1">
                  <c:v>713</c:v>
                </c:pt>
                <c:pt idx="2">
                  <c:v>465</c:v>
                </c:pt>
                <c:pt idx="3">
                  <c:v>168</c:v>
                </c:pt>
                <c:pt idx="4">
                  <c:v>222</c:v>
                </c:pt>
                <c:pt idx="5">
                  <c:v>630</c:v>
                </c:pt>
                <c:pt idx="6">
                  <c:v>1788</c:v>
                </c:pt>
                <c:pt idx="7">
                  <c:v>461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1078</c:v>
                </c:pt>
                <c:pt idx="1">
                  <c:v>1011</c:v>
                </c:pt>
                <c:pt idx="2">
                  <c:v>694</c:v>
                </c:pt>
                <c:pt idx="3">
                  <c:v>267</c:v>
                </c:pt>
                <c:pt idx="4">
                  <c:v>484</c:v>
                </c:pt>
                <c:pt idx="5">
                  <c:v>1190</c:v>
                </c:pt>
                <c:pt idx="6">
                  <c:v>2214</c:v>
                </c:pt>
                <c:pt idx="7">
                  <c:v>659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678</c:v>
                </c:pt>
                <c:pt idx="1">
                  <c:v>732</c:v>
                </c:pt>
                <c:pt idx="2">
                  <c:v>486</c:v>
                </c:pt>
                <c:pt idx="3">
                  <c:v>206</c:v>
                </c:pt>
                <c:pt idx="4">
                  <c:v>307</c:v>
                </c:pt>
                <c:pt idx="5">
                  <c:v>627</c:v>
                </c:pt>
                <c:pt idx="6">
                  <c:v>1589</c:v>
                </c:pt>
                <c:pt idx="7">
                  <c:v>475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591</c:v>
                </c:pt>
                <c:pt idx="1">
                  <c:v>550</c:v>
                </c:pt>
                <c:pt idx="2">
                  <c:v>473</c:v>
                </c:pt>
                <c:pt idx="3">
                  <c:v>214</c:v>
                </c:pt>
                <c:pt idx="4">
                  <c:v>262</c:v>
                </c:pt>
                <c:pt idx="5">
                  <c:v>593</c:v>
                </c:pt>
                <c:pt idx="6">
                  <c:v>1209</c:v>
                </c:pt>
                <c:pt idx="7">
                  <c:v>401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773</c:v>
                </c:pt>
                <c:pt idx="1">
                  <c:v>643</c:v>
                </c:pt>
                <c:pt idx="2">
                  <c:v>422</c:v>
                </c:pt>
                <c:pt idx="3">
                  <c:v>219</c:v>
                </c:pt>
                <c:pt idx="4">
                  <c:v>323</c:v>
                </c:pt>
                <c:pt idx="5">
                  <c:v>678</c:v>
                </c:pt>
                <c:pt idx="6">
                  <c:v>1279</c:v>
                </c:pt>
                <c:pt idx="7">
                  <c:v>483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392</c:v>
                </c:pt>
                <c:pt idx="2">
                  <c:v>290</c:v>
                </c:pt>
                <c:pt idx="3">
                  <c:v>172</c:v>
                </c:pt>
                <c:pt idx="4">
                  <c:v>218</c:v>
                </c:pt>
                <c:pt idx="5">
                  <c:v>402</c:v>
                </c:pt>
                <c:pt idx="6">
                  <c:v>768</c:v>
                </c:pt>
                <c:pt idx="7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12000"/>
        <c:axId val="99713792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0.13977642115277888</c:v>
                </c:pt>
                <c:pt idx="1">
                  <c:v>0.18312263876780005</c:v>
                </c:pt>
                <c:pt idx="2">
                  <c:v>0.20893976873957315</c:v>
                </c:pt>
                <c:pt idx="3">
                  <c:v>0.15989699168910218</c:v>
                </c:pt>
                <c:pt idx="4">
                  <c:v>0.16651542649727769</c:v>
                </c:pt>
                <c:pt idx="5">
                  <c:v>0.16464949484500535</c:v>
                </c:pt>
                <c:pt idx="6">
                  <c:v>0.25761602495113006</c:v>
                </c:pt>
                <c:pt idx="7">
                  <c:v>0.17292500256489177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9408"/>
        <c:axId val="99715328"/>
      </c:lineChart>
      <c:catAx>
        <c:axId val="9971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9713792"/>
        <c:crosses val="autoZero"/>
        <c:auto val="1"/>
        <c:lblAlgn val="ctr"/>
        <c:lblOffset val="100"/>
        <c:noMultiLvlLbl val="0"/>
      </c:catAx>
      <c:valAx>
        <c:axId val="99713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9712000"/>
        <c:crosses val="autoZero"/>
        <c:crossBetween val="between"/>
      </c:valAx>
      <c:valAx>
        <c:axId val="997153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9729408"/>
        <c:crosses val="max"/>
        <c:crossBetween val="between"/>
      </c:valAx>
      <c:catAx>
        <c:axId val="9972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99715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0.3187056604903164</c:v>
                </c:pt>
                <c:pt idx="1">
                  <c:v>0.47208668841859491</c:v>
                </c:pt>
                <c:pt idx="2">
                  <c:v>0.20920765109108869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117244.46</c:v>
                </c:pt>
                <c:pt idx="1">
                  <c:v>35.020000000000003</c:v>
                </c:pt>
                <c:pt idx="2">
                  <c:v>10658.65</c:v>
                </c:pt>
                <c:pt idx="3">
                  <c:v>4210.8500000000004</c:v>
                </c:pt>
                <c:pt idx="4">
                  <c:v>139808.6</c:v>
                </c:pt>
                <c:pt idx="5">
                  <c:v>76226.13</c:v>
                </c:pt>
                <c:pt idx="6">
                  <c:v>18629.87</c:v>
                </c:pt>
                <c:pt idx="7">
                  <c:v>3160.95</c:v>
                </c:pt>
                <c:pt idx="8">
                  <c:v>2716.59</c:v>
                </c:pt>
                <c:pt idx="9">
                  <c:v>7310.22</c:v>
                </c:pt>
                <c:pt idx="10">
                  <c:v>8465.4699999999993</c:v>
                </c:pt>
                <c:pt idx="11">
                  <c:v>21243.59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7456"/>
        <c:axId val="92789376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5296</c:v>
                </c:pt>
                <c:pt idx="1">
                  <c:v>1</c:v>
                </c:pt>
                <c:pt idx="2">
                  <c:v>330</c:v>
                </c:pt>
                <c:pt idx="3">
                  <c:v>110</c:v>
                </c:pt>
                <c:pt idx="4">
                  <c:v>4254</c:v>
                </c:pt>
                <c:pt idx="5">
                  <c:v>1961</c:v>
                </c:pt>
                <c:pt idx="6">
                  <c:v>2978</c:v>
                </c:pt>
                <c:pt idx="7">
                  <c:v>245</c:v>
                </c:pt>
                <c:pt idx="8">
                  <c:v>83</c:v>
                </c:pt>
                <c:pt idx="9">
                  <c:v>111</c:v>
                </c:pt>
                <c:pt idx="10">
                  <c:v>34</c:v>
                </c:pt>
                <c:pt idx="11">
                  <c:v>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2704"/>
        <c:axId val="92791168"/>
      </c:lineChart>
      <c:catAx>
        <c:axId val="92787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2789376"/>
        <c:crosses val="autoZero"/>
        <c:auto val="1"/>
        <c:lblAlgn val="ctr"/>
        <c:lblOffset val="100"/>
        <c:noMultiLvlLbl val="0"/>
      </c:catAx>
      <c:valAx>
        <c:axId val="927893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2787456"/>
        <c:crosses val="autoZero"/>
        <c:crossBetween val="between"/>
      </c:valAx>
      <c:valAx>
        <c:axId val="9279116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2792704"/>
        <c:crosses val="max"/>
        <c:crossBetween val="between"/>
      </c:valAx>
      <c:catAx>
        <c:axId val="9279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927911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326321.86</c:v>
                </c:pt>
                <c:pt idx="1">
                  <c:v>12872.89</c:v>
                </c:pt>
                <c:pt idx="2">
                  <c:v>60924.63</c:v>
                </c:pt>
                <c:pt idx="3">
                  <c:v>13622.71</c:v>
                </c:pt>
                <c:pt idx="4">
                  <c:v>750485.84</c:v>
                </c:pt>
                <c:pt idx="5">
                  <c:v>310189.21999999997</c:v>
                </c:pt>
                <c:pt idx="6">
                  <c:v>92150.38</c:v>
                </c:pt>
                <c:pt idx="7">
                  <c:v>32188.94</c:v>
                </c:pt>
                <c:pt idx="8">
                  <c:v>160378.03</c:v>
                </c:pt>
                <c:pt idx="9">
                  <c:v>87803.89</c:v>
                </c:pt>
                <c:pt idx="10">
                  <c:v>534948.31999999995</c:v>
                </c:pt>
                <c:pt idx="11">
                  <c:v>191268.91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06528"/>
        <c:axId val="92825088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5131</c:v>
                </c:pt>
                <c:pt idx="1">
                  <c:v>192</c:v>
                </c:pt>
                <c:pt idx="2">
                  <c:v>1182</c:v>
                </c:pt>
                <c:pt idx="3">
                  <c:v>317</c:v>
                </c:pt>
                <c:pt idx="4">
                  <c:v>6933</c:v>
                </c:pt>
                <c:pt idx="5">
                  <c:v>3208</c:v>
                </c:pt>
                <c:pt idx="6">
                  <c:v>6901</c:v>
                </c:pt>
                <c:pt idx="7">
                  <c:v>2271</c:v>
                </c:pt>
                <c:pt idx="8">
                  <c:v>1600</c:v>
                </c:pt>
                <c:pt idx="9">
                  <c:v>426</c:v>
                </c:pt>
                <c:pt idx="10">
                  <c:v>1941</c:v>
                </c:pt>
                <c:pt idx="11">
                  <c:v>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36608"/>
        <c:axId val="92826624"/>
      </c:lineChart>
      <c:catAx>
        <c:axId val="92806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2825088"/>
        <c:crosses val="autoZero"/>
        <c:auto val="1"/>
        <c:lblAlgn val="ctr"/>
        <c:lblOffset val="100"/>
        <c:noMultiLvlLbl val="0"/>
      </c:catAx>
      <c:valAx>
        <c:axId val="928250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2806528"/>
        <c:crosses val="autoZero"/>
        <c:crossBetween val="between"/>
      </c:valAx>
      <c:valAx>
        <c:axId val="9282662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2836608"/>
        <c:crosses val="max"/>
        <c:crossBetween val="between"/>
      </c:valAx>
      <c:catAx>
        <c:axId val="92836608"/>
        <c:scaling>
          <c:orientation val="minMax"/>
        </c:scaling>
        <c:delete val="1"/>
        <c:axPos val="b"/>
        <c:majorTickMark val="out"/>
        <c:minorTickMark val="none"/>
        <c:tickLblPos val="nextTo"/>
        <c:crossAx val="9282662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0.49706681928745172</c:v>
                </c:pt>
                <c:pt idx="1">
                  <c:v>0.39333237945342681</c:v>
                </c:pt>
                <c:pt idx="2">
                  <c:v>9.915581628273E-2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725150</v>
      </c>
      <c r="D5" s="38">
        <f>SUM(E5:F5)</f>
        <v>198541</v>
      </c>
      <c r="E5" s="39">
        <f>SUM(E6:E13)</f>
        <v>99903</v>
      </c>
      <c r="F5" s="40">
        <f t="shared" ref="F5:G5" si="0">SUM(F6:F13)</f>
        <v>98638</v>
      </c>
      <c r="G5" s="37">
        <f t="shared" si="0"/>
        <v>234061</v>
      </c>
      <c r="H5" s="41">
        <f>D5/C5</f>
        <v>0.27379300834310144</v>
      </c>
      <c r="I5" s="26"/>
      <c r="J5" s="24">
        <f t="shared" ref="J5:J13" si="1">C5-D5-G5</f>
        <v>292548</v>
      </c>
      <c r="K5" s="68">
        <f>E5/C5</f>
        <v>0.13776873750258567</v>
      </c>
      <c r="L5" s="68">
        <f>F5/C5</f>
        <v>0.13602427084051574</v>
      </c>
    </row>
    <row r="6" spans="1:12" ht="20.100000000000001" customHeight="1" thickTop="1">
      <c r="B6" s="18" t="s">
        <v>25</v>
      </c>
      <c r="C6" s="42">
        <v>180393</v>
      </c>
      <c r="D6" s="43">
        <f t="shared" ref="D6:D13" si="2">SUM(E6:F6)</f>
        <v>37839</v>
      </c>
      <c r="E6" s="44">
        <v>21375</v>
      </c>
      <c r="F6" s="45">
        <v>16464</v>
      </c>
      <c r="G6" s="42">
        <v>58259</v>
      </c>
      <c r="H6" s="46">
        <f t="shared" ref="H6:H13" si="3">D6/C6</f>
        <v>0.20975869351914986</v>
      </c>
      <c r="I6" s="26"/>
      <c r="J6" s="24">
        <f t="shared" si="1"/>
        <v>84295</v>
      </c>
      <c r="K6" s="68">
        <f t="shared" ref="K6:K13" si="4">E6/C6</f>
        <v>0.11849129400808235</v>
      </c>
      <c r="L6" s="68">
        <f t="shared" ref="L6:L13" si="5">F6/C6</f>
        <v>9.1267399511067507E-2</v>
      </c>
    </row>
    <row r="7" spans="1:12" ht="20.100000000000001" customHeight="1">
      <c r="B7" s="19" t="s">
        <v>26</v>
      </c>
      <c r="C7" s="47">
        <v>96461</v>
      </c>
      <c r="D7" s="48">
        <f t="shared" si="2"/>
        <v>27528</v>
      </c>
      <c r="E7" s="49">
        <v>14358</v>
      </c>
      <c r="F7" s="50">
        <v>13170</v>
      </c>
      <c r="G7" s="47">
        <v>31386</v>
      </c>
      <c r="H7" s="51">
        <f t="shared" si="3"/>
        <v>0.28537958345859987</v>
      </c>
      <c r="I7" s="26"/>
      <c r="J7" s="24">
        <f t="shared" si="1"/>
        <v>37547</v>
      </c>
      <c r="K7" s="68">
        <f t="shared" si="4"/>
        <v>0.14884772084054695</v>
      </c>
      <c r="L7" s="68">
        <f t="shared" si="5"/>
        <v>0.13653186261805289</v>
      </c>
    </row>
    <row r="8" spans="1:12" ht="20.100000000000001" customHeight="1">
      <c r="B8" s="19" t="s">
        <v>27</v>
      </c>
      <c r="C8" s="47">
        <v>54810</v>
      </c>
      <c r="D8" s="48">
        <f t="shared" si="2"/>
        <v>17383</v>
      </c>
      <c r="E8" s="49">
        <v>8269</v>
      </c>
      <c r="F8" s="50">
        <v>9114</v>
      </c>
      <c r="G8" s="47">
        <v>17674</v>
      </c>
      <c r="H8" s="51">
        <f t="shared" si="3"/>
        <v>0.31715015508118954</v>
      </c>
      <c r="I8" s="26"/>
      <c r="J8" s="24">
        <f t="shared" si="1"/>
        <v>19753</v>
      </c>
      <c r="K8" s="68">
        <f t="shared" si="4"/>
        <v>0.15086663017697499</v>
      </c>
      <c r="L8" s="68">
        <f t="shared" si="5"/>
        <v>0.16628352490421455</v>
      </c>
    </row>
    <row r="9" spans="1:12" ht="20.100000000000001" customHeight="1">
      <c r="B9" s="19" t="s">
        <v>28</v>
      </c>
      <c r="C9" s="47">
        <v>32023</v>
      </c>
      <c r="D9" s="48">
        <f t="shared" si="2"/>
        <v>8543</v>
      </c>
      <c r="E9" s="49">
        <v>4281</v>
      </c>
      <c r="F9" s="50">
        <v>4262</v>
      </c>
      <c r="G9" s="47">
        <v>10657</v>
      </c>
      <c r="H9" s="51">
        <f t="shared" si="3"/>
        <v>0.26677700402835464</v>
      </c>
      <c r="I9" s="26"/>
      <c r="J9" s="24">
        <f t="shared" si="1"/>
        <v>12823</v>
      </c>
      <c r="K9" s="68">
        <f t="shared" si="4"/>
        <v>0.13368516378852699</v>
      </c>
      <c r="L9" s="68">
        <f t="shared" si="5"/>
        <v>0.13309184023982762</v>
      </c>
    </row>
    <row r="10" spans="1:12" ht="20.100000000000001" customHeight="1">
      <c r="B10" s="19" t="s">
        <v>29</v>
      </c>
      <c r="C10" s="47">
        <v>47152</v>
      </c>
      <c r="D10" s="48">
        <f t="shared" si="2"/>
        <v>13224</v>
      </c>
      <c r="E10" s="49">
        <v>6183</v>
      </c>
      <c r="F10" s="50">
        <v>7041</v>
      </c>
      <c r="G10" s="47">
        <v>15176</v>
      </c>
      <c r="H10" s="51">
        <f t="shared" si="3"/>
        <v>0.28045469969460468</v>
      </c>
      <c r="I10" s="26"/>
      <c r="J10" s="24">
        <f t="shared" si="1"/>
        <v>18752</v>
      </c>
      <c r="K10" s="68">
        <f t="shared" si="4"/>
        <v>0.13112911435357991</v>
      </c>
      <c r="L10" s="68">
        <f t="shared" si="5"/>
        <v>0.14932558534102477</v>
      </c>
    </row>
    <row r="11" spans="1:12" ht="20.100000000000001" customHeight="1">
      <c r="B11" s="19" t="s">
        <v>30</v>
      </c>
      <c r="C11" s="47">
        <v>104426</v>
      </c>
      <c r="D11" s="48">
        <f t="shared" si="2"/>
        <v>29001</v>
      </c>
      <c r="E11" s="49">
        <v>14150</v>
      </c>
      <c r="F11" s="50">
        <v>14851</v>
      </c>
      <c r="G11" s="47">
        <v>34172</v>
      </c>
      <c r="H11" s="51">
        <f t="shared" si="3"/>
        <v>0.27771819278723692</v>
      </c>
      <c r="I11" s="26"/>
      <c r="J11" s="24">
        <f t="shared" si="1"/>
        <v>41253</v>
      </c>
      <c r="K11" s="68">
        <f t="shared" si="4"/>
        <v>0.13550265259609676</v>
      </c>
      <c r="L11" s="68">
        <f t="shared" si="5"/>
        <v>0.14221554019114013</v>
      </c>
    </row>
    <row r="12" spans="1:12" ht="20.100000000000001" customHeight="1">
      <c r="B12" s="19" t="s">
        <v>31</v>
      </c>
      <c r="C12" s="47">
        <v>148129</v>
      </c>
      <c r="D12" s="48">
        <f t="shared" si="2"/>
        <v>45529</v>
      </c>
      <c r="E12" s="49">
        <v>21958</v>
      </c>
      <c r="F12" s="50">
        <v>23571</v>
      </c>
      <c r="G12" s="47">
        <v>47370</v>
      </c>
      <c r="H12" s="51">
        <f t="shared" si="3"/>
        <v>0.30736047634156716</v>
      </c>
      <c r="I12" s="26"/>
      <c r="J12" s="24">
        <f t="shared" si="1"/>
        <v>55230</v>
      </c>
      <c r="K12" s="68">
        <f t="shared" si="4"/>
        <v>0.14823565945898506</v>
      </c>
      <c r="L12" s="68">
        <f t="shared" si="5"/>
        <v>0.15912481688258207</v>
      </c>
    </row>
    <row r="13" spans="1:12" ht="20.100000000000001" customHeight="1">
      <c r="B13" s="19" t="s">
        <v>32</v>
      </c>
      <c r="C13" s="47">
        <v>61756</v>
      </c>
      <c r="D13" s="48">
        <f t="shared" si="2"/>
        <v>19494</v>
      </c>
      <c r="E13" s="49">
        <v>9329</v>
      </c>
      <c r="F13" s="50">
        <v>10165</v>
      </c>
      <c r="G13" s="47">
        <v>19367</v>
      </c>
      <c r="H13" s="51">
        <f t="shared" si="3"/>
        <v>0.3156616361163288</v>
      </c>
      <c r="I13" s="26"/>
      <c r="J13" s="24">
        <f t="shared" si="1"/>
        <v>22895</v>
      </c>
      <c r="K13" s="68">
        <f t="shared" si="4"/>
        <v>0.15106224496405207</v>
      </c>
      <c r="L13" s="68">
        <f t="shared" si="5"/>
        <v>0.1645993911522767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7450</v>
      </c>
      <c r="E4" s="54">
        <f t="shared" ref="E4:K4" si="0">SUM(E5:E6)</f>
        <v>5046</v>
      </c>
      <c r="F4" s="54">
        <f t="shared" si="0"/>
        <v>7597</v>
      </c>
      <c r="G4" s="54">
        <f t="shared" si="0"/>
        <v>5100</v>
      </c>
      <c r="H4" s="54">
        <f t="shared" si="0"/>
        <v>4293</v>
      </c>
      <c r="I4" s="54">
        <f t="shared" si="0"/>
        <v>4820</v>
      </c>
      <c r="J4" s="53">
        <f t="shared" si="0"/>
        <v>3099</v>
      </c>
      <c r="K4" s="55">
        <f t="shared" si="0"/>
        <v>37405</v>
      </c>
      <c r="L4" s="63">
        <f>K4/人口統計!D5</f>
        <v>0.18839937342916577</v>
      </c>
    </row>
    <row r="5" spans="1:12" ht="20.100000000000001" customHeight="1">
      <c r="B5" s="36"/>
      <c r="C5" s="66" t="s">
        <v>46</v>
      </c>
      <c r="D5" s="56">
        <v>1088</v>
      </c>
      <c r="E5" s="57">
        <v>759</v>
      </c>
      <c r="F5" s="57">
        <v>805</v>
      </c>
      <c r="G5" s="57">
        <v>637</v>
      </c>
      <c r="H5" s="57">
        <v>488</v>
      </c>
      <c r="I5" s="57">
        <v>458</v>
      </c>
      <c r="J5" s="56">
        <v>316</v>
      </c>
      <c r="K5" s="58">
        <f>SUM(D5:J5)</f>
        <v>4551</v>
      </c>
      <c r="L5" s="64">
        <f>K5/人口統計!D5</f>
        <v>2.2922217577225863E-2</v>
      </c>
    </row>
    <row r="6" spans="1:12" ht="20.100000000000001" customHeight="1">
      <c r="B6" s="36"/>
      <c r="C6" s="67" t="s">
        <v>47</v>
      </c>
      <c r="D6" s="59">
        <v>6362</v>
      </c>
      <c r="E6" s="60">
        <v>4287</v>
      </c>
      <c r="F6" s="60">
        <v>6792</v>
      </c>
      <c r="G6" s="60">
        <v>4463</v>
      </c>
      <c r="H6" s="60">
        <v>3805</v>
      </c>
      <c r="I6" s="60">
        <v>4362</v>
      </c>
      <c r="J6" s="59">
        <v>2783</v>
      </c>
      <c r="K6" s="61">
        <f>SUM(D6:J6)</f>
        <v>32854</v>
      </c>
      <c r="L6" s="65">
        <f>K6/人口統計!D5</f>
        <v>0.16547715585193989</v>
      </c>
    </row>
    <row r="7" spans="1:12" ht="20.100000000000001" customHeight="1" thickBot="1">
      <c r="B7" s="174" t="s">
        <v>113</v>
      </c>
      <c r="C7" s="175"/>
      <c r="D7" s="53">
        <v>94</v>
      </c>
      <c r="E7" s="54">
        <v>153</v>
      </c>
      <c r="F7" s="54">
        <v>130</v>
      </c>
      <c r="G7" s="54">
        <v>137</v>
      </c>
      <c r="H7" s="54">
        <v>125</v>
      </c>
      <c r="I7" s="54">
        <v>109</v>
      </c>
      <c r="J7" s="53">
        <v>107</v>
      </c>
      <c r="K7" s="55">
        <f>SUM(D7:J7)</f>
        <v>855</v>
      </c>
      <c r="L7" s="162"/>
    </row>
    <row r="8" spans="1:12" ht="20.100000000000001" customHeight="1" thickTop="1">
      <c r="B8" s="176" t="s">
        <v>42</v>
      </c>
      <c r="C8" s="177"/>
      <c r="D8" s="43">
        <f>D4+D7</f>
        <v>7544</v>
      </c>
      <c r="E8" s="42">
        <f t="shared" ref="E8:K8" si="1">E4+E7</f>
        <v>5199</v>
      </c>
      <c r="F8" s="42">
        <f t="shared" si="1"/>
        <v>7727</v>
      </c>
      <c r="G8" s="42">
        <f t="shared" si="1"/>
        <v>5237</v>
      </c>
      <c r="H8" s="42">
        <f t="shared" si="1"/>
        <v>4418</v>
      </c>
      <c r="I8" s="42">
        <f t="shared" si="1"/>
        <v>4929</v>
      </c>
      <c r="J8" s="43">
        <f t="shared" si="1"/>
        <v>3206</v>
      </c>
      <c r="K8" s="62">
        <f t="shared" si="1"/>
        <v>38260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1042</v>
      </c>
      <c r="E23" s="54">
        <v>599</v>
      </c>
      <c r="F23" s="54">
        <v>1078</v>
      </c>
      <c r="G23" s="54">
        <v>678</v>
      </c>
      <c r="H23" s="54">
        <v>591</v>
      </c>
      <c r="I23" s="54">
        <v>773</v>
      </c>
      <c r="J23" s="53">
        <v>528</v>
      </c>
      <c r="K23" s="55">
        <f>SUM(D23:J23)</f>
        <v>5289</v>
      </c>
      <c r="L23" s="63">
        <f>K23/人口統計!D6</f>
        <v>0.13977642115277888</v>
      </c>
    </row>
    <row r="24" spans="1:12" ht="20.100000000000001" customHeight="1">
      <c r="B24" s="172" t="s">
        <v>53</v>
      </c>
      <c r="C24" s="173"/>
      <c r="D24" s="53">
        <v>1000</v>
      </c>
      <c r="E24" s="54">
        <v>713</v>
      </c>
      <c r="F24" s="54">
        <v>1011</v>
      </c>
      <c r="G24" s="54">
        <v>732</v>
      </c>
      <c r="H24" s="54">
        <v>550</v>
      </c>
      <c r="I24" s="54">
        <v>643</v>
      </c>
      <c r="J24" s="53">
        <v>392</v>
      </c>
      <c r="K24" s="55">
        <f t="shared" ref="K24:K30" si="2">SUM(D24:J24)</f>
        <v>5041</v>
      </c>
      <c r="L24" s="63">
        <f>K24/人口統計!D7</f>
        <v>0.18312263876780005</v>
      </c>
    </row>
    <row r="25" spans="1:12" ht="20.100000000000001" customHeight="1">
      <c r="B25" s="172" t="s">
        <v>54</v>
      </c>
      <c r="C25" s="173"/>
      <c r="D25" s="53">
        <v>802</v>
      </c>
      <c r="E25" s="54">
        <v>465</v>
      </c>
      <c r="F25" s="54">
        <v>694</v>
      </c>
      <c r="G25" s="54">
        <v>486</v>
      </c>
      <c r="H25" s="54">
        <v>473</v>
      </c>
      <c r="I25" s="54">
        <v>422</v>
      </c>
      <c r="J25" s="53">
        <v>290</v>
      </c>
      <c r="K25" s="55">
        <f t="shared" si="2"/>
        <v>3632</v>
      </c>
      <c r="L25" s="63">
        <f>K25/人口統計!D8</f>
        <v>0.20893976873957315</v>
      </c>
    </row>
    <row r="26" spans="1:12" ht="20.100000000000001" customHeight="1">
      <c r="B26" s="172" t="s">
        <v>55</v>
      </c>
      <c r="C26" s="173"/>
      <c r="D26" s="53">
        <v>120</v>
      </c>
      <c r="E26" s="54">
        <v>168</v>
      </c>
      <c r="F26" s="54">
        <v>267</v>
      </c>
      <c r="G26" s="54">
        <v>206</v>
      </c>
      <c r="H26" s="54">
        <v>214</v>
      </c>
      <c r="I26" s="54">
        <v>219</v>
      </c>
      <c r="J26" s="53">
        <v>172</v>
      </c>
      <c r="K26" s="55">
        <f t="shared" si="2"/>
        <v>1366</v>
      </c>
      <c r="L26" s="63">
        <f>K26/人口統計!D9</f>
        <v>0.15989699168910218</v>
      </c>
    </row>
    <row r="27" spans="1:12" ht="20.100000000000001" customHeight="1">
      <c r="B27" s="172" t="s">
        <v>56</v>
      </c>
      <c r="C27" s="173"/>
      <c r="D27" s="53">
        <v>386</v>
      </c>
      <c r="E27" s="54">
        <v>222</v>
      </c>
      <c r="F27" s="54">
        <v>484</v>
      </c>
      <c r="G27" s="54">
        <v>307</v>
      </c>
      <c r="H27" s="54">
        <v>262</v>
      </c>
      <c r="I27" s="54">
        <v>323</v>
      </c>
      <c r="J27" s="53">
        <v>218</v>
      </c>
      <c r="K27" s="55">
        <f t="shared" si="2"/>
        <v>2202</v>
      </c>
      <c r="L27" s="63">
        <f>K27/人口統計!D10</f>
        <v>0.16651542649727769</v>
      </c>
    </row>
    <row r="28" spans="1:12" ht="20.100000000000001" customHeight="1">
      <c r="B28" s="172" t="s">
        <v>57</v>
      </c>
      <c r="C28" s="173"/>
      <c r="D28" s="53">
        <v>655</v>
      </c>
      <c r="E28" s="54">
        <v>630</v>
      </c>
      <c r="F28" s="54">
        <v>1190</v>
      </c>
      <c r="G28" s="54">
        <v>627</v>
      </c>
      <c r="H28" s="54">
        <v>593</v>
      </c>
      <c r="I28" s="54">
        <v>678</v>
      </c>
      <c r="J28" s="53">
        <v>402</v>
      </c>
      <c r="K28" s="55">
        <f t="shared" si="2"/>
        <v>4775</v>
      </c>
      <c r="L28" s="63">
        <f>K28/人口統計!D11</f>
        <v>0.16464949484500535</v>
      </c>
    </row>
    <row r="29" spans="1:12" ht="20.100000000000001" customHeight="1">
      <c r="B29" s="172" t="s">
        <v>58</v>
      </c>
      <c r="C29" s="173"/>
      <c r="D29" s="53">
        <v>2882</v>
      </c>
      <c r="E29" s="54">
        <v>1788</v>
      </c>
      <c r="F29" s="54">
        <v>2214</v>
      </c>
      <c r="G29" s="54">
        <v>1589</v>
      </c>
      <c r="H29" s="54">
        <v>1209</v>
      </c>
      <c r="I29" s="54">
        <v>1279</v>
      </c>
      <c r="J29" s="53">
        <v>768</v>
      </c>
      <c r="K29" s="55">
        <f t="shared" si="2"/>
        <v>11729</v>
      </c>
      <c r="L29" s="63">
        <f>K29/人口統計!D12</f>
        <v>0.25761602495113006</v>
      </c>
    </row>
    <row r="30" spans="1:12" ht="20.100000000000001" customHeight="1" thickBot="1">
      <c r="B30" s="178" t="s">
        <v>32</v>
      </c>
      <c r="C30" s="179"/>
      <c r="D30" s="53">
        <v>563</v>
      </c>
      <c r="E30" s="54">
        <v>461</v>
      </c>
      <c r="F30" s="54">
        <v>659</v>
      </c>
      <c r="G30" s="54">
        <v>475</v>
      </c>
      <c r="H30" s="54">
        <v>401</v>
      </c>
      <c r="I30" s="54">
        <v>483</v>
      </c>
      <c r="J30" s="53">
        <v>329</v>
      </c>
      <c r="K30" s="55">
        <f t="shared" si="2"/>
        <v>3371</v>
      </c>
      <c r="L30" s="69">
        <f>K30/人口統計!D13</f>
        <v>0.17292500256489177</v>
      </c>
    </row>
    <row r="31" spans="1:12" ht="20.100000000000001" customHeight="1" thickTop="1">
      <c r="B31" s="170" t="s">
        <v>59</v>
      </c>
      <c r="C31" s="171"/>
      <c r="D31" s="43">
        <f>SUM(D23:D30)</f>
        <v>7450</v>
      </c>
      <c r="E31" s="42">
        <f t="shared" ref="E31:J31" si="3">SUM(E23:E30)</f>
        <v>5046</v>
      </c>
      <c r="F31" s="42">
        <f t="shared" si="3"/>
        <v>7597</v>
      </c>
      <c r="G31" s="42">
        <f t="shared" si="3"/>
        <v>5100</v>
      </c>
      <c r="H31" s="42">
        <f t="shared" si="3"/>
        <v>4293</v>
      </c>
      <c r="I31" s="42">
        <f t="shared" si="3"/>
        <v>4820</v>
      </c>
      <c r="J31" s="43">
        <f t="shared" si="3"/>
        <v>3099</v>
      </c>
      <c r="K31" s="62">
        <f>SUM(K23:K30)</f>
        <v>37405</v>
      </c>
      <c r="L31" s="70">
        <f>K31/人口統計!D5</f>
        <v>0.18839937342916577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10647</v>
      </c>
      <c r="D4" s="90">
        <f>C4/$I4</f>
        <v>0.3187056604903164</v>
      </c>
      <c r="E4" s="89">
        <v>15771</v>
      </c>
      <c r="F4" s="91">
        <f>E4/$I4</f>
        <v>0.47208668841859491</v>
      </c>
      <c r="G4" s="92">
        <v>6989</v>
      </c>
      <c r="H4" s="90">
        <f>G4/$I4</f>
        <v>0.20920765109108869</v>
      </c>
      <c r="I4" s="93">
        <f>C4+E4+G4</f>
        <v>33407</v>
      </c>
    </row>
    <row r="5" spans="1:13" ht="20.100000000000001" customHeight="1">
      <c r="B5" s="77" t="s">
        <v>63</v>
      </c>
      <c r="C5" s="94">
        <v>409710.4</v>
      </c>
      <c r="D5" s="95">
        <f>C5/$I5</f>
        <v>8.147415729393287E-2</v>
      </c>
      <c r="E5" s="94">
        <v>2573155.62</v>
      </c>
      <c r="F5" s="96">
        <f>E5/$I5</f>
        <v>0.51169237033194015</v>
      </c>
      <c r="G5" s="97">
        <v>2045850</v>
      </c>
      <c r="H5" s="95">
        <f>G5/$I5</f>
        <v>0.40683347237412704</v>
      </c>
      <c r="I5" s="98">
        <f>C5+E5+G5</f>
        <v>5028716.0199999996</v>
      </c>
    </row>
    <row r="6" spans="1:13" ht="20.100000000000001" customHeight="1">
      <c r="B6" s="78" t="s">
        <v>64</v>
      </c>
      <c r="C6" s="99">
        <f>C5*1000/C4</f>
        <v>38481.299896684512</v>
      </c>
      <c r="D6" s="159"/>
      <c r="E6" s="99">
        <f>E5*1000/E4</f>
        <v>163157.41677762981</v>
      </c>
      <c r="F6" s="160"/>
      <c r="G6" s="100">
        <f>G5*1000/G4</f>
        <v>292724.28101302049</v>
      </c>
      <c r="H6" s="161"/>
      <c r="I6" s="101">
        <f>I5*1000/I4</f>
        <v>150528.81192564432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5296</v>
      </c>
      <c r="D24" s="111">
        <f>C24/C$42</f>
        <v>0.49741711280172818</v>
      </c>
      <c r="E24" s="108">
        <v>117244.46</v>
      </c>
      <c r="F24" s="90">
        <f>E24/E$42</f>
        <v>0.28616422722000712</v>
      </c>
      <c r="G24" s="89">
        <v>5131</v>
      </c>
      <c r="H24" s="111">
        <f>G24/G$42</f>
        <v>0.32534398579671547</v>
      </c>
      <c r="I24" s="108">
        <v>326321.86</v>
      </c>
      <c r="J24" s="91">
        <f>I24/I$42</f>
        <v>0.12681777093606175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1</v>
      </c>
      <c r="D26" s="112">
        <f t="shared" si="0"/>
        <v>9.3923170846247768E-5</v>
      </c>
      <c r="E26" s="109">
        <v>35.020000000000003</v>
      </c>
      <c r="F26" s="95">
        <f t="shared" si="1"/>
        <v>8.5475008689064283E-5</v>
      </c>
      <c r="G26" s="94">
        <v>192</v>
      </c>
      <c r="H26" s="112">
        <f t="shared" si="2"/>
        <v>1.2174243865322428E-2</v>
      </c>
      <c r="I26" s="109">
        <v>12872.89</v>
      </c>
      <c r="J26" s="96">
        <f t="shared" si="3"/>
        <v>5.0027638825824294E-3</v>
      </c>
    </row>
    <row r="27" spans="1:10" ht="20.100000000000001" customHeight="1">
      <c r="A27" s="85" t="s">
        <v>14</v>
      </c>
      <c r="B27" s="106"/>
      <c r="C27" s="94">
        <v>330</v>
      </c>
      <c r="D27" s="112">
        <f t="shared" si="0"/>
        <v>3.0994646379261765E-2</v>
      </c>
      <c r="E27" s="109">
        <v>10658.65</v>
      </c>
      <c r="F27" s="95">
        <f t="shared" si="1"/>
        <v>2.6015082848763416E-2</v>
      </c>
      <c r="G27" s="94">
        <v>1182</v>
      </c>
      <c r="H27" s="112">
        <f t="shared" si="2"/>
        <v>7.4947688795891199E-2</v>
      </c>
      <c r="I27" s="109">
        <v>60924.63</v>
      </c>
      <c r="J27" s="96">
        <f t="shared" si="3"/>
        <v>2.3677009476791768E-2</v>
      </c>
    </row>
    <row r="28" spans="1:10" ht="20.100000000000001" customHeight="1">
      <c r="A28" s="85" t="s">
        <v>15</v>
      </c>
      <c r="B28" s="106"/>
      <c r="C28" s="94">
        <v>110</v>
      </c>
      <c r="D28" s="112">
        <f t="shared" si="0"/>
        <v>1.0331548793087255E-2</v>
      </c>
      <c r="E28" s="109">
        <v>4210.8500000000004</v>
      </c>
      <c r="F28" s="95">
        <f t="shared" si="1"/>
        <v>1.0277625366600408E-2</v>
      </c>
      <c r="G28" s="94">
        <v>317</v>
      </c>
      <c r="H28" s="112">
        <f t="shared" si="2"/>
        <v>2.0100183881808384E-2</v>
      </c>
      <c r="I28" s="109">
        <v>13622.71</v>
      </c>
      <c r="J28" s="96">
        <f t="shared" si="3"/>
        <v>5.294164835627003E-3</v>
      </c>
    </row>
    <row r="29" spans="1:10" ht="20.100000000000001" customHeight="1">
      <c r="A29" s="86" t="s">
        <v>76</v>
      </c>
      <c r="B29" s="106"/>
      <c r="C29" s="94">
        <v>4254</v>
      </c>
      <c r="D29" s="112">
        <f t="shared" si="0"/>
        <v>0.39954916877993801</v>
      </c>
      <c r="E29" s="109">
        <v>139808.6</v>
      </c>
      <c r="F29" s="95">
        <f t="shared" si="1"/>
        <v>0.34123761564265881</v>
      </c>
      <c r="G29" s="94">
        <v>6933</v>
      </c>
      <c r="H29" s="112">
        <f t="shared" si="2"/>
        <v>0.43960433707437702</v>
      </c>
      <c r="I29" s="109">
        <v>750485.84</v>
      </c>
      <c r="J29" s="96">
        <f t="shared" si="3"/>
        <v>0.29165971702869642</v>
      </c>
    </row>
    <row r="30" spans="1:10" ht="20.100000000000001" customHeight="1">
      <c r="A30" s="81"/>
      <c r="B30" s="103" t="s">
        <v>10</v>
      </c>
      <c r="C30" s="94">
        <v>10</v>
      </c>
      <c r="D30" s="112">
        <f t="shared" si="0"/>
        <v>9.3923170846247771E-4</v>
      </c>
      <c r="E30" s="109">
        <v>439.66</v>
      </c>
      <c r="F30" s="95">
        <f t="shared" si="1"/>
        <v>1.0730994380420901E-3</v>
      </c>
      <c r="G30" s="94">
        <v>222</v>
      </c>
      <c r="H30" s="112">
        <f t="shared" si="2"/>
        <v>1.4076469469279056E-2</v>
      </c>
      <c r="I30" s="109">
        <v>32384.65</v>
      </c>
      <c r="J30" s="96">
        <f t="shared" si="3"/>
        <v>1.2585577704002216E-2</v>
      </c>
    </row>
    <row r="31" spans="1:10" ht="20.100000000000001" customHeight="1">
      <c r="A31" s="85" t="s">
        <v>77</v>
      </c>
      <c r="B31" s="106"/>
      <c r="C31" s="94">
        <v>1961</v>
      </c>
      <c r="D31" s="112">
        <f t="shared" si="0"/>
        <v>0.18418333802949188</v>
      </c>
      <c r="E31" s="109">
        <v>76226.13</v>
      </c>
      <c r="F31" s="95">
        <f t="shared" si="1"/>
        <v>0.18604880422854778</v>
      </c>
      <c r="G31" s="94">
        <v>3208</v>
      </c>
      <c r="H31" s="112">
        <f t="shared" si="2"/>
        <v>0.20341132458309555</v>
      </c>
      <c r="I31" s="109">
        <v>310189.21999999997</v>
      </c>
      <c r="J31" s="96">
        <f t="shared" si="3"/>
        <v>0.12054817733876506</v>
      </c>
    </row>
    <row r="32" spans="1:10" ht="20.100000000000001" customHeight="1">
      <c r="A32" s="85" t="s">
        <v>12</v>
      </c>
      <c r="B32" s="106"/>
      <c r="C32" s="94">
        <v>2978</v>
      </c>
      <c r="D32" s="112">
        <f t="shared" si="0"/>
        <v>0.27970320278012584</v>
      </c>
      <c r="E32" s="109">
        <v>18629.87</v>
      </c>
      <c r="F32" s="95">
        <f t="shared" si="1"/>
        <v>4.5470825246320325E-2</v>
      </c>
      <c r="G32" s="94">
        <v>6901</v>
      </c>
      <c r="H32" s="112">
        <f t="shared" si="2"/>
        <v>0.43757529643015664</v>
      </c>
      <c r="I32" s="109">
        <v>92150.38</v>
      </c>
      <c r="J32" s="96">
        <f t="shared" si="3"/>
        <v>3.5812206336746942E-2</v>
      </c>
    </row>
    <row r="33" spans="1:10" ht="20.100000000000001" customHeight="1">
      <c r="A33" s="85" t="s">
        <v>79</v>
      </c>
      <c r="B33" s="106"/>
      <c r="C33" s="94">
        <v>245</v>
      </c>
      <c r="D33" s="112">
        <f t="shared" si="0"/>
        <v>2.3011176857330704E-2</v>
      </c>
      <c r="E33" s="109">
        <v>3160.95</v>
      </c>
      <c r="F33" s="95">
        <f t="shared" si="1"/>
        <v>7.7150836298029036E-3</v>
      </c>
      <c r="G33" s="94">
        <v>2271</v>
      </c>
      <c r="H33" s="112">
        <f t="shared" si="2"/>
        <v>0.14399847821951683</v>
      </c>
      <c r="I33" s="109">
        <v>32188.94</v>
      </c>
      <c r="J33" s="96">
        <f t="shared" si="3"/>
        <v>1.2509519342635016E-2</v>
      </c>
    </row>
    <row r="34" spans="1:10" ht="20.100000000000001" customHeight="1">
      <c r="A34" s="86" t="s">
        <v>80</v>
      </c>
      <c r="B34" s="106"/>
      <c r="C34" s="94">
        <v>83</v>
      </c>
      <c r="D34" s="112">
        <f t="shared" si="0"/>
        <v>7.7956231802385652E-3</v>
      </c>
      <c r="E34" s="109">
        <v>2716.59</v>
      </c>
      <c r="F34" s="95">
        <f t="shared" si="1"/>
        <v>6.6305126743182504E-3</v>
      </c>
      <c r="G34" s="94">
        <v>1600</v>
      </c>
      <c r="H34" s="112">
        <f t="shared" si="2"/>
        <v>0.10145203221102023</v>
      </c>
      <c r="I34" s="109">
        <v>160378.03</v>
      </c>
      <c r="J34" s="96">
        <f t="shared" si="3"/>
        <v>6.2327372955390856E-2</v>
      </c>
    </row>
    <row r="35" spans="1:10" ht="20.100000000000001" customHeight="1">
      <c r="A35" s="82"/>
      <c r="B35" s="102" t="s">
        <v>16</v>
      </c>
      <c r="C35" s="94">
        <v>72</v>
      </c>
      <c r="D35" s="112">
        <f t="shared" si="0"/>
        <v>6.762468300929839E-3</v>
      </c>
      <c r="E35" s="109">
        <v>2201.17</v>
      </c>
      <c r="F35" s="95">
        <f t="shared" si="1"/>
        <v>5.3725021380955909E-3</v>
      </c>
      <c r="G35" s="94">
        <v>1326</v>
      </c>
      <c r="H35" s="112">
        <f t="shared" si="2"/>
        <v>8.4078371694883011E-2</v>
      </c>
      <c r="I35" s="109">
        <v>141362.75</v>
      </c>
      <c r="J35" s="96">
        <f t="shared" si="3"/>
        <v>5.4937505101226636E-2</v>
      </c>
    </row>
    <row r="36" spans="1:10" ht="20.100000000000001" customHeight="1">
      <c r="A36" s="80"/>
      <c r="B36" s="102" t="s">
        <v>17</v>
      </c>
      <c r="C36" s="94">
        <v>11</v>
      </c>
      <c r="D36" s="112">
        <f t="shared" si="0"/>
        <v>1.0331548793087255E-3</v>
      </c>
      <c r="E36" s="109">
        <v>515.41999999999996</v>
      </c>
      <c r="F36" s="95">
        <f t="shared" si="1"/>
        <v>1.2580105362226587E-3</v>
      </c>
      <c r="G36" s="94">
        <v>274</v>
      </c>
      <c r="H36" s="112">
        <f t="shared" si="2"/>
        <v>1.7373660516137215E-2</v>
      </c>
      <c r="I36" s="109">
        <v>19015.28</v>
      </c>
      <c r="J36" s="96">
        <f t="shared" si="3"/>
        <v>7.3898678541642181E-3</v>
      </c>
    </row>
    <row r="37" spans="1:10" ht="20.100000000000001" customHeight="1">
      <c r="A37" s="87" t="s">
        <v>11</v>
      </c>
      <c r="B37" s="107"/>
      <c r="C37" s="94">
        <v>111</v>
      </c>
      <c r="D37" s="112">
        <f t="shared" si="0"/>
        <v>1.0425471963933503E-2</v>
      </c>
      <c r="E37" s="109">
        <v>7310.22</v>
      </c>
      <c r="F37" s="95">
        <f t="shared" si="1"/>
        <v>1.7842407710421799E-2</v>
      </c>
      <c r="G37" s="94">
        <v>426</v>
      </c>
      <c r="H37" s="112">
        <f t="shared" si="2"/>
        <v>2.7011603576184134E-2</v>
      </c>
      <c r="I37" s="109">
        <v>87803.89</v>
      </c>
      <c r="J37" s="96">
        <f t="shared" si="3"/>
        <v>3.4123039165427548E-2</v>
      </c>
    </row>
    <row r="38" spans="1:10" ht="20.100000000000001" customHeight="1">
      <c r="A38" s="87" t="s">
        <v>81</v>
      </c>
      <c r="B38" s="107"/>
      <c r="C38" s="94">
        <v>34</v>
      </c>
      <c r="D38" s="112">
        <f t="shared" si="0"/>
        <v>3.1933878087724243E-3</v>
      </c>
      <c r="E38" s="109">
        <v>8465.4699999999993</v>
      </c>
      <c r="F38" s="95">
        <f t="shared" si="1"/>
        <v>2.0662082290320183E-2</v>
      </c>
      <c r="G38" s="94">
        <v>1941</v>
      </c>
      <c r="H38" s="112">
        <f t="shared" si="2"/>
        <v>0.12307399657599391</v>
      </c>
      <c r="I38" s="109">
        <v>534948.31999999995</v>
      </c>
      <c r="J38" s="96">
        <f t="shared" si="3"/>
        <v>0.20789582870234638</v>
      </c>
    </row>
    <row r="39" spans="1:10" ht="20.100000000000001" customHeight="1">
      <c r="A39" s="88" t="s">
        <v>9</v>
      </c>
      <c r="B39" s="107"/>
      <c r="C39" s="94">
        <v>218</v>
      </c>
      <c r="D39" s="112">
        <f t="shared" si="0"/>
        <v>2.0475251244482014E-2</v>
      </c>
      <c r="E39" s="109">
        <v>21243.59</v>
      </c>
      <c r="F39" s="95">
        <f t="shared" si="1"/>
        <v>5.1850258133549938E-2</v>
      </c>
      <c r="G39" s="94">
        <v>919</v>
      </c>
      <c r="H39" s="112">
        <f t="shared" si="2"/>
        <v>5.8271511001204743E-2</v>
      </c>
      <c r="I39" s="109">
        <v>191268.91</v>
      </c>
      <c r="J39" s="96">
        <f t="shared" si="3"/>
        <v>7.4332429998928709E-2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15621</v>
      </c>
      <c r="D41" s="157"/>
      <c r="E41" s="137"/>
      <c r="F41" s="158"/>
      <c r="G41" s="151">
        <v>31021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10647</v>
      </c>
      <c r="D42" s="153">
        <f t="shared" si="0"/>
        <v>1</v>
      </c>
      <c r="E42" s="154">
        <v>409710.4</v>
      </c>
      <c r="F42" s="155">
        <f t="shared" si="1"/>
        <v>1</v>
      </c>
      <c r="G42" s="156">
        <v>15771</v>
      </c>
      <c r="H42" s="153">
        <f t="shared" si="2"/>
        <v>1</v>
      </c>
      <c r="I42" s="154">
        <v>2573155.62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0.4030206677265501</v>
      </c>
      <c r="D43" s="193"/>
      <c r="E43" s="194">
        <f>E42/(E42+I42)</f>
        <v>0.13735461038239996</v>
      </c>
      <c r="F43" s="195"/>
      <c r="G43" s="192">
        <f>G42/(C42+G42)</f>
        <v>0.5969793322734499</v>
      </c>
      <c r="H43" s="193"/>
      <c r="I43" s="194">
        <f>I42/(I42+E42)</f>
        <v>0.86264538961760007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3474</v>
      </c>
      <c r="H73" s="123">
        <f>G73/(G$73+G$74+G$75+G$76)</f>
        <v>0.49706681928745172</v>
      </c>
      <c r="I73" s="124">
        <v>939037</v>
      </c>
      <c r="J73" s="125">
        <f t="shared" ref="J73:J76" si="4">I73/(I$73+I$74+I$75+I$76)</f>
        <v>0.45899601632573256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73</v>
      </c>
      <c r="H74" s="95">
        <f t="shared" ref="H74:H76" si="5">G74/(G$73+G$74+G$75+G$76)</f>
        <v>1.0444984976391472E-2</v>
      </c>
      <c r="I74" s="94">
        <v>20148</v>
      </c>
      <c r="J74" s="127">
        <f t="shared" si="4"/>
        <v>9.8482293423271493E-3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2749</v>
      </c>
      <c r="H75" s="95">
        <f t="shared" si="5"/>
        <v>0.39333237945342681</v>
      </c>
      <c r="I75" s="94">
        <v>824409</v>
      </c>
      <c r="J75" s="127">
        <f t="shared" si="4"/>
        <v>0.40296649314465871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693</v>
      </c>
      <c r="H76" s="129">
        <f t="shared" si="5"/>
        <v>9.915581628273E-2</v>
      </c>
      <c r="I76" s="130">
        <v>262256</v>
      </c>
      <c r="J76" s="131">
        <f t="shared" si="4"/>
        <v>0.12818926118728158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5697</v>
      </c>
      <c r="D91" s="108">
        <v>161084.82999999999</v>
      </c>
      <c r="E91" s="108">
        <f>D91*1000/C91</f>
        <v>28275.378269264525</v>
      </c>
      <c r="F91" s="108">
        <v>49700</v>
      </c>
      <c r="G91" s="91">
        <f>E91/F91</f>
        <v>0.56892109193691198</v>
      </c>
      <c r="L91" s="24">
        <f>C91*F91</f>
        <v>283140900</v>
      </c>
    </row>
    <row r="92" spans="1:12" ht="20.100000000000001" customHeight="1">
      <c r="B92" s="144" t="s">
        <v>98</v>
      </c>
      <c r="C92" s="94">
        <v>4315</v>
      </c>
      <c r="D92" s="109">
        <v>218213.02799999999</v>
      </c>
      <c r="E92" s="109">
        <f t="shared" ref="E92:E100" si="6">D92*1000/C92</f>
        <v>50570.806025492471</v>
      </c>
      <c r="F92" s="109">
        <v>104000</v>
      </c>
      <c r="G92" s="96">
        <f t="shared" ref="G92:G97" si="7">E92/F92</f>
        <v>0.48625775024511991</v>
      </c>
      <c r="L92" s="24">
        <f t="shared" ref="L92:L97" si="8">C92*F92</f>
        <v>448760000</v>
      </c>
    </row>
    <row r="93" spans="1:12" ht="20.100000000000001" customHeight="1">
      <c r="B93" s="144" t="s">
        <v>99</v>
      </c>
      <c r="C93" s="94">
        <v>4706</v>
      </c>
      <c r="D93" s="109">
        <v>531491.56999999995</v>
      </c>
      <c r="E93" s="109">
        <f t="shared" si="6"/>
        <v>112939.13514662132</v>
      </c>
      <c r="F93" s="109">
        <v>165800</v>
      </c>
      <c r="G93" s="96">
        <f t="shared" si="7"/>
        <v>0.68117693092051457</v>
      </c>
      <c r="L93" s="24">
        <f t="shared" si="8"/>
        <v>780254800</v>
      </c>
    </row>
    <row r="94" spans="1:12" ht="20.100000000000001" customHeight="1">
      <c r="B94" s="144" t="s">
        <v>100</v>
      </c>
      <c r="C94" s="94">
        <v>2846</v>
      </c>
      <c r="D94" s="109">
        <v>452501.95</v>
      </c>
      <c r="E94" s="109">
        <f t="shared" si="6"/>
        <v>158995.76598735066</v>
      </c>
      <c r="F94" s="109">
        <v>194800</v>
      </c>
      <c r="G94" s="96">
        <f t="shared" si="7"/>
        <v>0.81620003073588632</v>
      </c>
      <c r="L94" s="24">
        <f t="shared" si="8"/>
        <v>554400800</v>
      </c>
    </row>
    <row r="95" spans="1:12" ht="20.100000000000001" customHeight="1">
      <c r="B95" s="144" t="s">
        <v>101</v>
      </c>
      <c r="C95" s="94">
        <v>1681</v>
      </c>
      <c r="D95" s="109">
        <v>388245.74</v>
      </c>
      <c r="E95" s="109">
        <f t="shared" si="6"/>
        <v>230961.1778703153</v>
      </c>
      <c r="F95" s="109">
        <v>267500</v>
      </c>
      <c r="G95" s="96">
        <f t="shared" si="7"/>
        <v>0.86340627241239365</v>
      </c>
      <c r="L95" s="24">
        <f t="shared" si="8"/>
        <v>449667500</v>
      </c>
    </row>
    <row r="96" spans="1:12" ht="20.100000000000001" customHeight="1">
      <c r="B96" s="144" t="s">
        <v>102</v>
      </c>
      <c r="C96" s="94">
        <v>1127</v>
      </c>
      <c r="D96" s="109">
        <v>326948.40000000002</v>
      </c>
      <c r="E96" s="109">
        <f t="shared" si="6"/>
        <v>290105.057675244</v>
      </c>
      <c r="F96" s="109">
        <v>306000</v>
      </c>
      <c r="G96" s="96">
        <f t="shared" si="7"/>
        <v>0.94805574403674508</v>
      </c>
      <c r="L96" s="24">
        <f t="shared" si="8"/>
        <v>344862000</v>
      </c>
    </row>
    <row r="97" spans="2:12" ht="20.100000000000001" customHeight="1">
      <c r="B97" s="145" t="s">
        <v>103</v>
      </c>
      <c r="C97" s="132">
        <v>543</v>
      </c>
      <c r="D97" s="133">
        <v>200594.05499999999</v>
      </c>
      <c r="E97" s="133">
        <f t="shared" si="6"/>
        <v>369418.14917127072</v>
      </c>
      <c r="F97" s="133">
        <v>358300</v>
      </c>
      <c r="G97" s="135">
        <f t="shared" si="7"/>
        <v>1.0310302795737392</v>
      </c>
      <c r="K97" s="148"/>
      <c r="L97" s="24">
        <f t="shared" si="8"/>
        <v>194556900</v>
      </c>
    </row>
    <row r="98" spans="2:12" ht="20.100000000000001" customHeight="1">
      <c r="B98" s="143" t="s">
        <v>110</v>
      </c>
      <c r="C98" s="89">
        <f>SUM(C91:C92)</f>
        <v>10012</v>
      </c>
      <c r="D98" s="108">
        <f>SUM(D91:D92)</f>
        <v>379297.85800000001</v>
      </c>
      <c r="E98" s="108">
        <f t="shared" si="6"/>
        <v>37884.32461046744</v>
      </c>
      <c r="F98" s="164"/>
      <c r="G98" s="91">
        <f>SUM(D91:D92)*1000/SUM(L91:L92)</f>
        <v>0.51823663285562294</v>
      </c>
    </row>
    <row r="99" spans="2:12" ht="20.100000000000001" customHeight="1">
      <c r="B99" s="146" t="s">
        <v>104</v>
      </c>
      <c r="C99" s="99">
        <f>SUM(C93:C97)</f>
        <v>10903</v>
      </c>
      <c r="D99" s="149">
        <f>SUM(D93:D97)</f>
        <v>1899781.7150000001</v>
      </c>
      <c r="E99" s="110">
        <f t="shared" si="6"/>
        <v>174243.94341007061</v>
      </c>
      <c r="F99" s="165"/>
      <c r="G99" s="119">
        <f>SUM(D93:D97)*1000/SUM(L93:L97)</f>
        <v>0.81755277263999182</v>
      </c>
    </row>
    <row r="100" spans="2:12" ht="20.100000000000001" customHeight="1">
      <c r="B100" s="147" t="s">
        <v>111</v>
      </c>
      <c r="C100" s="130">
        <f>SUM(C98:C99)</f>
        <v>20915</v>
      </c>
      <c r="D100" s="150">
        <f>SUM(D98:D99)</f>
        <v>2279079.5729999999</v>
      </c>
      <c r="E100" s="134">
        <f t="shared" si="6"/>
        <v>108968.66234759742</v>
      </c>
      <c r="F100" s="137"/>
      <c r="G100" s="136">
        <f>SUM(D91:D97)*1000/SUM(L91:L97)</f>
        <v>0.74585926680110448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07月状況（表紙）</vt:lpstr>
      <vt:lpstr>人口統計</vt:lpstr>
      <vt:lpstr>認定者数</vt:lpstr>
      <vt:lpstr>給付状況</vt:lpstr>
      <vt:lpstr>'07月状況（表紙）'!Print_Area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2015-04-10T06:11:47Z</dcterms:modified>
</cp:coreProperties>
</file>