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09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'09月状況（表紙）'!$A$1:$L$45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<sst xmlns="http://schemas.openxmlformats.org/spreadsheetml/2006/main" count="136" uniqueCount="114">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</sst>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58341</c:v>
                </c:pt>
                <c:pt idx="1">
                  <c:v>31320</c:v>
                </c:pt>
                <c:pt idx="2">
                  <c:v>17590</c:v>
                </c:pt>
                <c:pt idx="3">
                  <c:v>10630</c:v>
                </c:pt>
                <c:pt idx="4">
                  <c:v>15120</c:v>
                </c:pt>
                <c:pt idx="5">
                  <c:v>34055</c:v>
                </c:pt>
                <c:pt idx="6">
                  <c:v>47086</c:v>
                </c:pt>
                <c:pt idx="7">
                  <c:v>19256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21612</c:v>
                </c:pt>
                <c:pt idx="1">
                  <c:v>14506</c:v>
                </c:pt>
                <c:pt idx="2">
                  <c:v>8355</c:v>
                </c:pt>
                <c:pt idx="3">
                  <c:v>4322</c:v>
                </c:pt>
                <c:pt idx="4">
                  <c:v>6259</c:v>
                </c:pt>
                <c:pt idx="5">
                  <c:v>14276</c:v>
                </c:pt>
                <c:pt idx="6">
                  <c:v>22215</c:v>
                </c:pt>
                <c:pt idx="7">
                  <c:v>9420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16562</c:v>
                </c:pt>
                <c:pt idx="1">
                  <c:v>13181</c:v>
                </c:pt>
                <c:pt idx="2">
                  <c:v>9104</c:v>
                </c:pt>
                <c:pt idx="3">
                  <c:v>4261</c:v>
                </c:pt>
                <c:pt idx="4">
                  <c:v>7043</c:v>
                </c:pt>
                <c:pt idx="5">
                  <c:v>14867</c:v>
                </c:pt>
                <c:pt idx="6">
                  <c:v>23614</c:v>
                </c:pt>
                <c:pt idx="7">
                  <c:v>10159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979968"/>
        <c:axId val="9298150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0.21125856401288337</c:v>
                </c:pt>
                <c:pt idx="1">
                  <c:v>0.28735262371305215</c:v>
                </c:pt>
                <c:pt idx="2">
                  <c:v>0.31940506028063886</c:v>
                </c:pt>
                <c:pt idx="3">
                  <c:v>0.26770008109288251</c:v>
                </c:pt>
                <c:pt idx="4">
                  <c:v>0.28228852765162771</c:v>
                </c:pt>
                <c:pt idx="5">
                  <c:v>0.27941514860977951</c:v>
                </c:pt>
                <c:pt idx="6">
                  <c:v>0.30975377315769198</c:v>
                </c:pt>
                <c:pt idx="7">
                  <c:v>0.31802160318362704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93024"/>
        <c:axId val="92991488"/>
      </c:lineChart>
      <c:catAx>
        <c:axId val="92979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2981504"/>
        <c:crosses val="autoZero"/>
        <c:auto val="1"/>
        <c:lblAlgn val="ctr"/>
        <c:lblOffset val="100"/>
        <c:noMultiLvlLbl val="0"/>
      </c:catAx>
      <c:valAx>
        <c:axId val="929815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2979968"/>
        <c:crosses val="autoZero"/>
        <c:crossBetween val="between"/>
      </c:valAx>
      <c:valAx>
        <c:axId val="929914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2993024"/>
        <c:crosses val="max"/>
        <c:crossBetween val="between"/>
      </c:valAx>
      <c:catAx>
        <c:axId val="92993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299148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0.46104190070589024</c:v>
                </c:pt>
                <c:pt idx="1">
                  <c:v>0.40283656809201318</c:v>
                </c:pt>
                <c:pt idx="2">
                  <c:v>0.12609741214224707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5728</c:v>
                </c:pt>
                <c:pt idx="1">
                  <c:v>4355</c:v>
                </c:pt>
                <c:pt idx="2">
                  <c:v>4829</c:v>
                </c:pt>
                <c:pt idx="3">
                  <c:v>2946</c:v>
                </c:pt>
                <c:pt idx="4">
                  <c:v>1744</c:v>
                </c:pt>
                <c:pt idx="5">
                  <c:v>1205</c:v>
                </c:pt>
                <c:pt idx="6">
                  <c:v>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44256"/>
        <c:axId val="100145792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28374.598463687151</c:v>
                </c:pt>
                <c:pt idx="1">
                  <c:v>50505.896670493683</c:v>
                </c:pt>
                <c:pt idx="2">
                  <c:v>108211.63222199213</c:v>
                </c:pt>
                <c:pt idx="3">
                  <c:v>151886.8927359131</c:v>
                </c:pt>
                <c:pt idx="4">
                  <c:v>221392.28669724771</c:v>
                </c:pt>
                <c:pt idx="5">
                  <c:v>266586.23734439834</c:v>
                </c:pt>
                <c:pt idx="6">
                  <c:v>342255.14563106798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49120"/>
        <c:axId val="100147584"/>
      </c:lineChart>
      <c:catAx>
        <c:axId val="10014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145792"/>
        <c:crosses val="autoZero"/>
        <c:auto val="1"/>
        <c:lblAlgn val="ctr"/>
        <c:lblOffset val="100"/>
        <c:noMultiLvlLbl val="0"/>
      </c:catAx>
      <c:valAx>
        <c:axId val="100145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0144256"/>
        <c:crosses val="autoZero"/>
        <c:crossBetween val="between"/>
      </c:valAx>
      <c:valAx>
        <c:axId val="1001475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00149120"/>
        <c:crosses val="max"/>
        <c:crossBetween val="between"/>
      </c:valAx>
      <c:catAx>
        <c:axId val="10014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0014758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8.3899618116261759E-2</c:v>
                </c:pt>
                <c:pt idx="1">
                  <c:v>0.51595087260049521</c:v>
                </c:pt>
                <c:pt idx="2">
                  <c:v>0.400149509283243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7527</c:v>
                </c:pt>
                <c:pt idx="1">
                  <c:v>5045</c:v>
                </c:pt>
                <c:pt idx="2">
                  <c:v>7614</c:v>
                </c:pt>
                <c:pt idx="3">
                  <c:v>5112</c:v>
                </c:pt>
                <c:pt idx="4">
                  <c:v>4255</c:v>
                </c:pt>
                <c:pt idx="5">
                  <c:v>4826</c:v>
                </c:pt>
                <c:pt idx="6">
                  <c:v>3118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1096</c:v>
                </c:pt>
                <c:pt idx="1">
                  <c:v>771</c:v>
                </c:pt>
                <c:pt idx="2">
                  <c:v>822</c:v>
                </c:pt>
                <c:pt idx="3">
                  <c:v>630</c:v>
                </c:pt>
                <c:pt idx="4">
                  <c:v>489</c:v>
                </c:pt>
                <c:pt idx="5">
                  <c:v>466</c:v>
                </c:pt>
                <c:pt idx="6">
                  <c:v>316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6431</c:v>
                </c:pt>
                <c:pt idx="1">
                  <c:v>4274</c:v>
                </c:pt>
                <c:pt idx="2">
                  <c:v>6792</c:v>
                </c:pt>
                <c:pt idx="3">
                  <c:v>4482</c:v>
                </c:pt>
                <c:pt idx="4">
                  <c:v>3766</c:v>
                </c:pt>
                <c:pt idx="5">
                  <c:v>4360</c:v>
                </c:pt>
                <c:pt idx="6">
                  <c:v>2802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1097</c:v>
                </c:pt>
                <c:pt idx="1">
                  <c:v>999</c:v>
                </c:pt>
                <c:pt idx="2">
                  <c:v>811</c:v>
                </c:pt>
                <c:pt idx="3">
                  <c:v>140</c:v>
                </c:pt>
                <c:pt idx="4">
                  <c:v>369</c:v>
                </c:pt>
                <c:pt idx="5">
                  <c:v>676</c:v>
                </c:pt>
                <c:pt idx="6">
                  <c:v>2857</c:v>
                </c:pt>
                <c:pt idx="7">
                  <c:v>578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607</c:v>
                </c:pt>
                <c:pt idx="1">
                  <c:v>710</c:v>
                </c:pt>
                <c:pt idx="2">
                  <c:v>473</c:v>
                </c:pt>
                <c:pt idx="3">
                  <c:v>153</c:v>
                </c:pt>
                <c:pt idx="4">
                  <c:v>223</c:v>
                </c:pt>
                <c:pt idx="5">
                  <c:v>620</c:v>
                </c:pt>
                <c:pt idx="6">
                  <c:v>1812</c:v>
                </c:pt>
                <c:pt idx="7">
                  <c:v>447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1048</c:v>
                </c:pt>
                <c:pt idx="1">
                  <c:v>1024</c:v>
                </c:pt>
                <c:pt idx="2">
                  <c:v>664</c:v>
                </c:pt>
                <c:pt idx="3">
                  <c:v>278</c:v>
                </c:pt>
                <c:pt idx="4">
                  <c:v>494</c:v>
                </c:pt>
                <c:pt idx="5">
                  <c:v>1196</c:v>
                </c:pt>
                <c:pt idx="6">
                  <c:v>2225</c:v>
                </c:pt>
                <c:pt idx="7">
                  <c:v>685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694</c:v>
                </c:pt>
                <c:pt idx="1">
                  <c:v>740</c:v>
                </c:pt>
                <c:pt idx="2">
                  <c:v>511</c:v>
                </c:pt>
                <c:pt idx="3">
                  <c:v>197</c:v>
                </c:pt>
                <c:pt idx="4">
                  <c:v>297</c:v>
                </c:pt>
                <c:pt idx="5">
                  <c:v>632</c:v>
                </c:pt>
                <c:pt idx="6">
                  <c:v>1577</c:v>
                </c:pt>
                <c:pt idx="7">
                  <c:v>464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581</c:v>
                </c:pt>
                <c:pt idx="1">
                  <c:v>544</c:v>
                </c:pt>
                <c:pt idx="2">
                  <c:v>462</c:v>
                </c:pt>
                <c:pt idx="3">
                  <c:v>209</c:v>
                </c:pt>
                <c:pt idx="4">
                  <c:v>274</c:v>
                </c:pt>
                <c:pt idx="5">
                  <c:v>596</c:v>
                </c:pt>
                <c:pt idx="6">
                  <c:v>1205</c:v>
                </c:pt>
                <c:pt idx="7">
                  <c:v>384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775</c:v>
                </c:pt>
                <c:pt idx="1">
                  <c:v>645</c:v>
                </c:pt>
                <c:pt idx="2">
                  <c:v>416</c:v>
                </c:pt>
                <c:pt idx="3">
                  <c:v>227</c:v>
                </c:pt>
                <c:pt idx="4">
                  <c:v>322</c:v>
                </c:pt>
                <c:pt idx="5">
                  <c:v>671</c:v>
                </c:pt>
                <c:pt idx="6">
                  <c:v>1277</c:v>
                </c:pt>
                <c:pt idx="7">
                  <c:v>493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538</c:v>
                </c:pt>
                <c:pt idx="1">
                  <c:v>389</c:v>
                </c:pt>
                <c:pt idx="2">
                  <c:v>295</c:v>
                </c:pt>
                <c:pt idx="3">
                  <c:v>173</c:v>
                </c:pt>
                <c:pt idx="4">
                  <c:v>221</c:v>
                </c:pt>
                <c:pt idx="5">
                  <c:v>390</c:v>
                </c:pt>
                <c:pt idx="6">
                  <c:v>773</c:v>
                </c:pt>
                <c:pt idx="7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51328"/>
        <c:axId val="99252864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0.13988578613716141</c:v>
                </c:pt>
                <c:pt idx="1">
                  <c:v>0.18243218839166395</c:v>
                </c:pt>
                <c:pt idx="2">
                  <c:v>0.20803024228191763</c:v>
                </c:pt>
                <c:pt idx="3">
                  <c:v>0.16043341488989862</c:v>
                </c:pt>
                <c:pt idx="4">
                  <c:v>0.16538866335889341</c:v>
                </c:pt>
                <c:pt idx="5">
                  <c:v>0.16405311738667946</c:v>
                </c:pt>
                <c:pt idx="6">
                  <c:v>0.25586419079622075</c:v>
                </c:pt>
                <c:pt idx="7">
                  <c:v>0.17314469584759182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68480"/>
        <c:axId val="99266944"/>
      </c:lineChart>
      <c:catAx>
        <c:axId val="99251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9252864"/>
        <c:crosses val="autoZero"/>
        <c:auto val="1"/>
        <c:lblAlgn val="ctr"/>
        <c:lblOffset val="100"/>
        <c:noMultiLvlLbl val="0"/>
      </c:catAx>
      <c:valAx>
        <c:axId val="99252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9251328"/>
        <c:crosses val="autoZero"/>
        <c:crossBetween val="between"/>
      </c:valAx>
      <c:valAx>
        <c:axId val="992669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9268480"/>
        <c:crosses val="max"/>
        <c:crossBetween val="between"/>
      </c:valAx>
      <c:catAx>
        <c:axId val="99268480"/>
        <c:scaling>
          <c:orientation val="minMax"/>
        </c:scaling>
        <c:delete val="1"/>
        <c:axPos val="b"/>
        <c:majorTickMark val="out"/>
        <c:minorTickMark val="none"/>
        <c:tickLblPos val="nextTo"/>
        <c:crossAx val="99266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0.31997134584962539</c:v>
                </c:pt>
                <c:pt idx="1">
                  <c:v>0.47306211384055158</c:v>
                </c:pt>
                <c:pt idx="2">
                  <c:v>0.206966540309823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117498.48</c:v>
                </c:pt>
                <c:pt idx="1">
                  <c:v>96.3</c:v>
                </c:pt>
                <c:pt idx="2">
                  <c:v>10818.23</c:v>
                </c:pt>
                <c:pt idx="3">
                  <c:v>3784.38</c:v>
                </c:pt>
                <c:pt idx="4">
                  <c:v>141374.63</c:v>
                </c:pt>
                <c:pt idx="5">
                  <c:v>77329.31</c:v>
                </c:pt>
                <c:pt idx="6">
                  <c:v>19009.849999999999</c:v>
                </c:pt>
                <c:pt idx="7">
                  <c:v>3076.2</c:v>
                </c:pt>
                <c:pt idx="8">
                  <c:v>2359.38</c:v>
                </c:pt>
                <c:pt idx="9">
                  <c:v>8089.97</c:v>
                </c:pt>
                <c:pt idx="10">
                  <c:v>7057.91</c:v>
                </c:pt>
                <c:pt idx="11">
                  <c:v>22169.33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22080"/>
        <c:axId val="98624256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5323</c:v>
                </c:pt>
                <c:pt idx="1">
                  <c:v>2</c:v>
                </c:pt>
                <c:pt idx="2">
                  <c:v>342</c:v>
                </c:pt>
                <c:pt idx="3">
                  <c:v>101</c:v>
                </c:pt>
                <c:pt idx="4">
                  <c:v>4291</c:v>
                </c:pt>
                <c:pt idx="5">
                  <c:v>1989</c:v>
                </c:pt>
                <c:pt idx="6">
                  <c:v>3071</c:v>
                </c:pt>
                <c:pt idx="7">
                  <c:v>246</c:v>
                </c:pt>
                <c:pt idx="8">
                  <c:v>74</c:v>
                </c:pt>
                <c:pt idx="9">
                  <c:v>124</c:v>
                </c:pt>
                <c:pt idx="10">
                  <c:v>29</c:v>
                </c:pt>
                <c:pt idx="11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27584"/>
        <c:axId val="98625792"/>
      </c:lineChart>
      <c:catAx>
        <c:axId val="98622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8624256"/>
        <c:crosses val="autoZero"/>
        <c:auto val="1"/>
        <c:lblAlgn val="ctr"/>
        <c:lblOffset val="100"/>
        <c:noMultiLvlLbl val="0"/>
      </c:catAx>
      <c:valAx>
        <c:axId val="98624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8622080"/>
        <c:crosses val="autoZero"/>
        <c:crossBetween val="between"/>
      </c:valAx>
      <c:valAx>
        <c:axId val="986257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8627584"/>
        <c:crosses val="max"/>
        <c:crossBetween val="between"/>
      </c:valAx>
      <c:catAx>
        <c:axId val="98627584"/>
        <c:scaling>
          <c:orientation val="minMax"/>
        </c:scaling>
        <c:delete val="1"/>
        <c:axPos val="b"/>
        <c:majorTickMark val="out"/>
        <c:minorTickMark val="none"/>
        <c:tickLblPos val="nextTo"/>
        <c:crossAx val="986257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310524.13</c:v>
                </c:pt>
                <c:pt idx="1">
                  <c:v>14057.97</c:v>
                </c:pt>
                <c:pt idx="2">
                  <c:v>58167.44</c:v>
                </c:pt>
                <c:pt idx="3">
                  <c:v>13185.37</c:v>
                </c:pt>
                <c:pt idx="4">
                  <c:v>744081.63</c:v>
                </c:pt>
                <c:pt idx="5">
                  <c:v>306040.93</c:v>
                </c:pt>
                <c:pt idx="6">
                  <c:v>92521.67</c:v>
                </c:pt>
                <c:pt idx="7">
                  <c:v>32509.38</c:v>
                </c:pt>
                <c:pt idx="8">
                  <c:v>161447.25</c:v>
                </c:pt>
                <c:pt idx="9">
                  <c:v>96541.65</c:v>
                </c:pt>
                <c:pt idx="10">
                  <c:v>519140.82</c:v>
                </c:pt>
                <c:pt idx="11">
                  <c:v>189508.87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57792"/>
        <c:axId val="98659712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5166</c:v>
                </c:pt>
                <c:pt idx="1">
                  <c:v>202</c:v>
                </c:pt>
                <c:pt idx="2">
                  <c:v>1210</c:v>
                </c:pt>
                <c:pt idx="3">
                  <c:v>310</c:v>
                </c:pt>
                <c:pt idx="4">
                  <c:v>6937</c:v>
                </c:pt>
                <c:pt idx="5">
                  <c:v>3223</c:v>
                </c:pt>
                <c:pt idx="6">
                  <c:v>6926</c:v>
                </c:pt>
                <c:pt idx="7">
                  <c:v>2311</c:v>
                </c:pt>
                <c:pt idx="8">
                  <c:v>1618</c:v>
                </c:pt>
                <c:pt idx="9">
                  <c:v>446</c:v>
                </c:pt>
                <c:pt idx="10">
                  <c:v>1953</c:v>
                </c:pt>
                <c:pt idx="11">
                  <c:v>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63040"/>
        <c:axId val="98661504"/>
      </c:lineChart>
      <c:catAx>
        <c:axId val="98657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8659712"/>
        <c:crosses val="autoZero"/>
        <c:auto val="1"/>
        <c:lblAlgn val="ctr"/>
        <c:lblOffset val="100"/>
        <c:noMultiLvlLbl val="0"/>
      </c:catAx>
      <c:valAx>
        <c:axId val="98659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8657792"/>
        <c:crosses val="autoZero"/>
        <c:crossBetween val="between"/>
      </c:valAx>
      <c:valAx>
        <c:axId val="9866150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8663040"/>
        <c:crosses val="max"/>
        <c:crossBetween val="between"/>
      </c:valAx>
      <c:catAx>
        <c:axId val="9866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986615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0.49711566195558121</c:v>
                </c:pt>
                <c:pt idx="1">
                  <c:v>0.39501009518315544</c:v>
                </c:pt>
                <c:pt idx="2">
                  <c:v>9.749062590135564E-2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724713</v>
      </c>
      <c r="D5" s="38">
        <f>SUM(E5:F5)</f>
        <v>199756</v>
      </c>
      <c r="E5" s="39">
        <f>SUM(E6:E13)</f>
        <v>100965</v>
      </c>
      <c r="F5" s="40">
        <f t="shared" ref="F5:G5" si="0">SUM(F6:F13)</f>
        <v>98791</v>
      </c>
      <c r="G5" s="37">
        <f t="shared" si="0"/>
        <v>233398</v>
      </c>
      <c r="H5" s="41">
        <f>D5/C5</f>
        <v>0.27563463053650206</v>
      </c>
      <c r="I5" s="26"/>
      <c r="J5" s="24">
        <f t="shared" ref="J5:J13" si="1">C5-D5-G5</f>
        <v>291559</v>
      </c>
      <c r="K5" s="68">
        <f>E5/C5</f>
        <v>0.13931721936821886</v>
      </c>
      <c r="L5" s="68">
        <f>F5/C5</f>
        <v>0.13631741116828316</v>
      </c>
    </row>
    <row r="6" spans="1:12" ht="20.100000000000001" customHeight="1" thickTop="1">
      <c r="B6" s="18" t="s">
        <v>25</v>
      </c>
      <c r="C6" s="42">
        <v>180698</v>
      </c>
      <c r="D6" s="43">
        <f t="shared" ref="D6:D13" si="2">SUM(E6:F6)</f>
        <v>38174</v>
      </c>
      <c r="E6" s="44">
        <v>21612</v>
      </c>
      <c r="F6" s="45">
        <v>16562</v>
      </c>
      <c r="G6" s="42">
        <v>58341</v>
      </c>
      <c r="H6" s="46">
        <f t="shared" ref="H6:H13" si="3">D6/C6</f>
        <v>0.21125856401288337</v>
      </c>
      <c r="I6" s="26"/>
      <c r="J6" s="24">
        <f t="shared" si="1"/>
        <v>84183</v>
      </c>
      <c r="K6" s="68">
        <f t="shared" ref="K6:K13" si="4">E6/C6</f>
        <v>0.11960287330241619</v>
      </c>
      <c r="L6" s="68">
        <f t="shared" ref="L6:L13" si="5">F6/C6</f>
        <v>9.1655690710467183E-2</v>
      </c>
    </row>
    <row r="7" spans="1:12" ht="20.100000000000001" customHeight="1">
      <c r="B7" s="19" t="s">
        <v>26</v>
      </c>
      <c r="C7" s="47">
        <v>96352</v>
      </c>
      <c r="D7" s="48">
        <f t="shared" si="2"/>
        <v>27687</v>
      </c>
      <c r="E7" s="49">
        <v>14506</v>
      </c>
      <c r="F7" s="50">
        <v>13181</v>
      </c>
      <c r="G7" s="47">
        <v>31320</v>
      </c>
      <c r="H7" s="51">
        <f t="shared" si="3"/>
        <v>0.28735262371305215</v>
      </c>
      <c r="I7" s="26"/>
      <c r="J7" s="24">
        <f t="shared" si="1"/>
        <v>37345</v>
      </c>
      <c r="K7" s="68">
        <f t="shared" si="4"/>
        <v>0.15055214214546661</v>
      </c>
      <c r="L7" s="68">
        <f t="shared" si="5"/>
        <v>0.13680048156758551</v>
      </c>
    </row>
    <row r="8" spans="1:12" ht="20.100000000000001" customHeight="1">
      <c r="B8" s="19" t="s">
        <v>27</v>
      </c>
      <c r="C8" s="47">
        <v>54661</v>
      </c>
      <c r="D8" s="48">
        <f t="shared" si="2"/>
        <v>17459</v>
      </c>
      <c r="E8" s="49">
        <v>8355</v>
      </c>
      <c r="F8" s="50">
        <v>9104</v>
      </c>
      <c r="G8" s="47">
        <v>17590</v>
      </c>
      <c r="H8" s="51">
        <f t="shared" si="3"/>
        <v>0.31940506028063886</v>
      </c>
      <c r="I8" s="26"/>
      <c r="J8" s="24">
        <f t="shared" si="1"/>
        <v>19612</v>
      </c>
      <c r="K8" s="68">
        <f t="shared" si="4"/>
        <v>0.15285121018642175</v>
      </c>
      <c r="L8" s="68">
        <f t="shared" si="5"/>
        <v>0.16655385009421708</v>
      </c>
    </row>
    <row r="9" spans="1:12" ht="20.100000000000001" customHeight="1">
      <c r="B9" s="19" t="s">
        <v>28</v>
      </c>
      <c r="C9" s="47">
        <v>32062</v>
      </c>
      <c r="D9" s="48">
        <f t="shared" si="2"/>
        <v>8583</v>
      </c>
      <c r="E9" s="49">
        <v>4322</v>
      </c>
      <c r="F9" s="50">
        <v>4261</v>
      </c>
      <c r="G9" s="47">
        <v>10630</v>
      </c>
      <c r="H9" s="51">
        <f t="shared" si="3"/>
        <v>0.26770008109288251</v>
      </c>
      <c r="I9" s="26"/>
      <c r="J9" s="24">
        <f t="shared" si="1"/>
        <v>12849</v>
      </c>
      <c r="K9" s="68">
        <f t="shared" si="4"/>
        <v>0.13480132243777682</v>
      </c>
      <c r="L9" s="68">
        <f t="shared" si="5"/>
        <v>0.13289875865510573</v>
      </c>
    </row>
    <row r="10" spans="1:12" ht="20.100000000000001" customHeight="1">
      <c r="B10" s="19" t="s">
        <v>29</v>
      </c>
      <c r="C10" s="47">
        <v>47122</v>
      </c>
      <c r="D10" s="48">
        <f t="shared" si="2"/>
        <v>13302</v>
      </c>
      <c r="E10" s="49">
        <v>6259</v>
      </c>
      <c r="F10" s="50">
        <v>7043</v>
      </c>
      <c r="G10" s="47">
        <v>15120</v>
      </c>
      <c r="H10" s="51">
        <f t="shared" si="3"/>
        <v>0.28228852765162771</v>
      </c>
      <c r="I10" s="26"/>
      <c r="J10" s="24">
        <f t="shared" si="1"/>
        <v>18700</v>
      </c>
      <c r="K10" s="68">
        <f t="shared" si="4"/>
        <v>0.13282543185773099</v>
      </c>
      <c r="L10" s="68">
        <f t="shared" si="5"/>
        <v>0.14946309579389669</v>
      </c>
    </row>
    <row r="11" spans="1:12" ht="20.100000000000001" customHeight="1">
      <c r="B11" s="19" t="s">
        <v>30</v>
      </c>
      <c r="C11" s="47">
        <v>104300</v>
      </c>
      <c r="D11" s="48">
        <f t="shared" si="2"/>
        <v>29143</v>
      </c>
      <c r="E11" s="49">
        <v>14276</v>
      </c>
      <c r="F11" s="50">
        <v>14867</v>
      </c>
      <c r="G11" s="47">
        <v>34055</v>
      </c>
      <c r="H11" s="51">
        <f t="shared" si="3"/>
        <v>0.27941514860977951</v>
      </c>
      <c r="I11" s="26"/>
      <c r="J11" s="24">
        <f t="shared" si="1"/>
        <v>41102</v>
      </c>
      <c r="K11" s="68">
        <f t="shared" si="4"/>
        <v>0.13687440076701821</v>
      </c>
      <c r="L11" s="68">
        <f t="shared" si="5"/>
        <v>0.14254074784276127</v>
      </c>
    </row>
    <row r="12" spans="1:12" ht="20.100000000000001" customHeight="1">
      <c r="B12" s="19" t="s">
        <v>31</v>
      </c>
      <c r="C12" s="47">
        <v>147953</v>
      </c>
      <c r="D12" s="48">
        <f t="shared" si="2"/>
        <v>45829</v>
      </c>
      <c r="E12" s="49">
        <v>22215</v>
      </c>
      <c r="F12" s="50">
        <v>23614</v>
      </c>
      <c r="G12" s="47">
        <v>47086</v>
      </c>
      <c r="H12" s="51">
        <f t="shared" si="3"/>
        <v>0.30975377315769198</v>
      </c>
      <c r="I12" s="26"/>
      <c r="J12" s="24">
        <f t="shared" si="1"/>
        <v>55038</v>
      </c>
      <c r="K12" s="68">
        <f t="shared" si="4"/>
        <v>0.15014903381479253</v>
      </c>
      <c r="L12" s="68">
        <f t="shared" si="5"/>
        <v>0.15960473934289943</v>
      </c>
    </row>
    <row r="13" spans="1:12" ht="20.100000000000001" customHeight="1">
      <c r="B13" s="19" t="s">
        <v>32</v>
      </c>
      <c r="C13" s="47">
        <v>61565</v>
      </c>
      <c r="D13" s="48">
        <f t="shared" si="2"/>
        <v>19579</v>
      </c>
      <c r="E13" s="49">
        <v>9420</v>
      </c>
      <c r="F13" s="50">
        <v>10159</v>
      </c>
      <c r="G13" s="47">
        <v>19256</v>
      </c>
      <c r="H13" s="51">
        <f t="shared" si="3"/>
        <v>0.31802160318362704</v>
      </c>
      <c r="I13" s="26"/>
      <c r="J13" s="24">
        <f t="shared" si="1"/>
        <v>22730</v>
      </c>
      <c r="K13" s="68">
        <f t="shared" si="4"/>
        <v>0.15300901486234061</v>
      </c>
      <c r="L13" s="68">
        <f t="shared" si="5"/>
        <v>0.16501258832128646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7527</v>
      </c>
      <c r="E4" s="54">
        <f t="shared" ref="E4:K4" si="0">SUM(E5:E6)</f>
        <v>5045</v>
      </c>
      <c r="F4" s="54">
        <f t="shared" si="0"/>
        <v>7614</v>
      </c>
      <c r="G4" s="54">
        <f t="shared" si="0"/>
        <v>5112</v>
      </c>
      <c r="H4" s="54">
        <f t="shared" si="0"/>
        <v>4255</v>
      </c>
      <c r="I4" s="54">
        <f t="shared" si="0"/>
        <v>4826</v>
      </c>
      <c r="J4" s="53">
        <f t="shared" si="0"/>
        <v>3118</v>
      </c>
      <c r="K4" s="55">
        <f t="shared" si="0"/>
        <v>37497</v>
      </c>
      <c r="L4" s="63">
        <f>K4/人口統計!D5</f>
        <v>0.18771401109353411</v>
      </c>
    </row>
    <row r="5" spans="1:12" ht="20.100000000000001" customHeight="1">
      <c r="B5" s="36"/>
      <c r="C5" s="66" t="s">
        <v>46</v>
      </c>
      <c r="D5" s="56">
        <v>1096</v>
      </c>
      <c r="E5" s="57">
        <v>771</v>
      </c>
      <c r="F5" s="57">
        <v>822</v>
      </c>
      <c r="G5" s="57">
        <v>630</v>
      </c>
      <c r="H5" s="57">
        <v>489</v>
      </c>
      <c r="I5" s="57">
        <v>466</v>
      </c>
      <c r="J5" s="56">
        <v>316</v>
      </c>
      <c r="K5" s="58">
        <f>SUM(D5:J5)</f>
        <v>4590</v>
      </c>
      <c r="L5" s="64">
        <f>K5/人口統計!D5</f>
        <v>2.2978033200504615E-2</v>
      </c>
    </row>
    <row r="6" spans="1:12" ht="20.100000000000001" customHeight="1">
      <c r="B6" s="36"/>
      <c r="C6" s="67" t="s">
        <v>47</v>
      </c>
      <c r="D6" s="59">
        <v>6431</v>
      </c>
      <c r="E6" s="60">
        <v>4274</v>
      </c>
      <c r="F6" s="60">
        <v>6792</v>
      </c>
      <c r="G6" s="60">
        <v>4482</v>
      </c>
      <c r="H6" s="60">
        <v>3766</v>
      </c>
      <c r="I6" s="60">
        <v>4360</v>
      </c>
      <c r="J6" s="59">
        <v>2802</v>
      </c>
      <c r="K6" s="61">
        <f>SUM(D6:J6)</f>
        <v>32907</v>
      </c>
      <c r="L6" s="65">
        <f>K6/人口統計!D5</f>
        <v>0.16473597789302949</v>
      </c>
    </row>
    <row r="7" spans="1:12" ht="20.100000000000001" customHeight="1" thickBot="1">
      <c r="B7" s="174" t="s">
        <v>113</v>
      </c>
      <c r="C7" s="175"/>
      <c r="D7" s="53">
        <v>104</v>
      </c>
      <c r="E7" s="54">
        <v>158</v>
      </c>
      <c r="F7" s="54">
        <v>128</v>
      </c>
      <c r="G7" s="54">
        <v>134</v>
      </c>
      <c r="H7" s="54">
        <v>126</v>
      </c>
      <c r="I7" s="54">
        <v>109</v>
      </c>
      <c r="J7" s="53">
        <v>102</v>
      </c>
      <c r="K7" s="55">
        <f>SUM(D7:J7)</f>
        <v>861</v>
      </c>
      <c r="L7" s="162"/>
    </row>
    <row r="8" spans="1:12" ht="20.100000000000001" customHeight="1" thickTop="1">
      <c r="B8" s="176" t="s">
        <v>42</v>
      </c>
      <c r="C8" s="177"/>
      <c r="D8" s="43">
        <f>D4+D7</f>
        <v>7631</v>
      </c>
      <c r="E8" s="42">
        <f t="shared" ref="E8:K8" si="1">E4+E7</f>
        <v>5203</v>
      </c>
      <c r="F8" s="42">
        <f t="shared" si="1"/>
        <v>7742</v>
      </c>
      <c r="G8" s="42">
        <f t="shared" si="1"/>
        <v>5246</v>
      </c>
      <c r="H8" s="42">
        <f t="shared" si="1"/>
        <v>4381</v>
      </c>
      <c r="I8" s="42">
        <f t="shared" si="1"/>
        <v>4935</v>
      </c>
      <c r="J8" s="43">
        <f t="shared" si="1"/>
        <v>3220</v>
      </c>
      <c r="K8" s="62">
        <f t="shared" si="1"/>
        <v>38358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1097</v>
      </c>
      <c r="E23" s="54">
        <v>607</v>
      </c>
      <c r="F23" s="54">
        <v>1048</v>
      </c>
      <c r="G23" s="54">
        <v>694</v>
      </c>
      <c r="H23" s="54">
        <v>581</v>
      </c>
      <c r="I23" s="54">
        <v>775</v>
      </c>
      <c r="J23" s="53">
        <v>538</v>
      </c>
      <c r="K23" s="55">
        <f>SUM(D23:J23)</f>
        <v>5340</v>
      </c>
      <c r="L23" s="63">
        <f>K23/人口統計!D6</f>
        <v>0.13988578613716141</v>
      </c>
    </row>
    <row r="24" spans="1:12" ht="20.100000000000001" customHeight="1">
      <c r="B24" s="172" t="s">
        <v>53</v>
      </c>
      <c r="C24" s="173"/>
      <c r="D24" s="53">
        <v>999</v>
      </c>
      <c r="E24" s="54">
        <v>710</v>
      </c>
      <c r="F24" s="54">
        <v>1024</v>
      </c>
      <c r="G24" s="54">
        <v>740</v>
      </c>
      <c r="H24" s="54">
        <v>544</v>
      </c>
      <c r="I24" s="54">
        <v>645</v>
      </c>
      <c r="J24" s="53">
        <v>389</v>
      </c>
      <c r="K24" s="55">
        <f t="shared" ref="K24:K30" si="2">SUM(D24:J24)</f>
        <v>5051</v>
      </c>
      <c r="L24" s="63">
        <f>K24/人口統計!D7</f>
        <v>0.18243218839166395</v>
      </c>
    </row>
    <row r="25" spans="1:12" ht="20.100000000000001" customHeight="1">
      <c r="B25" s="172" t="s">
        <v>54</v>
      </c>
      <c r="C25" s="173"/>
      <c r="D25" s="53">
        <v>811</v>
      </c>
      <c r="E25" s="54">
        <v>473</v>
      </c>
      <c r="F25" s="54">
        <v>664</v>
      </c>
      <c r="G25" s="54">
        <v>511</v>
      </c>
      <c r="H25" s="54">
        <v>462</v>
      </c>
      <c r="I25" s="54">
        <v>416</v>
      </c>
      <c r="J25" s="53">
        <v>295</v>
      </c>
      <c r="K25" s="55">
        <f t="shared" si="2"/>
        <v>3632</v>
      </c>
      <c r="L25" s="63">
        <f>K25/人口統計!D8</f>
        <v>0.20803024228191763</v>
      </c>
    </row>
    <row r="26" spans="1:12" ht="20.100000000000001" customHeight="1">
      <c r="B26" s="172" t="s">
        <v>55</v>
      </c>
      <c r="C26" s="173"/>
      <c r="D26" s="53">
        <v>140</v>
      </c>
      <c r="E26" s="54">
        <v>153</v>
      </c>
      <c r="F26" s="54">
        <v>278</v>
      </c>
      <c r="G26" s="54">
        <v>197</v>
      </c>
      <c r="H26" s="54">
        <v>209</v>
      </c>
      <c r="I26" s="54">
        <v>227</v>
      </c>
      <c r="J26" s="53">
        <v>173</v>
      </c>
      <c r="K26" s="55">
        <f t="shared" si="2"/>
        <v>1377</v>
      </c>
      <c r="L26" s="63">
        <f>K26/人口統計!D9</f>
        <v>0.16043341488989862</v>
      </c>
    </row>
    <row r="27" spans="1:12" ht="20.100000000000001" customHeight="1">
      <c r="B27" s="172" t="s">
        <v>56</v>
      </c>
      <c r="C27" s="173"/>
      <c r="D27" s="53">
        <v>369</v>
      </c>
      <c r="E27" s="54">
        <v>223</v>
      </c>
      <c r="F27" s="54">
        <v>494</v>
      </c>
      <c r="G27" s="54">
        <v>297</v>
      </c>
      <c r="H27" s="54">
        <v>274</v>
      </c>
      <c r="I27" s="54">
        <v>322</v>
      </c>
      <c r="J27" s="53">
        <v>221</v>
      </c>
      <c r="K27" s="55">
        <f t="shared" si="2"/>
        <v>2200</v>
      </c>
      <c r="L27" s="63">
        <f>K27/人口統計!D10</f>
        <v>0.16538866335889341</v>
      </c>
    </row>
    <row r="28" spans="1:12" ht="20.100000000000001" customHeight="1">
      <c r="B28" s="172" t="s">
        <v>57</v>
      </c>
      <c r="C28" s="173"/>
      <c r="D28" s="53">
        <v>676</v>
      </c>
      <c r="E28" s="54">
        <v>620</v>
      </c>
      <c r="F28" s="54">
        <v>1196</v>
      </c>
      <c r="G28" s="54">
        <v>632</v>
      </c>
      <c r="H28" s="54">
        <v>596</v>
      </c>
      <c r="I28" s="54">
        <v>671</v>
      </c>
      <c r="J28" s="53">
        <v>390</v>
      </c>
      <c r="K28" s="55">
        <f t="shared" si="2"/>
        <v>4781</v>
      </c>
      <c r="L28" s="63">
        <f>K28/人口統計!D11</f>
        <v>0.16405311738667946</v>
      </c>
    </row>
    <row r="29" spans="1:12" ht="20.100000000000001" customHeight="1">
      <c r="B29" s="172" t="s">
        <v>58</v>
      </c>
      <c r="C29" s="173"/>
      <c r="D29" s="53">
        <v>2857</v>
      </c>
      <c r="E29" s="54">
        <v>1812</v>
      </c>
      <c r="F29" s="54">
        <v>2225</v>
      </c>
      <c r="G29" s="54">
        <v>1577</v>
      </c>
      <c r="H29" s="54">
        <v>1205</v>
      </c>
      <c r="I29" s="54">
        <v>1277</v>
      </c>
      <c r="J29" s="53">
        <v>773</v>
      </c>
      <c r="K29" s="55">
        <f t="shared" si="2"/>
        <v>11726</v>
      </c>
      <c r="L29" s="63">
        <f>K29/人口統計!D12</f>
        <v>0.25586419079622075</v>
      </c>
    </row>
    <row r="30" spans="1:12" ht="20.100000000000001" customHeight="1" thickBot="1">
      <c r="B30" s="178" t="s">
        <v>32</v>
      </c>
      <c r="C30" s="179"/>
      <c r="D30" s="53">
        <v>578</v>
      </c>
      <c r="E30" s="54">
        <v>447</v>
      </c>
      <c r="F30" s="54">
        <v>685</v>
      </c>
      <c r="G30" s="54">
        <v>464</v>
      </c>
      <c r="H30" s="54">
        <v>384</v>
      </c>
      <c r="I30" s="54">
        <v>493</v>
      </c>
      <c r="J30" s="53">
        <v>339</v>
      </c>
      <c r="K30" s="55">
        <f t="shared" si="2"/>
        <v>3390</v>
      </c>
      <c r="L30" s="69">
        <f>K30/人口統計!D13</f>
        <v>0.17314469584759182</v>
      </c>
    </row>
    <row r="31" spans="1:12" ht="20.100000000000001" customHeight="1" thickTop="1">
      <c r="B31" s="170" t="s">
        <v>59</v>
      </c>
      <c r="C31" s="171"/>
      <c r="D31" s="43">
        <f>SUM(D23:D30)</f>
        <v>7527</v>
      </c>
      <c r="E31" s="42">
        <f t="shared" ref="E31:J31" si="3">SUM(E23:E30)</f>
        <v>5045</v>
      </c>
      <c r="F31" s="42">
        <f t="shared" si="3"/>
        <v>7614</v>
      </c>
      <c r="G31" s="42">
        <f t="shared" si="3"/>
        <v>5112</v>
      </c>
      <c r="H31" s="42">
        <f t="shared" si="3"/>
        <v>4255</v>
      </c>
      <c r="I31" s="42">
        <f t="shared" si="3"/>
        <v>4826</v>
      </c>
      <c r="J31" s="43">
        <f t="shared" si="3"/>
        <v>3118</v>
      </c>
      <c r="K31" s="62">
        <f>SUM(K23:K30)</f>
        <v>37497</v>
      </c>
      <c r="L31" s="70">
        <f>K31/人口統計!D5</f>
        <v>0.18771401109353411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10720</v>
      </c>
      <c r="D4" s="90">
        <f>C4/$I4</f>
        <v>0.31997134584962539</v>
      </c>
      <c r="E4" s="89">
        <v>15849</v>
      </c>
      <c r="F4" s="91">
        <f>E4/$I4</f>
        <v>0.47306211384055158</v>
      </c>
      <c r="G4" s="92">
        <v>6934</v>
      </c>
      <c r="H4" s="90">
        <f>G4/$I4</f>
        <v>0.206966540309823</v>
      </c>
      <c r="I4" s="93">
        <f>C4+E4+G4</f>
        <v>33503</v>
      </c>
    </row>
    <row r="5" spans="1:13" ht="20.100000000000001" customHeight="1">
      <c r="B5" s="77" t="s">
        <v>63</v>
      </c>
      <c r="C5" s="94">
        <v>412663.97000000003</v>
      </c>
      <c r="D5" s="95">
        <f>C5/$I5</f>
        <v>8.3899618116261759E-2</v>
      </c>
      <c r="E5" s="94">
        <v>2537727.11</v>
      </c>
      <c r="F5" s="96">
        <f>E5/$I5</f>
        <v>0.51595087260049521</v>
      </c>
      <c r="G5" s="97">
        <v>1968153</v>
      </c>
      <c r="H5" s="95">
        <f>G5/$I5</f>
        <v>0.400149509283243</v>
      </c>
      <c r="I5" s="98">
        <f>C5+E5+G5</f>
        <v>4918544.08</v>
      </c>
    </row>
    <row r="6" spans="1:13" ht="20.100000000000001" customHeight="1">
      <c r="B6" s="78" t="s">
        <v>64</v>
      </c>
      <c r="C6" s="99">
        <f>C5*1000/C4</f>
        <v>38494.773320895525</v>
      </c>
      <c r="D6" s="159"/>
      <c r="E6" s="99">
        <f>E5*1000/E4</f>
        <v>160119.06808000506</v>
      </c>
      <c r="F6" s="160"/>
      <c r="G6" s="100">
        <f>G5*1000/G4</f>
        <v>283840.92875685031</v>
      </c>
      <c r="H6" s="161"/>
      <c r="I6" s="101">
        <f>I5*1000/I4</f>
        <v>146809.06426290184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5323</v>
      </c>
      <c r="D24" s="111">
        <f>C24/C$42</f>
        <v>0.49654850746268658</v>
      </c>
      <c r="E24" s="108">
        <v>117498.48</v>
      </c>
      <c r="F24" s="90">
        <f>E24/E$42</f>
        <v>0.2847316183188951</v>
      </c>
      <c r="G24" s="89">
        <v>5166</v>
      </c>
      <c r="H24" s="111">
        <f>G24/G$42</f>
        <v>0.32595116411130037</v>
      </c>
      <c r="I24" s="108">
        <v>310524.13</v>
      </c>
      <c r="J24" s="91">
        <f>I24/I$42</f>
        <v>0.12236308970194988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2</v>
      </c>
      <c r="D26" s="112">
        <f t="shared" si="0"/>
        <v>1.8656716417910448E-4</v>
      </c>
      <c r="E26" s="109">
        <v>96.3</v>
      </c>
      <c r="F26" s="95">
        <f t="shared" si="1"/>
        <v>2.3336178343847172E-4</v>
      </c>
      <c r="G26" s="94">
        <v>202</v>
      </c>
      <c r="H26" s="112">
        <f t="shared" si="2"/>
        <v>1.2745283614108146E-2</v>
      </c>
      <c r="I26" s="109">
        <v>14057.97</v>
      </c>
      <c r="J26" s="96">
        <f t="shared" si="3"/>
        <v>5.5395908979354366E-3</v>
      </c>
    </row>
    <row r="27" spans="1:10" ht="20.100000000000001" customHeight="1">
      <c r="A27" s="85" t="s">
        <v>14</v>
      </c>
      <c r="B27" s="106"/>
      <c r="C27" s="94">
        <v>342</v>
      </c>
      <c r="D27" s="112">
        <f t="shared" si="0"/>
        <v>3.1902985074626869E-2</v>
      </c>
      <c r="E27" s="109">
        <v>10818.23</v>
      </c>
      <c r="F27" s="95">
        <f t="shared" si="1"/>
        <v>2.6215591344211607E-2</v>
      </c>
      <c r="G27" s="94">
        <v>1210</v>
      </c>
      <c r="H27" s="112">
        <f t="shared" si="2"/>
        <v>7.6345510757776514E-2</v>
      </c>
      <c r="I27" s="109">
        <v>58167.44</v>
      </c>
      <c r="J27" s="96">
        <f t="shared" si="3"/>
        <v>2.2921077593721258E-2</v>
      </c>
    </row>
    <row r="28" spans="1:10" ht="20.100000000000001" customHeight="1">
      <c r="A28" s="85" t="s">
        <v>15</v>
      </c>
      <c r="B28" s="106"/>
      <c r="C28" s="94">
        <v>101</v>
      </c>
      <c r="D28" s="112">
        <f t="shared" si="0"/>
        <v>9.4216417910447763E-3</v>
      </c>
      <c r="E28" s="109">
        <v>3784.38</v>
      </c>
      <c r="F28" s="95">
        <f t="shared" si="1"/>
        <v>9.1706092005076189E-3</v>
      </c>
      <c r="G28" s="94">
        <v>310</v>
      </c>
      <c r="H28" s="112">
        <f t="shared" si="2"/>
        <v>1.955959366521547E-2</v>
      </c>
      <c r="I28" s="109">
        <v>13185.37</v>
      </c>
      <c r="J28" s="96">
        <f t="shared" si="3"/>
        <v>5.195739899708918E-3</v>
      </c>
    </row>
    <row r="29" spans="1:10" ht="20.100000000000001" customHeight="1">
      <c r="A29" s="86" t="s">
        <v>76</v>
      </c>
      <c r="B29" s="106"/>
      <c r="C29" s="94">
        <v>4291</v>
      </c>
      <c r="D29" s="112">
        <f t="shared" si="0"/>
        <v>0.40027985074626865</v>
      </c>
      <c r="E29" s="109">
        <v>141374.63</v>
      </c>
      <c r="F29" s="95">
        <f t="shared" si="1"/>
        <v>0.34259019511686467</v>
      </c>
      <c r="G29" s="94">
        <v>6937</v>
      </c>
      <c r="H29" s="112">
        <f t="shared" si="2"/>
        <v>0.43769322985677328</v>
      </c>
      <c r="I29" s="109">
        <v>744081.63</v>
      </c>
      <c r="J29" s="96">
        <f t="shared" si="3"/>
        <v>0.29320789736135183</v>
      </c>
    </row>
    <row r="30" spans="1:10" ht="20.100000000000001" customHeight="1">
      <c r="A30" s="81"/>
      <c r="B30" s="103" t="s">
        <v>10</v>
      </c>
      <c r="C30" s="94">
        <v>12</v>
      </c>
      <c r="D30" s="112">
        <f t="shared" si="0"/>
        <v>1.1194029850746269E-3</v>
      </c>
      <c r="E30" s="109">
        <v>479.51</v>
      </c>
      <c r="F30" s="95">
        <f t="shared" si="1"/>
        <v>1.1619865916571296E-3</v>
      </c>
      <c r="G30" s="94">
        <v>218</v>
      </c>
      <c r="H30" s="112">
        <f t="shared" si="2"/>
        <v>1.3754811029087009E-2</v>
      </c>
      <c r="I30" s="109">
        <v>33439</v>
      </c>
      <c r="J30" s="96">
        <f t="shared" si="3"/>
        <v>1.317675169573296E-2</v>
      </c>
    </row>
    <row r="31" spans="1:10" ht="20.100000000000001" customHeight="1">
      <c r="A31" s="85" t="s">
        <v>77</v>
      </c>
      <c r="B31" s="106"/>
      <c r="C31" s="94">
        <v>1989</v>
      </c>
      <c r="D31" s="112">
        <f t="shared" si="0"/>
        <v>0.18554104477611941</v>
      </c>
      <c r="E31" s="109">
        <v>77329.31</v>
      </c>
      <c r="F31" s="95">
        <f t="shared" si="1"/>
        <v>0.18739050564554979</v>
      </c>
      <c r="G31" s="94">
        <v>3223</v>
      </c>
      <c r="H31" s="112">
        <f t="shared" si="2"/>
        <v>0.20335667865480472</v>
      </c>
      <c r="I31" s="109">
        <v>306040.93</v>
      </c>
      <c r="J31" s="96">
        <f t="shared" si="3"/>
        <v>0.12059646949194629</v>
      </c>
    </row>
    <row r="32" spans="1:10" ht="20.100000000000001" customHeight="1">
      <c r="A32" s="85" t="s">
        <v>12</v>
      </c>
      <c r="B32" s="106"/>
      <c r="C32" s="94">
        <v>3071</v>
      </c>
      <c r="D32" s="112">
        <f t="shared" si="0"/>
        <v>0.28647388059701495</v>
      </c>
      <c r="E32" s="109">
        <v>19009.849999999999</v>
      </c>
      <c r="F32" s="95">
        <f t="shared" si="1"/>
        <v>4.6066173404961906E-2</v>
      </c>
      <c r="G32" s="94">
        <v>6926</v>
      </c>
      <c r="H32" s="112">
        <f t="shared" si="2"/>
        <v>0.43699917975897534</v>
      </c>
      <c r="I32" s="109">
        <v>92521.67</v>
      </c>
      <c r="J32" s="96">
        <f t="shared" si="3"/>
        <v>3.6458478784190472E-2</v>
      </c>
    </row>
    <row r="33" spans="1:10" ht="20.100000000000001" customHeight="1">
      <c r="A33" s="85" t="s">
        <v>79</v>
      </c>
      <c r="B33" s="106"/>
      <c r="C33" s="94">
        <v>246</v>
      </c>
      <c r="D33" s="112">
        <f t="shared" si="0"/>
        <v>2.2947761194029852E-2</v>
      </c>
      <c r="E33" s="109">
        <v>3076.2</v>
      </c>
      <c r="F33" s="95">
        <f t="shared" si="1"/>
        <v>7.4544913625485638E-3</v>
      </c>
      <c r="G33" s="94">
        <v>2311</v>
      </c>
      <c r="H33" s="112">
        <f t="shared" si="2"/>
        <v>0.14581361600100953</v>
      </c>
      <c r="I33" s="109">
        <v>32509.38</v>
      </c>
      <c r="J33" s="96">
        <f t="shared" si="3"/>
        <v>1.2810431772547839E-2</v>
      </c>
    </row>
    <row r="34" spans="1:10" ht="20.100000000000001" customHeight="1">
      <c r="A34" s="86" t="s">
        <v>80</v>
      </c>
      <c r="B34" s="106"/>
      <c r="C34" s="94">
        <v>74</v>
      </c>
      <c r="D34" s="112">
        <f t="shared" si="0"/>
        <v>6.9029850746268658E-3</v>
      </c>
      <c r="E34" s="109">
        <v>2359.38</v>
      </c>
      <c r="F34" s="95">
        <f t="shared" si="1"/>
        <v>5.7174363926174605E-3</v>
      </c>
      <c r="G34" s="94">
        <v>1618</v>
      </c>
      <c r="H34" s="112">
        <f t="shared" si="2"/>
        <v>0.10208845983973752</v>
      </c>
      <c r="I34" s="109">
        <v>161447.25</v>
      </c>
      <c r="J34" s="96">
        <f t="shared" si="3"/>
        <v>6.3618838039681894E-2</v>
      </c>
    </row>
    <row r="35" spans="1:10" ht="20.100000000000001" customHeight="1">
      <c r="A35" s="82"/>
      <c r="B35" s="102" t="s">
        <v>16</v>
      </c>
      <c r="C35" s="94">
        <v>59</v>
      </c>
      <c r="D35" s="112">
        <f t="shared" si="0"/>
        <v>5.5037313432835817E-3</v>
      </c>
      <c r="E35" s="109">
        <v>1876.77</v>
      </c>
      <c r="F35" s="95">
        <f t="shared" si="1"/>
        <v>4.5479376355536923E-3</v>
      </c>
      <c r="G35" s="94">
        <v>1362</v>
      </c>
      <c r="H35" s="112">
        <f t="shared" si="2"/>
        <v>8.5936021200075721E-2</v>
      </c>
      <c r="I35" s="109">
        <v>143718.21</v>
      </c>
      <c r="J35" s="96">
        <f t="shared" si="3"/>
        <v>5.6632649520775305E-2</v>
      </c>
    </row>
    <row r="36" spans="1:10" ht="20.100000000000001" customHeight="1">
      <c r="A36" s="80"/>
      <c r="B36" s="102" t="s">
        <v>17</v>
      </c>
      <c r="C36" s="94">
        <v>15</v>
      </c>
      <c r="D36" s="112">
        <f t="shared" si="0"/>
        <v>1.3992537313432835E-3</v>
      </c>
      <c r="E36" s="109">
        <v>482.61</v>
      </c>
      <c r="F36" s="95">
        <f t="shared" si="1"/>
        <v>1.1694987570637677E-3</v>
      </c>
      <c r="G36" s="94">
        <v>256</v>
      </c>
      <c r="H36" s="112">
        <f t="shared" si="2"/>
        <v>1.6152438639661808E-2</v>
      </c>
      <c r="I36" s="109">
        <v>17729.04</v>
      </c>
      <c r="J36" s="96">
        <f t="shared" si="3"/>
        <v>6.9861885189065904E-3</v>
      </c>
    </row>
    <row r="37" spans="1:10" ht="20.100000000000001" customHeight="1">
      <c r="A37" s="87" t="s">
        <v>11</v>
      </c>
      <c r="B37" s="107"/>
      <c r="C37" s="94">
        <v>124</v>
      </c>
      <c r="D37" s="112">
        <f t="shared" si="0"/>
        <v>1.1567164179104477E-2</v>
      </c>
      <c r="E37" s="109">
        <v>8089.97</v>
      </c>
      <c r="F37" s="95">
        <f t="shared" si="1"/>
        <v>1.9604255733787469E-2</v>
      </c>
      <c r="G37" s="94">
        <v>446</v>
      </c>
      <c r="H37" s="112">
        <f t="shared" si="2"/>
        <v>2.8140576692535807E-2</v>
      </c>
      <c r="I37" s="109">
        <v>96541.65</v>
      </c>
      <c r="J37" s="96">
        <f t="shared" si="3"/>
        <v>3.8042565577510026E-2</v>
      </c>
    </row>
    <row r="38" spans="1:10" ht="20.100000000000001" customHeight="1">
      <c r="A38" s="87" t="s">
        <v>81</v>
      </c>
      <c r="B38" s="107"/>
      <c r="C38" s="94">
        <v>29</v>
      </c>
      <c r="D38" s="112">
        <f t="shared" si="0"/>
        <v>2.7052238805970151E-3</v>
      </c>
      <c r="E38" s="109">
        <v>7057.91</v>
      </c>
      <c r="F38" s="95">
        <f t="shared" si="1"/>
        <v>1.7103286240376159E-2</v>
      </c>
      <c r="G38" s="94">
        <v>1953</v>
      </c>
      <c r="H38" s="112">
        <f t="shared" si="2"/>
        <v>0.12322544009085747</v>
      </c>
      <c r="I38" s="109">
        <v>519140.82</v>
      </c>
      <c r="J38" s="96">
        <f t="shared" si="3"/>
        <v>0.20456920602467774</v>
      </c>
    </row>
    <row r="39" spans="1:10" ht="20.100000000000001" customHeight="1">
      <c r="A39" s="88" t="s">
        <v>9</v>
      </c>
      <c r="B39" s="107"/>
      <c r="C39" s="94">
        <v>229</v>
      </c>
      <c r="D39" s="112">
        <f t="shared" si="0"/>
        <v>2.1361940298507461E-2</v>
      </c>
      <c r="E39" s="109">
        <v>22169.33</v>
      </c>
      <c r="F39" s="95">
        <f t="shared" si="1"/>
        <v>5.3722475456241064E-2</v>
      </c>
      <c r="G39" s="94">
        <v>937</v>
      </c>
      <c r="H39" s="112">
        <f t="shared" si="2"/>
        <v>5.9120449239699668E-2</v>
      </c>
      <c r="I39" s="109">
        <v>189508.87</v>
      </c>
      <c r="J39" s="96">
        <f t="shared" si="3"/>
        <v>7.4676614854778459E-2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15821</v>
      </c>
      <c r="D41" s="157"/>
      <c r="E41" s="137"/>
      <c r="F41" s="158"/>
      <c r="G41" s="151">
        <v>31239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10720</v>
      </c>
      <c r="D42" s="153">
        <f t="shared" si="0"/>
        <v>1</v>
      </c>
      <c r="E42" s="154">
        <v>412663.97000000003</v>
      </c>
      <c r="F42" s="155">
        <f t="shared" si="1"/>
        <v>1</v>
      </c>
      <c r="G42" s="156">
        <v>15849</v>
      </c>
      <c r="H42" s="153">
        <f t="shared" si="2"/>
        <v>1</v>
      </c>
      <c r="I42" s="154">
        <v>2537727.11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0.40347773721254093</v>
      </c>
      <c r="D43" s="193"/>
      <c r="E43" s="194">
        <f>E42/(E42+I42)</f>
        <v>0.13986754935552476</v>
      </c>
      <c r="F43" s="195"/>
      <c r="G43" s="192">
        <f>G42/(C42+G42)</f>
        <v>0.59652226278745912</v>
      </c>
      <c r="H43" s="193"/>
      <c r="I43" s="194">
        <f>I42/(I42+E42)</f>
        <v>0.86013245064447519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3447</v>
      </c>
      <c r="H73" s="123">
        <f>G73/(G$73+G$74+G$75+G$76)</f>
        <v>0.49711566195558121</v>
      </c>
      <c r="I73" s="124">
        <v>907401</v>
      </c>
      <c r="J73" s="125">
        <f t="shared" ref="J73:J76" si="4">I73/(I$73+I$74+I$75+I$76)</f>
        <v>0.46104190070589024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72</v>
      </c>
      <c r="H74" s="95">
        <f t="shared" ref="H74:H76" si="5">G74/(G$73+G$74+G$75+G$76)</f>
        <v>1.0383616959907702E-2</v>
      </c>
      <c r="I74" s="94">
        <v>19729</v>
      </c>
      <c r="J74" s="127">
        <f t="shared" si="4"/>
        <v>1.0024119059849514E-2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2739</v>
      </c>
      <c r="H75" s="95">
        <f t="shared" si="5"/>
        <v>0.39501009518315544</v>
      </c>
      <c r="I75" s="94">
        <v>792844</v>
      </c>
      <c r="J75" s="127">
        <f t="shared" si="4"/>
        <v>0.40283656809201318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676</v>
      </c>
      <c r="H76" s="129">
        <f t="shared" si="5"/>
        <v>9.749062590135564E-2</v>
      </c>
      <c r="I76" s="130">
        <v>248179</v>
      </c>
      <c r="J76" s="131">
        <f t="shared" si="4"/>
        <v>0.12609741214224707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5728</v>
      </c>
      <c r="D91" s="108">
        <v>162529.70000000001</v>
      </c>
      <c r="E91" s="108">
        <f>D91*1000/C91</f>
        <v>28374.598463687151</v>
      </c>
      <c r="F91" s="108">
        <v>49700</v>
      </c>
      <c r="G91" s="91">
        <f>E91/F91</f>
        <v>0.57091747411845373</v>
      </c>
      <c r="L91" s="24">
        <f>C91*F91</f>
        <v>284681600</v>
      </c>
    </row>
    <row r="92" spans="1:12" ht="20.100000000000001" customHeight="1">
      <c r="B92" s="144" t="s">
        <v>98</v>
      </c>
      <c r="C92" s="94">
        <v>4355</v>
      </c>
      <c r="D92" s="109">
        <v>219953.18</v>
      </c>
      <c r="E92" s="109">
        <f t="shared" ref="E92:E100" si="6">D92*1000/C92</f>
        <v>50505.896670493683</v>
      </c>
      <c r="F92" s="109">
        <v>104000</v>
      </c>
      <c r="G92" s="96">
        <f t="shared" ref="G92:G97" si="7">E92/F92</f>
        <v>0.48563362183167003</v>
      </c>
      <c r="L92" s="24">
        <f t="shared" ref="L92:L97" si="8">C92*F92</f>
        <v>452920000</v>
      </c>
    </row>
    <row r="93" spans="1:12" ht="20.100000000000001" customHeight="1">
      <c r="B93" s="144" t="s">
        <v>99</v>
      </c>
      <c r="C93" s="94">
        <v>4829</v>
      </c>
      <c r="D93" s="109">
        <v>522553.97200000001</v>
      </c>
      <c r="E93" s="109">
        <f t="shared" si="6"/>
        <v>108211.63222199213</v>
      </c>
      <c r="F93" s="109">
        <v>165800</v>
      </c>
      <c r="G93" s="96">
        <f t="shared" si="7"/>
        <v>0.65266364428222035</v>
      </c>
      <c r="L93" s="24">
        <f t="shared" si="8"/>
        <v>800648200</v>
      </c>
    </row>
    <row r="94" spans="1:12" ht="20.100000000000001" customHeight="1">
      <c r="B94" s="144" t="s">
        <v>100</v>
      </c>
      <c r="C94" s="94">
        <v>2946</v>
      </c>
      <c r="D94" s="109">
        <v>447458.78600000002</v>
      </c>
      <c r="E94" s="109">
        <f t="shared" si="6"/>
        <v>151886.8927359131</v>
      </c>
      <c r="F94" s="109">
        <v>194800</v>
      </c>
      <c r="G94" s="96">
        <f t="shared" si="7"/>
        <v>0.77970684156012893</v>
      </c>
      <c r="L94" s="24">
        <f t="shared" si="8"/>
        <v>573880800</v>
      </c>
    </row>
    <row r="95" spans="1:12" ht="20.100000000000001" customHeight="1">
      <c r="B95" s="144" t="s">
        <v>101</v>
      </c>
      <c r="C95" s="94">
        <v>1744</v>
      </c>
      <c r="D95" s="109">
        <v>386108.14799999999</v>
      </c>
      <c r="E95" s="109">
        <f t="shared" si="6"/>
        <v>221392.28669724771</v>
      </c>
      <c r="F95" s="109">
        <v>267500</v>
      </c>
      <c r="G95" s="96">
        <f t="shared" si="7"/>
        <v>0.82763471662522503</v>
      </c>
      <c r="L95" s="24">
        <f t="shared" si="8"/>
        <v>466520000</v>
      </c>
    </row>
    <row r="96" spans="1:12" ht="20.100000000000001" customHeight="1">
      <c r="B96" s="144" t="s">
        <v>102</v>
      </c>
      <c r="C96" s="94">
        <v>1205</v>
      </c>
      <c r="D96" s="109">
        <v>321236.41600000003</v>
      </c>
      <c r="E96" s="109">
        <f t="shared" si="6"/>
        <v>266586.23734439834</v>
      </c>
      <c r="F96" s="109">
        <v>306000</v>
      </c>
      <c r="G96" s="96">
        <f t="shared" si="7"/>
        <v>0.87119685406666125</v>
      </c>
      <c r="L96" s="24">
        <f t="shared" si="8"/>
        <v>368730000</v>
      </c>
    </row>
    <row r="97" spans="2:12" ht="20.100000000000001" customHeight="1">
      <c r="B97" s="145" t="s">
        <v>103</v>
      </c>
      <c r="C97" s="132">
        <v>618</v>
      </c>
      <c r="D97" s="133">
        <v>211513.68</v>
      </c>
      <c r="E97" s="133">
        <f t="shared" si="6"/>
        <v>342255.14563106798</v>
      </c>
      <c r="F97" s="133">
        <v>358300</v>
      </c>
      <c r="G97" s="135">
        <f t="shared" si="7"/>
        <v>0.95521949659801275</v>
      </c>
      <c r="K97" s="148"/>
      <c r="L97" s="24">
        <f t="shared" si="8"/>
        <v>221429400</v>
      </c>
    </row>
    <row r="98" spans="2:12" ht="20.100000000000001" customHeight="1">
      <c r="B98" s="143" t="s">
        <v>110</v>
      </c>
      <c r="C98" s="89">
        <f>SUM(C91:C92)</f>
        <v>10083</v>
      </c>
      <c r="D98" s="108">
        <f>SUM(D91:D92)</f>
        <v>382482.88</v>
      </c>
      <c r="E98" s="108">
        <f t="shared" si="6"/>
        <v>37933.440444312211</v>
      </c>
      <c r="F98" s="164"/>
      <c r="G98" s="91">
        <f>SUM(D91:D92)*1000/SUM(L91:L92)</f>
        <v>0.51854941746330263</v>
      </c>
    </row>
    <row r="99" spans="2:12" ht="20.100000000000001" customHeight="1">
      <c r="B99" s="146" t="s">
        <v>104</v>
      </c>
      <c r="C99" s="99">
        <f>SUM(C93:C97)</f>
        <v>11342</v>
      </c>
      <c r="D99" s="149">
        <f>SUM(D93:D97)</f>
        <v>1888871.0019999999</v>
      </c>
      <c r="E99" s="110">
        <f t="shared" si="6"/>
        <v>166537.73602539234</v>
      </c>
      <c r="F99" s="165"/>
      <c r="G99" s="119">
        <f>SUM(D93:D97)*1000/SUM(L93:L97)</f>
        <v>0.77692681631076943</v>
      </c>
    </row>
    <row r="100" spans="2:12" ht="20.100000000000001" customHeight="1">
      <c r="B100" s="147" t="s">
        <v>111</v>
      </c>
      <c r="C100" s="130">
        <f>SUM(C98:C99)</f>
        <v>21425</v>
      </c>
      <c r="D100" s="150">
        <f>SUM(D98:D99)</f>
        <v>2271353.8819999998</v>
      </c>
      <c r="E100" s="134">
        <f t="shared" si="6"/>
        <v>106014.18352392063</v>
      </c>
      <c r="F100" s="137"/>
      <c r="G100" s="136">
        <f>SUM(D91:D97)*1000/SUM(L91:L97)</f>
        <v>0.71678449701938585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09月状況（表紙）</vt:lpstr>
      <vt:lpstr>人口統計</vt:lpstr>
      <vt:lpstr>認定者数</vt:lpstr>
      <vt:lpstr>給付状況</vt:lpstr>
      <vt:lpstr>'09月状況（表紙）'!Print_Area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2015-04-17T00:00:32Z</dcterms:modified>
</cp:coreProperties>
</file>