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10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'10月状況（表紙）'!$A$1:$L$45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<sst xmlns="http://schemas.openxmlformats.org/spreadsheetml/2006/main" count="136" uniqueCount="114">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</sst>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58361</c:v>
                </c:pt>
                <c:pt idx="1">
                  <c:v>31251</c:v>
                </c:pt>
                <c:pt idx="2">
                  <c:v>17523</c:v>
                </c:pt>
                <c:pt idx="3">
                  <c:v>10605</c:v>
                </c:pt>
                <c:pt idx="4">
                  <c:v>15105</c:v>
                </c:pt>
                <c:pt idx="5">
                  <c:v>33999</c:v>
                </c:pt>
                <c:pt idx="6">
                  <c:v>46992</c:v>
                </c:pt>
                <c:pt idx="7">
                  <c:v>19201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21727</c:v>
                </c:pt>
                <c:pt idx="1">
                  <c:v>14543</c:v>
                </c:pt>
                <c:pt idx="2">
                  <c:v>8391</c:v>
                </c:pt>
                <c:pt idx="3">
                  <c:v>4356</c:v>
                </c:pt>
                <c:pt idx="4">
                  <c:v>6281</c:v>
                </c:pt>
                <c:pt idx="5">
                  <c:v>14336</c:v>
                </c:pt>
                <c:pt idx="6">
                  <c:v>22281</c:v>
                </c:pt>
                <c:pt idx="7">
                  <c:v>9448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16630</c:v>
                </c:pt>
                <c:pt idx="1">
                  <c:v>13247</c:v>
                </c:pt>
                <c:pt idx="2">
                  <c:v>9103</c:v>
                </c:pt>
                <c:pt idx="3">
                  <c:v>4265</c:v>
                </c:pt>
                <c:pt idx="4">
                  <c:v>7049</c:v>
                </c:pt>
                <c:pt idx="5">
                  <c:v>14877</c:v>
                </c:pt>
                <c:pt idx="6">
                  <c:v>23654</c:v>
                </c:pt>
                <c:pt idx="7">
                  <c:v>10175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504256"/>
        <c:axId val="9350579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0.21207882252767304</c:v>
                </c:pt>
                <c:pt idx="1">
                  <c:v>0.28877227619888812</c:v>
                </c:pt>
                <c:pt idx="2">
                  <c:v>0.32039706232486587</c:v>
                </c:pt>
                <c:pt idx="3">
                  <c:v>0.26896078370199356</c:v>
                </c:pt>
                <c:pt idx="4">
                  <c:v>0.2832373626840618</c:v>
                </c:pt>
                <c:pt idx="5">
                  <c:v>0.28010777432593104</c:v>
                </c:pt>
                <c:pt idx="6">
                  <c:v>0.31068650659452146</c:v>
                </c:pt>
                <c:pt idx="7">
                  <c:v>0.31902129735002438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17312"/>
        <c:axId val="93515776"/>
      </c:lineChart>
      <c:catAx>
        <c:axId val="93504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3505792"/>
        <c:crosses val="autoZero"/>
        <c:auto val="1"/>
        <c:lblAlgn val="ctr"/>
        <c:lblOffset val="100"/>
        <c:noMultiLvlLbl val="0"/>
      </c:catAx>
      <c:valAx>
        <c:axId val="935057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3504256"/>
        <c:crosses val="autoZero"/>
        <c:crossBetween val="between"/>
      </c:valAx>
      <c:valAx>
        <c:axId val="935157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3517312"/>
        <c:crosses val="max"/>
        <c:crossBetween val="between"/>
      </c:valAx>
      <c:catAx>
        <c:axId val="9351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9351577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0.46185572806446062</c:v>
                </c:pt>
                <c:pt idx="1">
                  <c:v>0.40270765716292251</c:v>
                </c:pt>
                <c:pt idx="2">
                  <c:v>0.12518537405488206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5803</c:v>
                </c:pt>
                <c:pt idx="1">
                  <c:v>4352</c:v>
                </c:pt>
                <c:pt idx="2">
                  <c:v>4771</c:v>
                </c:pt>
                <c:pt idx="3">
                  <c:v>2861</c:v>
                </c:pt>
                <c:pt idx="4">
                  <c:v>1704</c:v>
                </c:pt>
                <c:pt idx="5">
                  <c:v>1131</c:v>
                </c:pt>
                <c:pt idx="6">
                  <c:v>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44256"/>
        <c:axId val="100145792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28354.859555402378</c:v>
                </c:pt>
                <c:pt idx="1">
                  <c:v>51017.982077205881</c:v>
                </c:pt>
                <c:pt idx="2">
                  <c:v>110580.67910291345</c:v>
                </c:pt>
                <c:pt idx="3">
                  <c:v>158232.41943376441</c:v>
                </c:pt>
                <c:pt idx="4">
                  <c:v>229626.36619718309</c:v>
                </c:pt>
                <c:pt idx="5">
                  <c:v>290357.37754199823</c:v>
                </c:pt>
                <c:pt idx="6">
                  <c:v>368310.20942408376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49120"/>
        <c:axId val="100147584"/>
      </c:lineChart>
      <c:catAx>
        <c:axId val="10014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145792"/>
        <c:crosses val="autoZero"/>
        <c:auto val="1"/>
        <c:lblAlgn val="ctr"/>
        <c:lblOffset val="100"/>
        <c:noMultiLvlLbl val="0"/>
      </c:catAx>
      <c:valAx>
        <c:axId val="100145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0144256"/>
        <c:crosses val="autoZero"/>
        <c:crossBetween val="between"/>
      </c:valAx>
      <c:valAx>
        <c:axId val="1001475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00149120"/>
        <c:crosses val="max"/>
        <c:crossBetween val="between"/>
      </c:valAx>
      <c:catAx>
        <c:axId val="10014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0014758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8.3025935706299736E-2</c:v>
                </c:pt>
                <c:pt idx="1">
                  <c:v>0.51394733996840258</c:v>
                </c:pt>
                <c:pt idx="2">
                  <c:v>0.40302672432529763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7944</c:v>
                </c:pt>
                <c:pt idx="1">
                  <c:v>5251</c:v>
                </c:pt>
                <c:pt idx="2">
                  <c:v>7579</c:v>
                </c:pt>
                <c:pt idx="3">
                  <c:v>5187</c:v>
                </c:pt>
                <c:pt idx="4">
                  <c:v>4249</c:v>
                </c:pt>
                <c:pt idx="5">
                  <c:v>4762</c:v>
                </c:pt>
                <c:pt idx="6">
                  <c:v>3201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1177</c:v>
                </c:pt>
                <c:pt idx="1">
                  <c:v>840</c:v>
                </c:pt>
                <c:pt idx="2">
                  <c:v>837</c:v>
                </c:pt>
                <c:pt idx="3">
                  <c:v>663</c:v>
                </c:pt>
                <c:pt idx="4">
                  <c:v>489</c:v>
                </c:pt>
                <c:pt idx="5">
                  <c:v>440</c:v>
                </c:pt>
                <c:pt idx="6">
                  <c:v>330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6767</c:v>
                </c:pt>
                <c:pt idx="1">
                  <c:v>4411</c:v>
                </c:pt>
                <c:pt idx="2">
                  <c:v>6742</c:v>
                </c:pt>
                <c:pt idx="3">
                  <c:v>4524</c:v>
                </c:pt>
                <c:pt idx="4">
                  <c:v>3760</c:v>
                </c:pt>
                <c:pt idx="5">
                  <c:v>4322</c:v>
                </c:pt>
                <c:pt idx="6">
                  <c:v>2871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1208</c:v>
                </c:pt>
                <c:pt idx="1">
                  <c:v>1085</c:v>
                </c:pt>
                <c:pt idx="2">
                  <c:v>830</c:v>
                </c:pt>
                <c:pt idx="3">
                  <c:v>188</c:v>
                </c:pt>
                <c:pt idx="4">
                  <c:v>400</c:v>
                </c:pt>
                <c:pt idx="5">
                  <c:v>760</c:v>
                </c:pt>
                <c:pt idx="6">
                  <c:v>2956</c:v>
                </c:pt>
                <c:pt idx="7">
                  <c:v>517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715</c:v>
                </c:pt>
                <c:pt idx="1">
                  <c:v>794</c:v>
                </c:pt>
                <c:pt idx="2">
                  <c:v>483</c:v>
                </c:pt>
                <c:pt idx="3">
                  <c:v>155</c:v>
                </c:pt>
                <c:pt idx="4">
                  <c:v>248</c:v>
                </c:pt>
                <c:pt idx="5">
                  <c:v>646</c:v>
                </c:pt>
                <c:pt idx="6">
                  <c:v>1746</c:v>
                </c:pt>
                <c:pt idx="7">
                  <c:v>464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1085</c:v>
                </c:pt>
                <c:pt idx="1">
                  <c:v>1018</c:v>
                </c:pt>
                <c:pt idx="2">
                  <c:v>673</c:v>
                </c:pt>
                <c:pt idx="3">
                  <c:v>282</c:v>
                </c:pt>
                <c:pt idx="4">
                  <c:v>483</c:v>
                </c:pt>
                <c:pt idx="5">
                  <c:v>1125</c:v>
                </c:pt>
                <c:pt idx="6">
                  <c:v>2234</c:v>
                </c:pt>
                <c:pt idx="7">
                  <c:v>679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727</c:v>
                </c:pt>
                <c:pt idx="1">
                  <c:v>773</c:v>
                </c:pt>
                <c:pt idx="2">
                  <c:v>505</c:v>
                </c:pt>
                <c:pt idx="3">
                  <c:v>216</c:v>
                </c:pt>
                <c:pt idx="4">
                  <c:v>292</c:v>
                </c:pt>
                <c:pt idx="5">
                  <c:v>680</c:v>
                </c:pt>
                <c:pt idx="6">
                  <c:v>1523</c:v>
                </c:pt>
                <c:pt idx="7">
                  <c:v>471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628</c:v>
                </c:pt>
                <c:pt idx="1">
                  <c:v>563</c:v>
                </c:pt>
                <c:pt idx="2">
                  <c:v>454</c:v>
                </c:pt>
                <c:pt idx="3">
                  <c:v>184</c:v>
                </c:pt>
                <c:pt idx="4">
                  <c:v>294</c:v>
                </c:pt>
                <c:pt idx="5">
                  <c:v>603</c:v>
                </c:pt>
                <c:pt idx="6">
                  <c:v>1179</c:v>
                </c:pt>
                <c:pt idx="7">
                  <c:v>344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815</c:v>
                </c:pt>
                <c:pt idx="1">
                  <c:v>605</c:v>
                </c:pt>
                <c:pt idx="2">
                  <c:v>424</c:v>
                </c:pt>
                <c:pt idx="3">
                  <c:v>203</c:v>
                </c:pt>
                <c:pt idx="4">
                  <c:v>303</c:v>
                </c:pt>
                <c:pt idx="5">
                  <c:v>667</c:v>
                </c:pt>
                <c:pt idx="6">
                  <c:v>1248</c:v>
                </c:pt>
                <c:pt idx="7">
                  <c:v>497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533</c:v>
                </c:pt>
                <c:pt idx="1">
                  <c:v>399</c:v>
                </c:pt>
                <c:pt idx="2">
                  <c:v>327</c:v>
                </c:pt>
                <c:pt idx="3">
                  <c:v>164</c:v>
                </c:pt>
                <c:pt idx="4">
                  <c:v>232</c:v>
                </c:pt>
                <c:pt idx="5">
                  <c:v>385</c:v>
                </c:pt>
                <c:pt idx="6">
                  <c:v>829</c:v>
                </c:pt>
                <c:pt idx="7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041472"/>
        <c:axId val="100043008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0.14889068488150795</c:v>
                </c:pt>
                <c:pt idx="1">
                  <c:v>0.18844908240374236</c:v>
                </c:pt>
                <c:pt idx="2">
                  <c:v>0.21127243626386188</c:v>
                </c:pt>
                <c:pt idx="3">
                  <c:v>0.16146618721726017</c:v>
                </c:pt>
                <c:pt idx="4">
                  <c:v>0.16894223555888974</c:v>
                </c:pt>
                <c:pt idx="5">
                  <c:v>0.16656967788313423</c:v>
                </c:pt>
                <c:pt idx="6">
                  <c:v>0.25503428758027646</c:v>
                </c:pt>
                <c:pt idx="7">
                  <c:v>0.16837384701625643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8624"/>
        <c:axId val="100057088"/>
      </c:lineChart>
      <c:catAx>
        <c:axId val="100041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00043008"/>
        <c:crosses val="autoZero"/>
        <c:auto val="1"/>
        <c:lblAlgn val="ctr"/>
        <c:lblOffset val="100"/>
        <c:noMultiLvlLbl val="0"/>
      </c:catAx>
      <c:valAx>
        <c:axId val="1000430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00041472"/>
        <c:crosses val="autoZero"/>
        <c:crossBetween val="between"/>
      </c:valAx>
      <c:valAx>
        <c:axId val="1000570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100058624"/>
        <c:crosses val="max"/>
        <c:crossBetween val="between"/>
      </c:valAx>
      <c:catAx>
        <c:axId val="10005862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0570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0.32122655552247692</c:v>
                </c:pt>
                <c:pt idx="1">
                  <c:v>0.47219410538850848</c:v>
                </c:pt>
                <c:pt idx="2">
                  <c:v>0.20657933908901457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117490.2</c:v>
                </c:pt>
                <c:pt idx="1">
                  <c:v>105.05</c:v>
                </c:pt>
                <c:pt idx="2">
                  <c:v>11996.67</c:v>
                </c:pt>
                <c:pt idx="3">
                  <c:v>3917.82</c:v>
                </c:pt>
                <c:pt idx="4">
                  <c:v>142102.38</c:v>
                </c:pt>
                <c:pt idx="5">
                  <c:v>78649.320000000007</c:v>
                </c:pt>
                <c:pt idx="6">
                  <c:v>19348.36</c:v>
                </c:pt>
                <c:pt idx="7">
                  <c:v>3083.16</c:v>
                </c:pt>
                <c:pt idx="8">
                  <c:v>3160.4</c:v>
                </c:pt>
                <c:pt idx="9">
                  <c:v>7865.54</c:v>
                </c:pt>
                <c:pt idx="10">
                  <c:v>7455.23</c:v>
                </c:pt>
                <c:pt idx="11">
                  <c:v>22535.439999999999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72512"/>
        <c:axId val="99474432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5333</c:v>
                </c:pt>
                <c:pt idx="1">
                  <c:v>3</c:v>
                </c:pt>
                <c:pt idx="2">
                  <c:v>358</c:v>
                </c:pt>
                <c:pt idx="3">
                  <c:v>97</c:v>
                </c:pt>
                <c:pt idx="4">
                  <c:v>4325</c:v>
                </c:pt>
                <c:pt idx="5">
                  <c:v>2024</c:v>
                </c:pt>
                <c:pt idx="6">
                  <c:v>3111</c:v>
                </c:pt>
                <c:pt idx="7">
                  <c:v>249</c:v>
                </c:pt>
                <c:pt idx="8">
                  <c:v>96</c:v>
                </c:pt>
                <c:pt idx="9">
                  <c:v>130</c:v>
                </c:pt>
                <c:pt idx="10">
                  <c:v>30</c:v>
                </c:pt>
                <c:pt idx="11">
                  <c:v>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7760"/>
        <c:axId val="99476224"/>
      </c:lineChart>
      <c:catAx>
        <c:axId val="9947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9474432"/>
        <c:crosses val="autoZero"/>
        <c:auto val="1"/>
        <c:lblAlgn val="ctr"/>
        <c:lblOffset val="100"/>
        <c:noMultiLvlLbl val="0"/>
      </c:catAx>
      <c:valAx>
        <c:axId val="994744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9472512"/>
        <c:crosses val="autoZero"/>
        <c:crossBetween val="between"/>
      </c:valAx>
      <c:valAx>
        <c:axId val="9947622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9477760"/>
        <c:crosses val="max"/>
        <c:crossBetween val="between"/>
      </c:valAx>
      <c:catAx>
        <c:axId val="99477760"/>
        <c:scaling>
          <c:orientation val="minMax"/>
        </c:scaling>
        <c:delete val="1"/>
        <c:axPos val="b"/>
        <c:majorTickMark val="out"/>
        <c:minorTickMark val="none"/>
        <c:tickLblPos val="nextTo"/>
        <c:crossAx val="9947622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317382.24</c:v>
                </c:pt>
                <c:pt idx="1">
                  <c:v>13727.7</c:v>
                </c:pt>
                <c:pt idx="2">
                  <c:v>61541.29</c:v>
                </c:pt>
                <c:pt idx="3">
                  <c:v>13936.74</c:v>
                </c:pt>
                <c:pt idx="4">
                  <c:v>753583.55</c:v>
                </c:pt>
                <c:pt idx="5">
                  <c:v>310900.21000000002</c:v>
                </c:pt>
                <c:pt idx="6">
                  <c:v>92875.41</c:v>
                </c:pt>
                <c:pt idx="7">
                  <c:v>33812.85</c:v>
                </c:pt>
                <c:pt idx="8">
                  <c:v>165328.5</c:v>
                </c:pt>
                <c:pt idx="9">
                  <c:v>91575.05</c:v>
                </c:pt>
                <c:pt idx="10">
                  <c:v>535097.88</c:v>
                </c:pt>
                <c:pt idx="11">
                  <c:v>195945.33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08224"/>
        <c:axId val="99510144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5163</c:v>
                </c:pt>
                <c:pt idx="1">
                  <c:v>209</c:v>
                </c:pt>
                <c:pt idx="2">
                  <c:v>1221</c:v>
                </c:pt>
                <c:pt idx="3">
                  <c:v>314</c:v>
                </c:pt>
                <c:pt idx="4">
                  <c:v>6949</c:v>
                </c:pt>
                <c:pt idx="5">
                  <c:v>3193</c:v>
                </c:pt>
                <c:pt idx="6">
                  <c:v>6943</c:v>
                </c:pt>
                <c:pt idx="7">
                  <c:v>2364</c:v>
                </c:pt>
                <c:pt idx="8">
                  <c:v>1635</c:v>
                </c:pt>
                <c:pt idx="9">
                  <c:v>449</c:v>
                </c:pt>
                <c:pt idx="10">
                  <c:v>1944</c:v>
                </c:pt>
                <c:pt idx="11">
                  <c:v>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1664"/>
        <c:axId val="99511680"/>
      </c:lineChart>
      <c:catAx>
        <c:axId val="99508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99510144"/>
        <c:crosses val="autoZero"/>
        <c:auto val="1"/>
        <c:lblAlgn val="ctr"/>
        <c:lblOffset val="100"/>
        <c:noMultiLvlLbl val="0"/>
      </c:catAx>
      <c:valAx>
        <c:axId val="99510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99508224"/>
        <c:crosses val="autoZero"/>
        <c:crossBetween val="between"/>
      </c:valAx>
      <c:valAx>
        <c:axId val="9951168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99521664"/>
        <c:crosses val="max"/>
        <c:crossBetween val="between"/>
      </c:valAx>
      <c:catAx>
        <c:axId val="9952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1168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0.49992794350771003</c:v>
                </c:pt>
                <c:pt idx="1">
                  <c:v>0.39357256088773601</c:v>
                </c:pt>
                <c:pt idx="2">
                  <c:v>9.5835134745640579E-2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724466</v>
      </c>
      <c r="D5" s="38">
        <f>SUM(E5:F5)</f>
        <v>200363</v>
      </c>
      <c r="E5" s="39">
        <f>SUM(E6:E13)</f>
        <v>101363</v>
      </c>
      <c r="F5" s="40">
        <f t="shared" ref="F5:G5" si="0">SUM(F6:F13)</f>
        <v>99000</v>
      </c>
      <c r="G5" s="37">
        <f t="shared" si="0"/>
        <v>233037</v>
      </c>
      <c r="H5" s="41">
        <f>D5/C5</f>
        <v>0.2765664641266809</v>
      </c>
      <c r="I5" s="26"/>
      <c r="J5" s="24">
        <f t="shared" ref="J5:J13" si="1">C5-D5-G5</f>
        <v>291066</v>
      </c>
      <c r="K5" s="68">
        <f>E5/C5</f>
        <v>0.13991408844583458</v>
      </c>
      <c r="L5" s="68">
        <f>F5/C5</f>
        <v>0.13665237568084632</v>
      </c>
    </row>
    <row r="6" spans="1:12" ht="20.100000000000001" customHeight="1" thickTop="1">
      <c r="B6" s="18" t="s">
        <v>25</v>
      </c>
      <c r="C6" s="42">
        <v>180862</v>
      </c>
      <c r="D6" s="43">
        <f t="shared" ref="D6:D13" si="2">SUM(E6:F6)</f>
        <v>38357</v>
      </c>
      <c r="E6" s="44">
        <v>21727</v>
      </c>
      <c r="F6" s="45">
        <v>16630</v>
      </c>
      <c r="G6" s="42">
        <v>58361</v>
      </c>
      <c r="H6" s="46">
        <f t="shared" ref="H6:H13" si="3">D6/C6</f>
        <v>0.21207882252767304</v>
      </c>
      <c r="I6" s="26"/>
      <c r="J6" s="24">
        <f t="shared" si="1"/>
        <v>84144</v>
      </c>
      <c r="K6" s="68">
        <f t="shared" ref="K6:K13" si="4">E6/C6</f>
        <v>0.12013026506397143</v>
      </c>
      <c r="L6" s="68">
        <f t="shared" ref="L6:L13" si="5">F6/C6</f>
        <v>9.1948557463701605E-2</v>
      </c>
    </row>
    <row r="7" spans="1:12" ht="20.100000000000001" customHeight="1">
      <c r="B7" s="19" t="s">
        <v>26</v>
      </c>
      <c r="C7" s="47">
        <v>96235</v>
      </c>
      <c r="D7" s="48">
        <f t="shared" si="2"/>
        <v>27790</v>
      </c>
      <c r="E7" s="49">
        <v>14543</v>
      </c>
      <c r="F7" s="50">
        <v>13247</v>
      </c>
      <c r="G7" s="47">
        <v>31251</v>
      </c>
      <c r="H7" s="51">
        <f t="shared" si="3"/>
        <v>0.28877227619888812</v>
      </c>
      <c r="I7" s="26"/>
      <c r="J7" s="24">
        <f t="shared" si="1"/>
        <v>37194</v>
      </c>
      <c r="K7" s="68">
        <f t="shared" si="4"/>
        <v>0.15111965501117058</v>
      </c>
      <c r="L7" s="68">
        <f t="shared" si="5"/>
        <v>0.13765262118771757</v>
      </c>
    </row>
    <row r="8" spans="1:12" ht="20.100000000000001" customHeight="1">
      <c r="B8" s="19" t="s">
        <v>27</v>
      </c>
      <c r="C8" s="47">
        <v>54601</v>
      </c>
      <c r="D8" s="48">
        <f t="shared" si="2"/>
        <v>17494</v>
      </c>
      <c r="E8" s="49">
        <v>8391</v>
      </c>
      <c r="F8" s="50">
        <v>9103</v>
      </c>
      <c r="G8" s="47">
        <v>17523</v>
      </c>
      <c r="H8" s="51">
        <f t="shared" si="3"/>
        <v>0.32039706232486587</v>
      </c>
      <c r="I8" s="26"/>
      <c r="J8" s="24">
        <f t="shared" si="1"/>
        <v>19584</v>
      </c>
      <c r="K8" s="68">
        <f t="shared" si="4"/>
        <v>0.15367850405670225</v>
      </c>
      <c r="L8" s="68">
        <f t="shared" si="5"/>
        <v>0.16671855826816359</v>
      </c>
    </row>
    <row r="9" spans="1:12" ht="20.100000000000001" customHeight="1">
      <c r="B9" s="19" t="s">
        <v>28</v>
      </c>
      <c r="C9" s="47">
        <v>32053</v>
      </c>
      <c r="D9" s="48">
        <f t="shared" si="2"/>
        <v>8621</v>
      </c>
      <c r="E9" s="49">
        <v>4356</v>
      </c>
      <c r="F9" s="50">
        <v>4265</v>
      </c>
      <c r="G9" s="47">
        <v>10605</v>
      </c>
      <c r="H9" s="51">
        <f t="shared" si="3"/>
        <v>0.26896078370199356</v>
      </c>
      <c r="I9" s="26"/>
      <c r="J9" s="24">
        <f t="shared" si="1"/>
        <v>12827</v>
      </c>
      <c r="K9" s="68">
        <f t="shared" si="4"/>
        <v>0.13589991576451502</v>
      </c>
      <c r="L9" s="68">
        <f t="shared" si="5"/>
        <v>0.13306086793747854</v>
      </c>
    </row>
    <row r="10" spans="1:12" ht="20.100000000000001" customHeight="1">
      <c r="B10" s="19" t="s">
        <v>29</v>
      </c>
      <c r="C10" s="47">
        <v>47063</v>
      </c>
      <c r="D10" s="48">
        <f t="shared" si="2"/>
        <v>13330</v>
      </c>
      <c r="E10" s="49">
        <v>6281</v>
      </c>
      <c r="F10" s="50">
        <v>7049</v>
      </c>
      <c r="G10" s="47">
        <v>15105</v>
      </c>
      <c r="H10" s="51">
        <f t="shared" si="3"/>
        <v>0.2832373626840618</v>
      </c>
      <c r="I10" s="26"/>
      <c r="J10" s="24">
        <f t="shared" si="1"/>
        <v>18628</v>
      </c>
      <c r="K10" s="68">
        <f t="shared" si="4"/>
        <v>0.13345940547776386</v>
      </c>
      <c r="L10" s="68">
        <f t="shared" si="5"/>
        <v>0.14977795720629794</v>
      </c>
    </row>
    <row r="11" spans="1:12" ht="20.100000000000001" customHeight="1">
      <c r="B11" s="19" t="s">
        <v>30</v>
      </c>
      <c r="C11" s="47">
        <v>104292</v>
      </c>
      <c r="D11" s="48">
        <f t="shared" si="2"/>
        <v>29213</v>
      </c>
      <c r="E11" s="49">
        <v>14336</v>
      </c>
      <c r="F11" s="50">
        <v>14877</v>
      </c>
      <c r="G11" s="47">
        <v>33999</v>
      </c>
      <c r="H11" s="51">
        <f t="shared" si="3"/>
        <v>0.28010777432593104</v>
      </c>
      <c r="I11" s="26"/>
      <c r="J11" s="24">
        <f t="shared" si="1"/>
        <v>41080</v>
      </c>
      <c r="K11" s="68">
        <f t="shared" si="4"/>
        <v>0.13746020787788132</v>
      </c>
      <c r="L11" s="68">
        <f t="shared" si="5"/>
        <v>0.14264756644804971</v>
      </c>
    </row>
    <row r="12" spans="1:12" ht="20.100000000000001" customHeight="1">
      <c r="B12" s="19" t="s">
        <v>31</v>
      </c>
      <c r="C12" s="47">
        <v>147850</v>
      </c>
      <c r="D12" s="48">
        <f t="shared" si="2"/>
        <v>45935</v>
      </c>
      <c r="E12" s="49">
        <v>22281</v>
      </c>
      <c r="F12" s="50">
        <v>23654</v>
      </c>
      <c r="G12" s="47">
        <v>46992</v>
      </c>
      <c r="H12" s="51">
        <f t="shared" si="3"/>
        <v>0.31068650659452146</v>
      </c>
      <c r="I12" s="26"/>
      <c r="J12" s="24">
        <f t="shared" si="1"/>
        <v>54923</v>
      </c>
      <c r="K12" s="68">
        <f t="shared" si="4"/>
        <v>0.15070003381805885</v>
      </c>
      <c r="L12" s="68">
        <f t="shared" si="5"/>
        <v>0.15998647277646263</v>
      </c>
    </row>
    <row r="13" spans="1:12" ht="20.100000000000001" customHeight="1">
      <c r="B13" s="19" t="s">
        <v>32</v>
      </c>
      <c r="C13" s="47">
        <v>61510</v>
      </c>
      <c r="D13" s="48">
        <f t="shared" si="2"/>
        <v>19623</v>
      </c>
      <c r="E13" s="49">
        <v>9448</v>
      </c>
      <c r="F13" s="50">
        <v>10175</v>
      </c>
      <c r="G13" s="47">
        <v>19201</v>
      </c>
      <c r="H13" s="51">
        <f t="shared" si="3"/>
        <v>0.31902129735002438</v>
      </c>
      <c r="I13" s="26"/>
      <c r="J13" s="24">
        <f t="shared" si="1"/>
        <v>22686</v>
      </c>
      <c r="K13" s="68">
        <f t="shared" si="4"/>
        <v>0.15360104048122256</v>
      </c>
      <c r="L13" s="68">
        <f t="shared" si="5"/>
        <v>0.16542025686880182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7944</v>
      </c>
      <c r="E4" s="54">
        <f t="shared" ref="E4:K4" si="0">SUM(E5:E6)</f>
        <v>5251</v>
      </c>
      <c r="F4" s="54">
        <f t="shared" si="0"/>
        <v>7579</v>
      </c>
      <c r="G4" s="54">
        <f t="shared" si="0"/>
        <v>5187</v>
      </c>
      <c r="H4" s="54">
        <f t="shared" si="0"/>
        <v>4249</v>
      </c>
      <c r="I4" s="54">
        <f t="shared" si="0"/>
        <v>4762</v>
      </c>
      <c r="J4" s="53">
        <f t="shared" si="0"/>
        <v>3201</v>
      </c>
      <c r="K4" s="55">
        <f t="shared" si="0"/>
        <v>38173</v>
      </c>
      <c r="L4" s="63">
        <f>K4/人口統計!D5</f>
        <v>0.19051920763813679</v>
      </c>
    </row>
    <row r="5" spans="1:12" ht="20.100000000000001" customHeight="1">
      <c r="B5" s="36"/>
      <c r="C5" s="66" t="s">
        <v>46</v>
      </c>
      <c r="D5" s="56">
        <v>1177</v>
      </c>
      <c r="E5" s="57">
        <v>840</v>
      </c>
      <c r="F5" s="57">
        <v>837</v>
      </c>
      <c r="G5" s="57">
        <v>663</v>
      </c>
      <c r="H5" s="57">
        <v>489</v>
      </c>
      <c r="I5" s="57">
        <v>440</v>
      </c>
      <c r="J5" s="56">
        <v>330</v>
      </c>
      <c r="K5" s="58">
        <f>SUM(D5:J5)</f>
        <v>4776</v>
      </c>
      <c r="L5" s="64">
        <f>K5/人口統計!D5</f>
        <v>2.3836736323572714E-2</v>
      </c>
    </row>
    <row r="6" spans="1:12" ht="20.100000000000001" customHeight="1">
      <c r="B6" s="36"/>
      <c r="C6" s="67" t="s">
        <v>47</v>
      </c>
      <c r="D6" s="59">
        <v>6767</v>
      </c>
      <c r="E6" s="60">
        <v>4411</v>
      </c>
      <c r="F6" s="60">
        <v>6742</v>
      </c>
      <c r="G6" s="60">
        <v>4524</v>
      </c>
      <c r="H6" s="60">
        <v>3760</v>
      </c>
      <c r="I6" s="60">
        <v>4322</v>
      </c>
      <c r="J6" s="59">
        <v>2871</v>
      </c>
      <c r="K6" s="61">
        <f>SUM(D6:J6)</f>
        <v>33397</v>
      </c>
      <c r="L6" s="65">
        <f>K6/人口統計!D5</f>
        <v>0.16668247131456407</v>
      </c>
    </row>
    <row r="7" spans="1:12" ht="20.100000000000001" customHeight="1" thickBot="1">
      <c r="B7" s="174" t="s">
        <v>113</v>
      </c>
      <c r="C7" s="175"/>
      <c r="D7" s="53">
        <v>92</v>
      </c>
      <c r="E7" s="54">
        <v>138</v>
      </c>
      <c r="F7" s="54">
        <v>122</v>
      </c>
      <c r="G7" s="54">
        <v>107</v>
      </c>
      <c r="H7" s="54">
        <v>95</v>
      </c>
      <c r="I7" s="54">
        <v>110</v>
      </c>
      <c r="J7" s="53">
        <v>86</v>
      </c>
      <c r="K7" s="55">
        <f>SUM(D7:J7)</f>
        <v>750</v>
      </c>
      <c r="L7" s="162"/>
    </row>
    <row r="8" spans="1:12" ht="20.100000000000001" customHeight="1" thickTop="1">
      <c r="B8" s="176" t="s">
        <v>42</v>
      </c>
      <c r="C8" s="177"/>
      <c r="D8" s="43">
        <f>D4+D7</f>
        <v>8036</v>
      </c>
      <c r="E8" s="42">
        <f t="shared" ref="E8:K8" si="1">E4+E7</f>
        <v>5389</v>
      </c>
      <c r="F8" s="42">
        <f t="shared" si="1"/>
        <v>7701</v>
      </c>
      <c r="G8" s="42">
        <f t="shared" si="1"/>
        <v>5294</v>
      </c>
      <c r="H8" s="42">
        <f t="shared" si="1"/>
        <v>4344</v>
      </c>
      <c r="I8" s="42">
        <f t="shared" si="1"/>
        <v>4872</v>
      </c>
      <c r="J8" s="43">
        <f t="shared" si="1"/>
        <v>3287</v>
      </c>
      <c r="K8" s="62">
        <f t="shared" si="1"/>
        <v>38923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1208</v>
      </c>
      <c r="E23" s="54">
        <v>715</v>
      </c>
      <c r="F23" s="54">
        <v>1085</v>
      </c>
      <c r="G23" s="54">
        <v>727</v>
      </c>
      <c r="H23" s="54">
        <v>628</v>
      </c>
      <c r="I23" s="54">
        <v>815</v>
      </c>
      <c r="J23" s="53">
        <v>533</v>
      </c>
      <c r="K23" s="55">
        <f>SUM(D23:J23)</f>
        <v>5711</v>
      </c>
      <c r="L23" s="63">
        <f>K23/人口統計!D6</f>
        <v>0.14889068488150795</v>
      </c>
    </row>
    <row r="24" spans="1:12" ht="20.100000000000001" customHeight="1">
      <c r="B24" s="172" t="s">
        <v>53</v>
      </c>
      <c r="C24" s="173"/>
      <c r="D24" s="53">
        <v>1085</v>
      </c>
      <c r="E24" s="54">
        <v>794</v>
      </c>
      <c r="F24" s="54">
        <v>1018</v>
      </c>
      <c r="G24" s="54">
        <v>773</v>
      </c>
      <c r="H24" s="54">
        <v>563</v>
      </c>
      <c r="I24" s="54">
        <v>605</v>
      </c>
      <c r="J24" s="53">
        <v>399</v>
      </c>
      <c r="K24" s="55">
        <f t="shared" ref="K24:K30" si="2">SUM(D24:J24)</f>
        <v>5237</v>
      </c>
      <c r="L24" s="63">
        <f>K24/人口統計!D7</f>
        <v>0.18844908240374236</v>
      </c>
    </row>
    <row r="25" spans="1:12" ht="20.100000000000001" customHeight="1">
      <c r="B25" s="172" t="s">
        <v>54</v>
      </c>
      <c r="C25" s="173"/>
      <c r="D25" s="53">
        <v>830</v>
      </c>
      <c r="E25" s="54">
        <v>483</v>
      </c>
      <c r="F25" s="54">
        <v>673</v>
      </c>
      <c r="G25" s="54">
        <v>505</v>
      </c>
      <c r="H25" s="54">
        <v>454</v>
      </c>
      <c r="I25" s="54">
        <v>424</v>
      </c>
      <c r="J25" s="53">
        <v>327</v>
      </c>
      <c r="K25" s="55">
        <f t="shared" si="2"/>
        <v>3696</v>
      </c>
      <c r="L25" s="63">
        <f>K25/人口統計!D8</f>
        <v>0.21127243626386188</v>
      </c>
    </row>
    <row r="26" spans="1:12" ht="20.100000000000001" customHeight="1">
      <c r="B26" s="172" t="s">
        <v>55</v>
      </c>
      <c r="C26" s="173"/>
      <c r="D26" s="53">
        <v>188</v>
      </c>
      <c r="E26" s="54">
        <v>155</v>
      </c>
      <c r="F26" s="54">
        <v>282</v>
      </c>
      <c r="G26" s="54">
        <v>216</v>
      </c>
      <c r="H26" s="54">
        <v>184</v>
      </c>
      <c r="I26" s="54">
        <v>203</v>
      </c>
      <c r="J26" s="53">
        <v>164</v>
      </c>
      <c r="K26" s="55">
        <f t="shared" si="2"/>
        <v>1392</v>
      </c>
      <c r="L26" s="63">
        <f>K26/人口統計!D9</f>
        <v>0.16146618721726017</v>
      </c>
    </row>
    <row r="27" spans="1:12" ht="20.100000000000001" customHeight="1">
      <c r="B27" s="172" t="s">
        <v>56</v>
      </c>
      <c r="C27" s="173"/>
      <c r="D27" s="53">
        <v>400</v>
      </c>
      <c r="E27" s="54">
        <v>248</v>
      </c>
      <c r="F27" s="54">
        <v>483</v>
      </c>
      <c r="G27" s="54">
        <v>292</v>
      </c>
      <c r="H27" s="54">
        <v>294</v>
      </c>
      <c r="I27" s="54">
        <v>303</v>
      </c>
      <c r="J27" s="53">
        <v>232</v>
      </c>
      <c r="K27" s="55">
        <f t="shared" si="2"/>
        <v>2252</v>
      </c>
      <c r="L27" s="63">
        <f>K27/人口統計!D10</f>
        <v>0.16894223555888974</v>
      </c>
    </row>
    <row r="28" spans="1:12" ht="20.100000000000001" customHeight="1">
      <c r="B28" s="172" t="s">
        <v>57</v>
      </c>
      <c r="C28" s="173"/>
      <c r="D28" s="53">
        <v>760</v>
      </c>
      <c r="E28" s="54">
        <v>646</v>
      </c>
      <c r="F28" s="54">
        <v>1125</v>
      </c>
      <c r="G28" s="54">
        <v>680</v>
      </c>
      <c r="H28" s="54">
        <v>603</v>
      </c>
      <c r="I28" s="54">
        <v>667</v>
      </c>
      <c r="J28" s="53">
        <v>385</v>
      </c>
      <c r="K28" s="55">
        <f t="shared" si="2"/>
        <v>4866</v>
      </c>
      <c r="L28" s="63">
        <f>K28/人口統計!D11</f>
        <v>0.16656967788313423</v>
      </c>
    </row>
    <row r="29" spans="1:12" ht="20.100000000000001" customHeight="1">
      <c r="B29" s="172" t="s">
        <v>58</v>
      </c>
      <c r="C29" s="173"/>
      <c r="D29" s="53">
        <v>2956</v>
      </c>
      <c r="E29" s="54">
        <v>1746</v>
      </c>
      <c r="F29" s="54">
        <v>2234</v>
      </c>
      <c r="G29" s="54">
        <v>1523</v>
      </c>
      <c r="H29" s="54">
        <v>1179</v>
      </c>
      <c r="I29" s="54">
        <v>1248</v>
      </c>
      <c r="J29" s="53">
        <v>829</v>
      </c>
      <c r="K29" s="55">
        <f t="shared" si="2"/>
        <v>11715</v>
      </c>
      <c r="L29" s="63">
        <f>K29/人口統計!D12</f>
        <v>0.25503428758027646</v>
      </c>
    </row>
    <row r="30" spans="1:12" ht="20.100000000000001" customHeight="1" thickBot="1">
      <c r="B30" s="178" t="s">
        <v>32</v>
      </c>
      <c r="C30" s="179"/>
      <c r="D30" s="53">
        <v>517</v>
      </c>
      <c r="E30" s="54">
        <v>464</v>
      </c>
      <c r="F30" s="54">
        <v>679</v>
      </c>
      <c r="G30" s="54">
        <v>471</v>
      </c>
      <c r="H30" s="54">
        <v>344</v>
      </c>
      <c r="I30" s="54">
        <v>497</v>
      </c>
      <c r="J30" s="53">
        <v>332</v>
      </c>
      <c r="K30" s="55">
        <f t="shared" si="2"/>
        <v>3304</v>
      </c>
      <c r="L30" s="69">
        <f>K30/人口統計!D13</f>
        <v>0.16837384701625643</v>
      </c>
    </row>
    <row r="31" spans="1:12" ht="20.100000000000001" customHeight="1" thickTop="1">
      <c r="B31" s="170" t="s">
        <v>59</v>
      </c>
      <c r="C31" s="171"/>
      <c r="D31" s="43">
        <f>SUM(D23:D30)</f>
        <v>7944</v>
      </c>
      <c r="E31" s="42">
        <f t="shared" ref="E31:J31" si="3">SUM(E23:E30)</f>
        <v>5251</v>
      </c>
      <c r="F31" s="42">
        <f t="shared" si="3"/>
        <v>7579</v>
      </c>
      <c r="G31" s="42">
        <f t="shared" si="3"/>
        <v>5187</v>
      </c>
      <c r="H31" s="42">
        <f t="shared" si="3"/>
        <v>4249</v>
      </c>
      <c r="I31" s="42">
        <f t="shared" si="3"/>
        <v>4762</v>
      </c>
      <c r="J31" s="43">
        <f t="shared" si="3"/>
        <v>3201</v>
      </c>
      <c r="K31" s="62">
        <f>SUM(K23:K30)</f>
        <v>38173</v>
      </c>
      <c r="L31" s="70">
        <f>K31/人口統計!D5</f>
        <v>0.19051920763813679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10790</v>
      </c>
      <c r="D4" s="90">
        <f>C4/$I4</f>
        <v>0.32122655552247692</v>
      </c>
      <c r="E4" s="89">
        <v>15861</v>
      </c>
      <c r="F4" s="91">
        <f>E4/$I4</f>
        <v>0.47219410538850848</v>
      </c>
      <c r="G4" s="92">
        <v>6939</v>
      </c>
      <c r="H4" s="90">
        <f>G4/$I4</f>
        <v>0.20657933908901457</v>
      </c>
      <c r="I4" s="93">
        <f>C4+E4+G4</f>
        <v>33590</v>
      </c>
    </row>
    <row r="5" spans="1:13" ht="20.100000000000001" customHeight="1">
      <c r="B5" s="77" t="s">
        <v>63</v>
      </c>
      <c r="C5" s="94">
        <v>417709.57</v>
      </c>
      <c r="D5" s="95">
        <f>C5/$I5</f>
        <v>8.3025935706299736E-2</v>
      </c>
      <c r="E5" s="94">
        <v>2585706.75</v>
      </c>
      <c r="F5" s="96">
        <f>E5/$I5</f>
        <v>0.51394733996840258</v>
      </c>
      <c r="G5" s="97">
        <v>2027657</v>
      </c>
      <c r="H5" s="95">
        <f>G5/$I5</f>
        <v>0.40302672432529763</v>
      </c>
      <c r="I5" s="98">
        <f>C5+E5+G5</f>
        <v>5031073.32</v>
      </c>
    </row>
    <row r="6" spans="1:13" ht="20.100000000000001" customHeight="1">
      <c r="B6" s="78" t="s">
        <v>64</v>
      </c>
      <c r="C6" s="99">
        <f>C5*1000/C4</f>
        <v>38712.657089898057</v>
      </c>
      <c r="D6" s="159"/>
      <c r="E6" s="99">
        <f>E5*1000/E4</f>
        <v>163022.93361074332</v>
      </c>
      <c r="F6" s="160"/>
      <c r="G6" s="100">
        <f>G5*1000/G4</f>
        <v>292211.70197434787</v>
      </c>
      <c r="H6" s="161"/>
      <c r="I6" s="101">
        <f>I5*1000/I4</f>
        <v>149778.90205418281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5333</v>
      </c>
      <c r="D24" s="111">
        <f>C24/C$42</f>
        <v>0.4942539388322521</v>
      </c>
      <c r="E24" s="108">
        <v>117490.2</v>
      </c>
      <c r="F24" s="90">
        <f>E24/E$42</f>
        <v>0.28127246402326861</v>
      </c>
      <c r="G24" s="89">
        <v>5163</v>
      </c>
      <c r="H24" s="111">
        <f>G24/G$42</f>
        <v>0.32551541516928317</v>
      </c>
      <c r="I24" s="108">
        <v>317382.24</v>
      </c>
      <c r="J24" s="91">
        <f>I24/I$42</f>
        <v>0.12274487043049255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3</v>
      </c>
      <c r="D26" s="112">
        <f t="shared" si="0"/>
        <v>2.7803521779425392E-4</v>
      </c>
      <c r="E26" s="109">
        <v>105.05</v>
      </c>
      <c r="F26" s="95">
        <f t="shared" si="1"/>
        <v>2.5149052725797019E-4</v>
      </c>
      <c r="G26" s="94">
        <v>209</v>
      </c>
      <c r="H26" s="112">
        <f t="shared" si="2"/>
        <v>1.3176974970052329E-2</v>
      </c>
      <c r="I26" s="109">
        <v>13727.7</v>
      </c>
      <c r="J26" s="96">
        <f t="shared" si="3"/>
        <v>5.3090707211867708E-3</v>
      </c>
    </row>
    <row r="27" spans="1:10" ht="20.100000000000001" customHeight="1">
      <c r="A27" s="85" t="s">
        <v>14</v>
      </c>
      <c r="B27" s="106"/>
      <c r="C27" s="94">
        <v>358</v>
      </c>
      <c r="D27" s="112">
        <f t="shared" si="0"/>
        <v>3.3178869323447636E-2</v>
      </c>
      <c r="E27" s="109">
        <v>11996.67</v>
      </c>
      <c r="F27" s="95">
        <f t="shared" si="1"/>
        <v>2.8720122452545196E-2</v>
      </c>
      <c r="G27" s="94">
        <v>1221</v>
      </c>
      <c r="H27" s="112">
        <f t="shared" si="2"/>
        <v>7.698127482504255E-2</v>
      </c>
      <c r="I27" s="109">
        <v>61541.29</v>
      </c>
      <c r="J27" s="96">
        <f t="shared" si="3"/>
        <v>2.380056825856219E-2</v>
      </c>
    </row>
    <row r="28" spans="1:10" ht="20.100000000000001" customHeight="1">
      <c r="A28" s="85" t="s">
        <v>15</v>
      </c>
      <c r="B28" s="106"/>
      <c r="C28" s="94">
        <v>97</v>
      </c>
      <c r="D28" s="112">
        <f t="shared" si="0"/>
        <v>8.9898053753475447E-3</v>
      </c>
      <c r="E28" s="109">
        <v>3917.82</v>
      </c>
      <c r="F28" s="95">
        <f t="shared" si="1"/>
        <v>9.3792919324304693E-3</v>
      </c>
      <c r="G28" s="94">
        <v>314</v>
      </c>
      <c r="H28" s="112">
        <f t="shared" si="2"/>
        <v>1.9796986318643212E-2</v>
      </c>
      <c r="I28" s="109">
        <v>13936.74</v>
      </c>
      <c r="J28" s="96">
        <f t="shared" si="3"/>
        <v>5.3899151556919588E-3</v>
      </c>
    </row>
    <row r="29" spans="1:10" ht="20.100000000000001" customHeight="1">
      <c r="A29" s="86" t="s">
        <v>76</v>
      </c>
      <c r="B29" s="106"/>
      <c r="C29" s="94">
        <v>4325</v>
      </c>
      <c r="D29" s="112">
        <f t="shared" si="0"/>
        <v>0.40083410565338279</v>
      </c>
      <c r="E29" s="109">
        <v>142102.38</v>
      </c>
      <c r="F29" s="95">
        <f t="shared" si="1"/>
        <v>0.34019421676166051</v>
      </c>
      <c r="G29" s="94">
        <v>6949</v>
      </c>
      <c r="H29" s="112">
        <f t="shared" si="2"/>
        <v>0.43811865582245763</v>
      </c>
      <c r="I29" s="109">
        <v>753583.55</v>
      </c>
      <c r="J29" s="96">
        <f t="shared" si="3"/>
        <v>0.29144200130196513</v>
      </c>
    </row>
    <row r="30" spans="1:10" ht="20.100000000000001" customHeight="1">
      <c r="A30" s="81"/>
      <c r="B30" s="103" t="s">
        <v>10</v>
      </c>
      <c r="C30" s="94">
        <v>11</v>
      </c>
      <c r="D30" s="112">
        <f t="shared" si="0"/>
        <v>1.0194624652455977E-3</v>
      </c>
      <c r="E30" s="109">
        <v>495.58</v>
      </c>
      <c r="F30" s="95">
        <f t="shared" si="1"/>
        <v>1.1864224226416453E-3</v>
      </c>
      <c r="G30" s="94">
        <v>214</v>
      </c>
      <c r="H30" s="112">
        <f t="shared" si="2"/>
        <v>1.3492213605699514E-2</v>
      </c>
      <c r="I30" s="109">
        <v>33516.51</v>
      </c>
      <c r="J30" s="96">
        <f t="shared" si="3"/>
        <v>1.2962223964492495E-2</v>
      </c>
    </row>
    <row r="31" spans="1:10" ht="20.100000000000001" customHeight="1">
      <c r="A31" s="85" t="s">
        <v>77</v>
      </c>
      <c r="B31" s="106"/>
      <c r="C31" s="94">
        <v>2024</v>
      </c>
      <c r="D31" s="112">
        <f t="shared" si="0"/>
        <v>0.18758109360518999</v>
      </c>
      <c r="E31" s="109">
        <v>78649.320000000007</v>
      </c>
      <c r="F31" s="95">
        <f t="shared" si="1"/>
        <v>0.18828709143532432</v>
      </c>
      <c r="G31" s="94">
        <v>3193</v>
      </c>
      <c r="H31" s="112">
        <f t="shared" si="2"/>
        <v>0.2013113927242923</v>
      </c>
      <c r="I31" s="109">
        <v>310900.21000000002</v>
      </c>
      <c r="J31" s="96">
        <f t="shared" si="3"/>
        <v>0.12023800069362081</v>
      </c>
    </row>
    <row r="32" spans="1:10" ht="20.100000000000001" customHeight="1">
      <c r="A32" s="85" t="s">
        <v>12</v>
      </c>
      <c r="B32" s="106"/>
      <c r="C32" s="94">
        <v>3111</v>
      </c>
      <c r="D32" s="112">
        <f t="shared" si="0"/>
        <v>0.28832252085264132</v>
      </c>
      <c r="E32" s="109">
        <v>19348.36</v>
      </c>
      <c r="F32" s="95">
        <f t="shared" si="1"/>
        <v>4.6320126206349545E-2</v>
      </c>
      <c r="G32" s="94">
        <v>6943</v>
      </c>
      <c r="H32" s="112">
        <f t="shared" si="2"/>
        <v>0.43774036945968098</v>
      </c>
      <c r="I32" s="109">
        <v>92875.41</v>
      </c>
      <c r="J32" s="96">
        <f t="shared" si="3"/>
        <v>3.5918771531226426E-2</v>
      </c>
    </row>
    <row r="33" spans="1:10" ht="20.100000000000001" customHeight="1">
      <c r="A33" s="85" t="s">
        <v>79</v>
      </c>
      <c r="B33" s="106"/>
      <c r="C33" s="94">
        <v>249</v>
      </c>
      <c r="D33" s="112">
        <f t="shared" si="0"/>
        <v>2.3076923076923078E-2</v>
      </c>
      <c r="E33" s="109">
        <v>3083.16</v>
      </c>
      <c r="F33" s="95">
        <f t="shared" si="1"/>
        <v>7.3811093195686175E-3</v>
      </c>
      <c r="G33" s="94">
        <v>2364</v>
      </c>
      <c r="H33" s="112">
        <f t="shared" si="2"/>
        <v>0.14904482693398902</v>
      </c>
      <c r="I33" s="109">
        <v>33812.85</v>
      </c>
      <c r="J33" s="96">
        <f t="shared" si="3"/>
        <v>1.3076830928333229E-2</v>
      </c>
    </row>
    <row r="34" spans="1:10" ht="20.100000000000001" customHeight="1">
      <c r="A34" s="86" t="s">
        <v>80</v>
      </c>
      <c r="B34" s="106"/>
      <c r="C34" s="94">
        <v>96</v>
      </c>
      <c r="D34" s="112">
        <f t="shared" si="0"/>
        <v>8.8971269694161255E-3</v>
      </c>
      <c r="E34" s="109">
        <v>3160.4</v>
      </c>
      <c r="F34" s="95">
        <f t="shared" si="1"/>
        <v>7.5660224878256917E-3</v>
      </c>
      <c r="G34" s="94">
        <v>1635</v>
      </c>
      <c r="H34" s="112">
        <f t="shared" si="2"/>
        <v>0.10308303385662947</v>
      </c>
      <c r="I34" s="109">
        <v>165328.5</v>
      </c>
      <c r="J34" s="96">
        <f t="shared" si="3"/>
        <v>6.3939385237711116E-2</v>
      </c>
    </row>
    <row r="35" spans="1:10" ht="20.100000000000001" customHeight="1">
      <c r="A35" s="82"/>
      <c r="B35" s="102" t="s">
        <v>16</v>
      </c>
      <c r="C35" s="94">
        <v>76</v>
      </c>
      <c r="D35" s="112">
        <f t="shared" si="0"/>
        <v>7.0435588507877667E-3</v>
      </c>
      <c r="E35" s="109">
        <v>2365.16</v>
      </c>
      <c r="F35" s="95">
        <f t="shared" si="1"/>
        <v>5.6622116653922963E-3</v>
      </c>
      <c r="G35" s="94">
        <v>1365</v>
      </c>
      <c r="H35" s="112">
        <f t="shared" si="2"/>
        <v>8.606014753168148E-2</v>
      </c>
      <c r="I35" s="109">
        <v>146816.99</v>
      </c>
      <c r="J35" s="96">
        <f t="shared" si="3"/>
        <v>5.678021685947178E-2</v>
      </c>
    </row>
    <row r="36" spans="1:10" ht="20.100000000000001" customHeight="1">
      <c r="A36" s="80"/>
      <c r="B36" s="102" t="s">
        <v>17</v>
      </c>
      <c r="C36" s="94">
        <v>20</v>
      </c>
      <c r="D36" s="112">
        <f t="shared" si="0"/>
        <v>1.8535681186283596E-3</v>
      </c>
      <c r="E36" s="109">
        <v>795.24</v>
      </c>
      <c r="F36" s="95">
        <f t="shared" si="1"/>
        <v>1.9038108224333956E-3</v>
      </c>
      <c r="G36" s="94">
        <v>270</v>
      </c>
      <c r="H36" s="112">
        <f t="shared" si="2"/>
        <v>1.7022886324947986E-2</v>
      </c>
      <c r="I36" s="109">
        <v>18511.509999999998</v>
      </c>
      <c r="J36" s="96">
        <f t="shared" si="3"/>
        <v>7.1591683782393336E-3</v>
      </c>
    </row>
    <row r="37" spans="1:10" ht="20.100000000000001" customHeight="1">
      <c r="A37" s="87" t="s">
        <v>11</v>
      </c>
      <c r="B37" s="107"/>
      <c r="C37" s="94">
        <v>130</v>
      </c>
      <c r="D37" s="112">
        <f t="shared" si="0"/>
        <v>1.2048192771084338E-2</v>
      </c>
      <c r="E37" s="109">
        <v>7865.54</v>
      </c>
      <c r="F37" s="95">
        <f t="shared" si="1"/>
        <v>1.8830164700320368E-2</v>
      </c>
      <c r="G37" s="94">
        <v>449</v>
      </c>
      <c r="H37" s="112">
        <f t="shared" si="2"/>
        <v>2.8308429481117205E-2</v>
      </c>
      <c r="I37" s="109">
        <v>91575.05</v>
      </c>
      <c r="J37" s="96">
        <f t="shared" si="3"/>
        <v>3.541586840812478E-2</v>
      </c>
    </row>
    <row r="38" spans="1:10" ht="20.100000000000001" customHeight="1">
      <c r="A38" s="87" t="s">
        <v>81</v>
      </c>
      <c r="B38" s="107"/>
      <c r="C38" s="94">
        <v>30</v>
      </c>
      <c r="D38" s="112">
        <f t="shared" si="0"/>
        <v>2.7803521779425394E-3</v>
      </c>
      <c r="E38" s="109">
        <v>7455.23</v>
      </c>
      <c r="F38" s="95">
        <f t="shared" si="1"/>
        <v>1.7847879329171222E-2</v>
      </c>
      <c r="G38" s="94">
        <v>1944</v>
      </c>
      <c r="H38" s="112">
        <f t="shared" si="2"/>
        <v>0.12256478153962549</v>
      </c>
      <c r="I38" s="109">
        <v>535097.88</v>
      </c>
      <c r="J38" s="96">
        <f t="shared" si="3"/>
        <v>0.20694453460354698</v>
      </c>
    </row>
    <row r="39" spans="1:10" ht="20.100000000000001" customHeight="1">
      <c r="A39" s="88" t="s">
        <v>9</v>
      </c>
      <c r="B39" s="107"/>
      <c r="C39" s="94">
        <v>231</v>
      </c>
      <c r="D39" s="112">
        <f t="shared" si="0"/>
        <v>2.1408711770157553E-2</v>
      </c>
      <c r="E39" s="109">
        <v>22535.439999999999</v>
      </c>
      <c r="F39" s="95">
        <f t="shared" si="1"/>
        <v>5.3950020824277495E-2</v>
      </c>
      <c r="G39" s="94">
        <v>943</v>
      </c>
      <c r="H39" s="112">
        <f t="shared" si="2"/>
        <v>5.9454006683059078E-2</v>
      </c>
      <c r="I39" s="109">
        <v>195945.33</v>
      </c>
      <c r="J39" s="96">
        <f t="shared" si="3"/>
        <v>7.5780182729538056E-2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15987</v>
      </c>
      <c r="D41" s="157"/>
      <c r="E41" s="137"/>
      <c r="F41" s="158"/>
      <c r="G41" s="151">
        <v>31327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10790</v>
      </c>
      <c r="D42" s="153">
        <f t="shared" si="0"/>
        <v>1</v>
      </c>
      <c r="E42" s="154">
        <v>417709.57</v>
      </c>
      <c r="F42" s="155">
        <f t="shared" si="1"/>
        <v>1</v>
      </c>
      <c r="G42" s="156">
        <v>15861</v>
      </c>
      <c r="H42" s="153">
        <f t="shared" si="2"/>
        <v>1</v>
      </c>
      <c r="I42" s="154">
        <v>2585706.75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0.40486285692844548</v>
      </c>
      <c r="D43" s="193"/>
      <c r="E43" s="194">
        <f>E42/(E42+I42)</f>
        <v>0.13907814485072786</v>
      </c>
      <c r="F43" s="195"/>
      <c r="G43" s="192">
        <f>G42/(C42+G42)</f>
        <v>0.59513714307155452</v>
      </c>
      <c r="H43" s="193"/>
      <c r="I43" s="194">
        <f>I42/(I42+E42)</f>
        <v>0.86092185514927222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3469</v>
      </c>
      <c r="H73" s="123">
        <f>G73/(G$73+G$74+G$75+G$76)</f>
        <v>0.49992794350771003</v>
      </c>
      <c r="I73" s="124">
        <v>936485</v>
      </c>
      <c r="J73" s="125">
        <f t="shared" ref="J73:J76" si="4">I73/(I$73+I$74+I$75+I$76)</f>
        <v>0.46185572806446062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74</v>
      </c>
      <c r="H74" s="95">
        <f t="shared" ref="H74:H76" si="5">G74/(G$73+G$74+G$75+G$76)</f>
        <v>1.0664360858913388E-2</v>
      </c>
      <c r="I74" s="94">
        <v>20786</v>
      </c>
      <c r="J74" s="127">
        <f t="shared" si="4"/>
        <v>1.0251240717734804E-2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2731</v>
      </c>
      <c r="H75" s="95">
        <f t="shared" si="5"/>
        <v>0.39357256088773601</v>
      </c>
      <c r="I75" s="94">
        <v>816553</v>
      </c>
      <c r="J75" s="127">
        <f t="shared" si="4"/>
        <v>0.40270765716292251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665</v>
      </c>
      <c r="H76" s="129">
        <f t="shared" si="5"/>
        <v>9.5835134745640579E-2</v>
      </c>
      <c r="I76" s="130">
        <v>253833</v>
      </c>
      <c r="J76" s="131">
        <f t="shared" si="4"/>
        <v>0.12518537405488206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5803</v>
      </c>
      <c r="D91" s="108">
        <v>164543.25</v>
      </c>
      <c r="E91" s="108">
        <f>D91*1000/C91</f>
        <v>28354.859555402378</v>
      </c>
      <c r="F91" s="108">
        <v>49700</v>
      </c>
      <c r="G91" s="91">
        <f>E91/F91</f>
        <v>0.57052031298596328</v>
      </c>
      <c r="L91" s="24">
        <f>C91*F91</f>
        <v>288409100</v>
      </c>
    </row>
    <row r="92" spans="1:12" ht="20.100000000000001" customHeight="1">
      <c r="B92" s="144" t="s">
        <v>98</v>
      </c>
      <c r="C92" s="94">
        <v>4352</v>
      </c>
      <c r="D92" s="109">
        <v>222030.258</v>
      </c>
      <c r="E92" s="109">
        <f t="shared" ref="E92:E100" si="6">D92*1000/C92</f>
        <v>51017.982077205881</v>
      </c>
      <c r="F92" s="109">
        <v>104000</v>
      </c>
      <c r="G92" s="96">
        <f t="shared" ref="G92:G97" si="7">E92/F92</f>
        <v>0.49055751997313346</v>
      </c>
      <c r="L92" s="24">
        <f t="shared" ref="L92:L97" si="8">C92*F92</f>
        <v>452608000</v>
      </c>
    </row>
    <row r="93" spans="1:12" ht="20.100000000000001" customHeight="1">
      <c r="B93" s="144" t="s">
        <v>99</v>
      </c>
      <c r="C93" s="94">
        <v>4771</v>
      </c>
      <c r="D93" s="109">
        <v>527580.42000000004</v>
      </c>
      <c r="E93" s="109">
        <f t="shared" si="6"/>
        <v>110580.67910291345</v>
      </c>
      <c r="F93" s="109">
        <v>165800</v>
      </c>
      <c r="G93" s="96">
        <f t="shared" si="7"/>
        <v>0.66695222619368788</v>
      </c>
      <c r="L93" s="24">
        <f t="shared" si="8"/>
        <v>791031800</v>
      </c>
    </row>
    <row r="94" spans="1:12" ht="20.100000000000001" customHeight="1">
      <c r="B94" s="144" t="s">
        <v>100</v>
      </c>
      <c r="C94" s="94">
        <v>2861</v>
      </c>
      <c r="D94" s="109">
        <v>452702.95199999999</v>
      </c>
      <c r="E94" s="109">
        <f t="shared" si="6"/>
        <v>158232.41943376441</v>
      </c>
      <c r="F94" s="109">
        <v>194800</v>
      </c>
      <c r="G94" s="96">
        <f t="shared" si="7"/>
        <v>0.81228141393102882</v>
      </c>
      <c r="L94" s="24">
        <f t="shared" si="8"/>
        <v>557322800</v>
      </c>
    </row>
    <row r="95" spans="1:12" ht="20.100000000000001" customHeight="1">
      <c r="B95" s="144" t="s">
        <v>101</v>
      </c>
      <c r="C95" s="94">
        <v>1704</v>
      </c>
      <c r="D95" s="109">
        <v>391283.32799999998</v>
      </c>
      <c r="E95" s="109">
        <f t="shared" si="6"/>
        <v>229626.36619718309</v>
      </c>
      <c r="F95" s="109">
        <v>267500</v>
      </c>
      <c r="G95" s="96">
        <f t="shared" si="7"/>
        <v>0.85841632223246012</v>
      </c>
      <c r="L95" s="24">
        <f t="shared" si="8"/>
        <v>455820000</v>
      </c>
    </row>
    <row r="96" spans="1:12" ht="20.100000000000001" customHeight="1">
      <c r="B96" s="144" t="s">
        <v>102</v>
      </c>
      <c r="C96" s="94">
        <v>1131</v>
      </c>
      <c r="D96" s="109">
        <v>328394.19400000002</v>
      </c>
      <c r="E96" s="109">
        <f t="shared" si="6"/>
        <v>290357.37754199823</v>
      </c>
      <c r="F96" s="109">
        <v>306000</v>
      </c>
      <c r="G96" s="96">
        <f t="shared" si="7"/>
        <v>0.94888031876470014</v>
      </c>
      <c r="L96" s="24">
        <f t="shared" si="8"/>
        <v>346086000</v>
      </c>
    </row>
    <row r="97" spans="2:12" ht="20.100000000000001" customHeight="1">
      <c r="B97" s="145" t="s">
        <v>103</v>
      </c>
      <c r="C97" s="132">
        <v>573</v>
      </c>
      <c r="D97" s="133">
        <v>211041.75</v>
      </c>
      <c r="E97" s="133">
        <f t="shared" si="6"/>
        <v>368310.20942408376</v>
      </c>
      <c r="F97" s="133">
        <v>358300</v>
      </c>
      <c r="G97" s="135">
        <f t="shared" si="7"/>
        <v>1.0279380670501919</v>
      </c>
      <c r="K97" s="148"/>
      <c r="L97" s="24">
        <f t="shared" si="8"/>
        <v>205305900</v>
      </c>
    </row>
    <row r="98" spans="2:12" ht="20.100000000000001" customHeight="1">
      <c r="B98" s="143" t="s">
        <v>110</v>
      </c>
      <c r="C98" s="89">
        <f>SUM(C91:C92)</f>
        <v>10155</v>
      </c>
      <c r="D98" s="108">
        <f>SUM(D91:D92)</f>
        <v>386573.50800000003</v>
      </c>
      <c r="E98" s="108">
        <f t="shared" si="6"/>
        <v>38067.307533234867</v>
      </c>
      <c r="F98" s="164"/>
      <c r="G98" s="91">
        <f>SUM(D91:D92)*1000/SUM(L91:L92)</f>
        <v>0.52167960496458188</v>
      </c>
    </row>
    <row r="99" spans="2:12" ht="20.100000000000001" customHeight="1">
      <c r="B99" s="146" t="s">
        <v>104</v>
      </c>
      <c r="C99" s="99">
        <f>SUM(C93:C97)</f>
        <v>11040</v>
      </c>
      <c r="D99" s="149">
        <f>SUM(D93:D97)</f>
        <v>1911002.6439999999</v>
      </c>
      <c r="E99" s="110">
        <f t="shared" si="6"/>
        <v>173098.06557971012</v>
      </c>
      <c r="F99" s="165"/>
      <c r="G99" s="119">
        <f>SUM(D93:D97)*1000/SUM(L93:L97)</f>
        <v>0.81127093801002848</v>
      </c>
    </row>
    <row r="100" spans="2:12" ht="20.100000000000001" customHeight="1">
      <c r="B100" s="147" t="s">
        <v>111</v>
      </c>
      <c r="C100" s="130">
        <f>SUM(C98:C99)</f>
        <v>21195</v>
      </c>
      <c r="D100" s="150">
        <f>SUM(D98:D99)</f>
        <v>2297576.1519999998</v>
      </c>
      <c r="E100" s="134">
        <f t="shared" si="6"/>
        <v>108401.80004718094</v>
      </c>
      <c r="F100" s="137"/>
      <c r="G100" s="136">
        <f>SUM(D91:D97)*1000/SUM(L91:L97)</f>
        <v>0.74197129765849046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10月状況（表紙）</vt:lpstr>
      <vt:lpstr>人口統計</vt:lpstr>
      <vt:lpstr>認定者数</vt:lpstr>
      <vt:lpstr>給付状況</vt:lpstr>
      <vt:lpstr>'10月状況（表紙）'!Print_Area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2015-04-17T00:08:24Z</dcterms:modified>
</cp:coreProperties>
</file>