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11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'11月状況（表紙）'!$A$1:$L$45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<sst xmlns="http://schemas.openxmlformats.org/spreadsheetml/2006/main" count="136" uniqueCount="114">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</sst>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58383</c:v>
                </c:pt>
                <c:pt idx="1">
                  <c:v>31198</c:v>
                </c:pt>
                <c:pt idx="2">
                  <c:v>17481</c:v>
                </c:pt>
                <c:pt idx="3">
                  <c:v>10600</c:v>
                </c:pt>
                <c:pt idx="4">
                  <c:v>15070</c:v>
                </c:pt>
                <c:pt idx="5">
                  <c:v>33972</c:v>
                </c:pt>
                <c:pt idx="6">
                  <c:v>46927</c:v>
                </c:pt>
                <c:pt idx="7">
                  <c:v>19140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21784</c:v>
                </c:pt>
                <c:pt idx="1">
                  <c:v>14575</c:v>
                </c:pt>
                <c:pt idx="2">
                  <c:v>8408</c:v>
                </c:pt>
                <c:pt idx="3">
                  <c:v>4371</c:v>
                </c:pt>
                <c:pt idx="4">
                  <c:v>6303</c:v>
                </c:pt>
                <c:pt idx="5">
                  <c:v>14354</c:v>
                </c:pt>
                <c:pt idx="6">
                  <c:v>22322</c:v>
                </c:pt>
                <c:pt idx="7">
                  <c:v>9487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16678</c:v>
                </c:pt>
                <c:pt idx="1">
                  <c:v>13286</c:v>
                </c:pt>
                <c:pt idx="2">
                  <c:v>9130</c:v>
                </c:pt>
                <c:pt idx="3">
                  <c:v>4283</c:v>
                </c:pt>
                <c:pt idx="4">
                  <c:v>7057</c:v>
                </c:pt>
                <c:pt idx="5">
                  <c:v>14906</c:v>
                </c:pt>
                <c:pt idx="6">
                  <c:v>23671</c:v>
                </c:pt>
                <c:pt idx="7">
                  <c:v>10183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795712"/>
        <c:axId val="9979724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0.2126029517439611</c:v>
                </c:pt>
                <c:pt idx="1">
                  <c:v>0.28956722374657023</c:v>
                </c:pt>
                <c:pt idx="2">
                  <c:v>0.32162112598569592</c:v>
                </c:pt>
                <c:pt idx="3">
                  <c:v>0.26983879517320947</c:v>
                </c:pt>
                <c:pt idx="4">
                  <c:v>0.28385671185144268</c:v>
                </c:pt>
                <c:pt idx="5">
                  <c:v>0.28079536294192159</c:v>
                </c:pt>
                <c:pt idx="6">
                  <c:v>0.31120929980783285</c:v>
                </c:pt>
                <c:pt idx="7">
                  <c:v>0.31981139744736198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08768"/>
        <c:axId val="99807232"/>
      </c:lineChart>
      <c:catAx>
        <c:axId val="99795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9797248"/>
        <c:crosses val="autoZero"/>
        <c:auto val="1"/>
        <c:lblAlgn val="ctr"/>
        <c:lblOffset val="100"/>
        <c:noMultiLvlLbl val="0"/>
      </c:catAx>
      <c:valAx>
        <c:axId val="9979724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9795712"/>
        <c:crosses val="autoZero"/>
        <c:crossBetween val="between"/>
      </c:valAx>
      <c:valAx>
        <c:axId val="998072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9808768"/>
        <c:crosses val="max"/>
        <c:crossBetween val="between"/>
      </c:valAx>
      <c:catAx>
        <c:axId val="99808768"/>
        <c:scaling>
          <c:orientation val="minMax"/>
        </c:scaling>
        <c:delete val="1"/>
        <c:axPos val="b"/>
        <c:majorTickMark val="out"/>
        <c:minorTickMark val="none"/>
        <c:tickLblPos val="nextTo"/>
        <c:crossAx val="9980723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0.46747086272873356</c:v>
                </c:pt>
                <c:pt idx="1">
                  <c:v>0.40156565077055356</c:v>
                </c:pt>
                <c:pt idx="2">
                  <c:v>0.12058670225930589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5780</c:v>
                </c:pt>
                <c:pt idx="1">
                  <c:v>4355</c:v>
                </c:pt>
                <c:pt idx="2">
                  <c:v>4967</c:v>
                </c:pt>
                <c:pt idx="3">
                  <c:v>3032</c:v>
                </c:pt>
                <c:pt idx="4">
                  <c:v>1837</c:v>
                </c:pt>
                <c:pt idx="5">
                  <c:v>1279</c:v>
                </c:pt>
                <c:pt idx="6">
                  <c:v>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54976"/>
        <c:axId val="101456512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28343.065743944637</c:v>
                </c:pt>
                <c:pt idx="1">
                  <c:v>50553.681285878301</c:v>
                </c:pt>
                <c:pt idx="2">
                  <c:v>99821.054962754177</c:v>
                </c:pt>
                <c:pt idx="3">
                  <c:v>140919.7691292876</c:v>
                </c:pt>
                <c:pt idx="4">
                  <c:v>205235.13119216112</c:v>
                </c:pt>
                <c:pt idx="5">
                  <c:v>245726.60203283816</c:v>
                </c:pt>
                <c:pt idx="6">
                  <c:v>319570.1337579618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59840"/>
        <c:axId val="101458304"/>
      </c:lineChart>
      <c:catAx>
        <c:axId val="10145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1456512"/>
        <c:crosses val="autoZero"/>
        <c:auto val="1"/>
        <c:lblAlgn val="ctr"/>
        <c:lblOffset val="100"/>
        <c:noMultiLvlLbl val="0"/>
      </c:catAx>
      <c:valAx>
        <c:axId val="1014565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01454976"/>
        <c:crosses val="autoZero"/>
        <c:crossBetween val="between"/>
      </c:valAx>
      <c:valAx>
        <c:axId val="10145830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01459840"/>
        <c:crosses val="max"/>
        <c:crossBetween val="between"/>
      </c:valAx>
      <c:catAx>
        <c:axId val="10145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014583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8.5788558052460287E-2</c:v>
                </c:pt>
                <c:pt idx="1">
                  <c:v>0.51129390679469133</c:v>
                </c:pt>
                <c:pt idx="2">
                  <c:v>0.40291753515284839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7942</c:v>
                </c:pt>
                <c:pt idx="1">
                  <c:v>5245</c:v>
                </c:pt>
                <c:pt idx="2">
                  <c:v>7609</c:v>
                </c:pt>
                <c:pt idx="3">
                  <c:v>5162</c:v>
                </c:pt>
                <c:pt idx="4">
                  <c:v>4262</c:v>
                </c:pt>
                <c:pt idx="5">
                  <c:v>4753</c:v>
                </c:pt>
                <c:pt idx="6">
                  <c:v>3169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1169</c:v>
                </c:pt>
                <c:pt idx="1">
                  <c:v>859</c:v>
                </c:pt>
                <c:pt idx="2">
                  <c:v>838</c:v>
                </c:pt>
                <c:pt idx="3">
                  <c:v>650</c:v>
                </c:pt>
                <c:pt idx="4">
                  <c:v>497</c:v>
                </c:pt>
                <c:pt idx="5">
                  <c:v>431</c:v>
                </c:pt>
                <c:pt idx="6">
                  <c:v>325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6773</c:v>
                </c:pt>
                <c:pt idx="1">
                  <c:v>4386</c:v>
                </c:pt>
                <c:pt idx="2">
                  <c:v>6771</c:v>
                </c:pt>
                <c:pt idx="3">
                  <c:v>4512</c:v>
                </c:pt>
                <c:pt idx="4">
                  <c:v>3765</c:v>
                </c:pt>
                <c:pt idx="5">
                  <c:v>4322</c:v>
                </c:pt>
                <c:pt idx="6">
                  <c:v>2844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1220</c:v>
                </c:pt>
                <c:pt idx="1">
                  <c:v>1075</c:v>
                </c:pt>
                <c:pt idx="2">
                  <c:v>828</c:v>
                </c:pt>
                <c:pt idx="3">
                  <c:v>190</c:v>
                </c:pt>
                <c:pt idx="4">
                  <c:v>404</c:v>
                </c:pt>
                <c:pt idx="5">
                  <c:v>752</c:v>
                </c:pt>
                <c:pt idx="6">
                  <c:v>2951</c:v>
                </c:pt>
                <c:pt idx="7">
                  <c:v>522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718</c:v>
                </c:pt>
                <c:pt idx="1">
                  <c:v>789</c:v>
                </c:pt>
                <c:pt idx="2">
                  <c:v>481</c:v>
                </c:pt>
                <c:pt idx="3">
                  <c:v>163</c:v>
                </c:pt>
                <c:pt idx="4">
                  <c:v>247</c:v>
                </c:pt>
                <c:pt idx="5">
                  <c:v>640</c:v>
                </c:pt>
                <c:pt idx="6">
                  <c:v>1737</c:v>
                </c:pt>
                <c:pt idx="7">
                  <c:v>470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1095</c:v>
                </c:pt>
                <c:pt idx="1">
                  <c:v>1017</c:v>
                </c:pt>
                <c:pt idx="2">
                  <c:v>685</c:v>
                </c:pt>
                <c:pt idx="3">
                  <c:v>289</c:v>
                </c:pt>
                <c:pt idx="4">
                  <c:v>474</c:v>
                </c:pt>
                <c:pt idx="5">
                  <c:v>1139</c:v>
                </c:pt>
                <c:pt idx="6">
                  <c:v>2218</c:v>
                </c:pt>
                <c:pt idx="7">
                  <c:v>692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729</c:v>
                </c:pt>
                <c:pt idx="1">
                  <c:v>770</c:v>
                </c:pt>
                <c:pt idx="2">
                  <c:v>510</c:v>
                </c:pt>
                <c:pt idx="3">
                  <c:v>218</c:v>
                </c:pt>
                <c:pt idx="4">
                  <c:v>284</c:v>
                </c:pt>
                <c:pt idx="5">
                  <c:v>666</c:v>
                </c:pt>
                <c:pt idx="6">
                  <c:v>1521</c:v>
                </c:pt>
                <c:pt idx="7">
                  <c:v>464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627</c:v>
                </c:pt>
                <c:pt idx="1">
                  <c:v>555</c:v>
                </c:pt>
                <c:pt idx="2">
                  <c:v>460</c:v>
                </c:pt>
                <c:pt idx="3">
                  <c:v>186</c:v>
                </c:pt>
                <c:pt idx="4">
                  <c:v>294</c:v>
                </c:pt>
                <c:pt idx="5">
                  <c:v>601</c:v>
                </c:pt>
                <c:pt idx="6">
                  <c:v>1198</c:v>
                </c:pt>
                <c:pt idx="7">
                  <c:v>341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803</c:v>
                </c:pt>
                <c:pt idx="1">
                  <c:v>611</c:v>
                </c:pt>
                <c:pt idx="2">
                  <c:v>429</c:v>
                </c:pt>
                <c:pt idx="3">
                  <c:v>199</c:v>
                </c:pt>
                <c:pt idx="4">
                  <c:v>305</c:v>
                </c:pt>
                <c:pt idx="5">
                  <c:v>670</c:v>
                </c:pt>
                <c:pt idx="6">
                  <c:v>1237</c:v>
                </c:pt>
                <c:pt idx="7">
                  <c:v>499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532</c:v>
                </c:pt>
                <c:pt idx="1">
                  <c:v>400</c:v>
                </c:pt>
                <c:pt idx="2">
                  <c:v>327</c:v>
                </c:pt>
                <c:pt idx="3">
                  <c:v>161</c:v>
                </c:pt>
                <c:pt idx="4">
                  <c:v>227</c:v>
                </c:pt>
                <c:pt idx="5">
                  <c:v>383</c:v>
                </c:pt>
                <c:pt idx="6">
                  <c:v>810</c:v>
                </c:pt>
                <c:pt idx="7">
                  <c:v>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086336"/>
        <c:axId val="101087872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0.14882221413343039</c:v>
                </c:pt>
                <c:pt idx="1">
                  <c:v>0.18725099601593626</c:v>
                </c:pt>
                <c:pt idx="2">
                  <c:v>0.21211084502223743</c:v>
                </c:pt>
                <c:pt idx="3">
                  <c:v>0.16246822278715045</c:v>
                </c:pt>
                <c:pt idx="4">
                  <c:v>0.16729041916167664</c:v>
                </c:pt>
                <c:pt idx="5">
                  <c:v>0.16578947368421051</c:v>
                </c:pt>
                <c:pt idx="6">
                  <c:v>0.25377774878785903</c:v>
                </c:pt>
                <c:pt idx="7">
                  <c:v>0.16863243518047788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3488"/>
        <c:axId val="101101952"/>
      </c:lineChart>
      <c:catAx>
        <c:axId val="101086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01087872"/>
        <c:crosses val="autoZero"/>
        <c:auto val="1"/>
        <c:lblAlgn val="ctr"/>
        <c:lblOffset val="100"/>
        <c:noMultiLvlLbl val="0"/>
      </c:catAx>
      <c:valAx>
        <c:axId val="1010878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01086336"/>
        <c:crosses val="autoZero"/>
        <c:crossBetween val="between"/>
      </c:valAx>
      <c:valAx>
        <c:axId val="10110195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101103488"/>
        <c:crosses val="max"/>
        <c:crossBetween val="between"/>
      </c:valAx>
      <c:catAx>
        <c:axId val="10110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1011019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0.32116308923187153</c:v>
                </c:pt>
                <c:pt idx="1">
                  <c:v>0.4728184613547482</c:v>
                </c:pt>
                <c:pt idx="2">
                  <c:v>0.20601844941338029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117053.58</c:v>
                </c:pt>
                <c:pt idx="1">
                  <c:v>61.28</c:v>
                </c:pt>
                <c:pt idx="2">
                  <c:v>10719.93</c:v>
                </c:pt>
                <c:pt idx="3">
                  <c:v>3644.62</c:v>
                </c:pt>
                <c:pt idx="4">
                  <c:v>141617.26</c:v>
                </c:pt>
                <c:pt idx="5">
                  <c:v>77913.34</c:v>
                </c:pt>
                <c:pt idx="6">
                  <c:v>19420.259999999998</c:v>
                </c:pt>
                <c:pt idx="7">
                  <c:v>2806.55</c:v>
                </c:pt>
                <c:pt idx="8">
                  <c:v>3270.23</c:v>
                </c:pt>
                <c:pt idx="9">
                  <c:v>7805.25</c:v>
                </c:pt>
                <c:pt idx="10">
                  <c:v>6923.59</c:v>
                </c:pt>
                <c:pt idx="11">
                  <c:v>22565.49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55168"/>
        <c:axId val="100457088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5317</c:v>
                </c:pt>
                <c:pt idx="1">
                  <c:v>2</c:v>
                </c:pt>
                <c:pt idx="2">
                  <c:v>356</c:v>
                </c:pt>
                <c:pt idx="3">
                  <c:v>99</c:v>
                </c:pt>
                <c:pt idx="4">
                  <c:v>4330</c:v>
                </c:pt>
                <c:pt idx="5">
                  <c:v>2000</c:v>
                </c:pt>
                <c:pt idx="6">
                  <c:v>3150</c:v>
                </c:pt>
                <c:pt idx="7">
                  <c:v>236</c:v>
                </c:pt>
                <c:pt idx="8">
                  <c:v>96</c:v>
                </c:pt>
                <c:pt idx="9">
                  <c:v>125</c:v>
                </c:pt>
                <c:pt idx="10">
                  <c:v>30</c:v>
                </c:pt>
                <c:pt idx="11">
                  <c:v>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60416"/>
        <c:axId val="100458880"/>
      </c:lineChart>
      <c:catAx>
        <c:axId val="100455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100457088"/>
        <c:crosses val="autoZero"/>
        <c:auto val="1"/>
        <c:lblAlgn val="ctr"/>
        <c:lblOffset val="100"/>
        <c:noMultiLvlLbl val="0"/>
      </c:catAx>
      <c:valAx>
        <c:axId val="1004570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00455168"/>
        <c:crosses val="autoZero"/>
        <c:crossBetween val="between"/>
      </c:valAx>
      <c:valAx>
        <c:axId val="10045888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00460416"/>
        <c:crosses val="max"/>
        <c:crossBetween val="between"/>
      </c:valAx>
      <c:catAx>
        <c:axId val="100460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0045888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299902.27</c:v>
                </c:pt>
                <c:pt idx="1">
                  <c:v>12679.39</c:v>
                </c:pt>
                <c:pt idx="2">
                  <c:v>57024.25</c:v>
                </c:pt>
                <c:pt idx="3">
                  <c:v>12324.69</c:v>
                </c:pt>
                <c:pt idx="4">
                  <c:v>718030.73</c:v>
                </c:pt>
                <c:pt idx="5">
                  <c:v>282595.45</c:v>
                </c:pt>
                <c:pt idx="6">
                  <c:v>92860.65</c:v>
                </c:pt>
                <c:pt idx="7">
                  <c:v>31187.71</c:v>
                </c:pt>
                <c:pt idx="8">
                  <c:v>163080.95000000001</c:v>
                </c:pt>
                <c:pt idx="9">
                  <c:v>95521.19</c:v>
                </c:pt>
                <c:pt idx="10">
                  <c:v>514100.5</c:v>
                </c:pt>
                <c:pt idx="11">
                  <c:v>186919.99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74240"/>
        <c:axId val="100492800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5120</c:v>
                </c:pt>
                <c:pt idx="1">
                  <c:v>206</c:v>
                </c:pt>
                <c:pt idx="2">
                  <c:v>1233</c:v>
                </c:pt>
                <c:pt idx="3">
                  <c:v>320</c:v>
                </c:pt>
                <c:pt idx="4">
                  <c:v>6995</c:v>
                </c:pt>
                <c:pt idx="5">
                  <c:v>3135</c:v>
                </c:pt>
                <c:pt idx="6">
                  <c:v>6943</c:v>
                </c:pt>
                <c:pt idx="7">
                  <c:v>2284</c:v>
                </c:pt>
                <c:pt idx="8">
                  <c:v>1667</c:v>
                </c:pt>
                <c:pt idx="9">
                  <c:v>460</c:v>
                </c:pt>
                <c:pt idx="10">
                  <c:v>1933</c:v>
                </c:pt>
                <c:pt idx="11">
                  <c:v>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4320"/>
        <c:axId val="100494336"/>
      </c:lineChart>
      <c:catAx>
        <c:axId val="10047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100492800"/>
        <c:crosses val="autoZero"/>
        <c:auto val="1"/>
        <c:lblAlgn val="ctr"/>
        <c:lblOffset val="100"/>
        <c:noMultiLvlLbl val="0"/>
      </c:catAx>
      <c:valAx>
        <c:axId val="1004928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00474240"/>
        <c:crosses val="autoZero"/>
        <c:crossBetween val="between"/>
      </c:valAx>
      <c:valAx>
        <c:axId val="10049433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00504320"/>
        <c:crosses val="max"/>
        <c:crossBetween val="between"/>
      </c:valAx>
      <c:catAx>
        <c:axId val="100504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0049433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0.50326039704390668</c:v>
                </c:pt>
                <c:pt idx="1">
                  <c:v>0.39313143022750324</c:v>
                </c:pt>
                <c:pt idx="2">
                  <c:v>9.2885089117519207E-2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724290</v>
      </c>
      <c r="D5" s="38">
        <f>SUM(E5:F5)</f>
        <v>200798</v>
      </c>
      <c r="E5" s="39">
        <f>SUM(E6:E13)</f>
        <v>101604</v>
      </c>
      <c r="F5" s="40">
        <f t="shared" ref="F5:G5" si="0">SUM(F6:F13)</f>
        <v>99194</v>
      </c>
      <c r="G5" s="37">
        <f t="shared" si="0"/>
        <v>232771</v>
      </c>
      <c r="H5" s="41">
        <f>D5/C5</f>
        <v>0.27723425699650694</v>
      </c>
      <c r="I5" s="26"/>
      <c r="J5" s="24">
        <f t="shared" ref="J5:J13" si="1">C5-D5-G5</f>
        <v>290721</v>
      </c>
      <c r="K5" s="68">
        <f>E5/C5</f>
        <v>0.14028082674067016</v>
      </c>
      <c r="L5" s="68">
        <f>F5/C5</f>
        <v>0.13695343025583676</v>
      </c>
    </row>
    <row r="6" spans="1:12" ht="20.100000000000001" customHeight="1" thickTop="1">
      <c r="B6" s="18" t="s">
        <v>25</v>
      </c>
      <c r="C6" s="42">
        <v>180910</v>
      </c>
      <c r="D6" s="43">
        <f t="shared" ref="D6:D13" si="2">SUM(E6:F6)</f>
        <v>38462</v>
      </c>
      <c r="E6" s="44">
        <v>21784</v>
      </c>
      <c r="F6" s="45">
        <v>16678</v>
      </c>
      <c r="G6" s="42">
        <v>58383</v>
      </c>
      <c r="H6" s="46">
        <f t="shared" ref="H6:H13" si="3">D6/C6</f>
        <v>0.2126029517439611</v>
      </c>
      <c r="I6" s="26"/>
      <c r="J6" s="24">
        <f t="shared" si="1"/>
        <v>84065</v>
      </c>
      <c r="K6" s="68">
        <f t="shared" ref="K6:K13" si="4">E6/C6</f>
        <v>0.12041346525896855</v>
      </c>
      <c r="L6" s="68">
        <f t="shared" ref="L6:L13" si="5">F6/C6</f>
        <v>9.2189486484992533E-2</v>
      </c>
    </row>
    <row r="7" spans="1:12" ht="20.100000000000001" customHeight="1">
      <c r="B7" s="19" t="s">
        <v>26</v>
      </c>
      <c r="C7" s="47">
        <v>96216</v>
      </c>
      <c r="D7" s="48">
        <f t="shared" si="2"/>
        <v>27861</v>
      </c>
      <c r="E7" s="49">
        <v>14575</v>
      </c>
      <c r="F7" s="50">
        <v>13286</v>
      </c>
      <c r="G7" s="47">
        <v>31198</v>
      </c>
      <c r="H7" s="51">
        <f t="shared" si="3"/>
        <v>0.28956722374657023</v>
      </c>
      <c r="I7" s="26"/>
      <c r="J7" s="24">
        <f t="shared" si="1"/>
        <v>37157</v>
      </c>
      <c r="K7" s="68">
        <f t="shared" si="4"/>
        <v>0.1514820819822067</v>
      </c>
      <c r="L7" s="68">
        <f t="shared" si="5"/>
        <v>0.13808514176436351</v>
      </c>
    </row>
    <row r="8" spans="1:12" ht="20.100000000000001" customHeight="1">
      <c r="B8" s="19" t="s">
        <v>27</v>
      </c>
      <c r="C8" s="47">
        <v>54530</v>
      </c>
      <c r="D8" s="48">
        <f t="shared" si="2"/>
        <v>17538</v>
      </c>
      <c r="E8" s="49">
        <v>8408</v>
      </c>
      <c r="F8" s="50">
        <v>9130</v>
      </c>
      <c r="G8" s="47">
        <v>17481</v>
      </c>
      <c r="H8" s="51">
        <f t="shared" si="3"/>
        <v>0.32162112598569592</v>
      </c>
      <c r="I8" s="26"/>
      <c r="J8" s="24">
        <f t="shared" si="1"/>
        <v>19511</v>
      </c>
      <c r="K8" s="68">
        <f t="shared" si="4"/>
        <v>0.15419035393361452</v>
      </c>
      <c r="L8" s="68">
        <f t="shared" si="5"/>
        <v>0.16743077205208143</v>
      </c>
    </row>
    <row r="9" spans="1:12" ht="20.100000000000001" customHeight="1">
      <c r="B9" s="19" t="s">
        <v>28</v>
      </c>
      <c r="C9" s="47">
        <v>32071</v>
      </c>
      <c r="D9" s="48">
        <f t="shared" si="2"/>
        <v>8654</v>
      </c>
      <c r="E9" s="49">
        <v>4371</v>
      </c>
      <c r="F9" s="50">
        <v>4283</v>
      </c>
      <c r="G9" s="47">
        <v>10600</v>
      </c>
      <c r="H9" s="51">
        <f t="shared" si="3"/>
        <v>0.26983879517320947</v>
      </c>
      <c r="I9" s="26"/>
      <c r="J9" s="24">
        <f t="shared" si="1"/>
        <v>12817</v>
      </c>
      <c r="K9" s="68">
        <f t="shared" si="4"/>
        <v>0.13629135355929031</v>
      </c>
      <c r="L9" s="68">
        <f t="shared" si="5"/>
        <v>0.13354744161391913</v>
      </c>
    </row>
    <row r="10" spans="1:12" ht="20.100000000000001" customHeight="1">
      <c r="B10" s="19" t="s">
        <v>29</v>
      </c>
      <c r="C10" s="47">
        <v>47066</v>
      </c>
      <c r="D10" s="48">
        <f t="shared" si="2"/>
        <v>13360</v>
      </c>
      <c r="E10" s="49">
        <v>6303</v>
      </c>
      <c r="F10" s="50">
        <v>7057</v>
      </c>
      <c r="G10" s="47">
        <v>15070</v>
      </c>
      <c r="H10" s="51">
        <f t="shared" si="3"/>
        <v>0.28385671185144268</v>
      </c>
      <c r="I10" s="26"/>
      <c r="J10" s="24">
        <f t="shared" si="1"/>
        <v>18636</v>
      </c>
      <c r="K10" s="68">
        <f t="shared" si="4"/>
        <v>0.1339183274550631</v>
      </c>
      <c r="L10" s="68">
        <f t="shared" si="5"/>
        <v>0.14993838439637955</v>
      </c>
    </row>
    <row r="11" spans="1:12" ht="20.100000000000001" customHeight="1">
      <c r="B11" s="19" t="s">
        <v>30</v>
      </c>
      <c r="C11" s="47">
        <v>104204</v>
      </c>
      <c r="D11" s="48">
        <f t="shared" si="2"/>
        <v>29260</v>
      </c>
      <c r="E11" s="49">
        <v>14354</v>
      </c>
      <c r="F11" s="50">
        <v>14906</v>
      </c>
      <c r="G11" s="47">
        <v>33972</v>
      </c>
      <c r="H11" s="51">
        <f t="shared" si="3"/>
        <v>0.28079536294192159</v>
      </c>
      <c r="I11" s="26"/>
      <c r="J11" s="24">
        <f t="shared" si="1"/>
        <v>40972</v>
      </c>
      <c r="K11" s="68">
        <f t="shared" si="4"/>
        <v>0.13774903074738015</v>
      </c>
      <c r="L11" s="68">
        <f t="shared" si="5"/>
        <v>0.14304633219454146</v>
      </c>
    </row>
    <row r="12" spans="1:12" ht="20.100000000000001" customHeight="1">
      <c r="B12" s="19" t="s">
        <v>31</v>
      </c>
      <c r="C12" s="47">
        <v>147788</v>
      </c>
      <c r="D12" s="48">
        <f t="shared" si="2"/>
        <v>45993</v>
      </c>
      <c r="E12" s="49">
        <v>22322</v>
      </c>
      <c r="F12" s="50">
        <v>23671</v>
      </c>
      <c r="G12" s="47">
        <v>46927</v>
      </c>
      <c r="H12" s="51">
        <f t="shared" si="3"/>
        <v>0.31120929980783285</v>
      </c>
      <c r="I12" s="26"/>
      <c r="J12" s="24">
        <f t="shared" si="1"/>
        <v>54868</v>
      </c>
      <c r="K12" s="68">
        <f t="shared" si="4"/>
        <v>0.15104067989281944</v>
      </c>
      <c r="L12" s="68">
        <f t="shared" si="5"/>
        <v>0.16016861991501341</v>
      </c>
    </row>
    <row r="13" spans="1:12" ht="20.100000000000001" customHeight="1">
      <c r="B13" s="19" t="s">
        <v>32</v>
      </c>
      <c r="C13" s="47">
        <v>61505</v>
      </c>
      <c r="D13" s="48">
        <f t="shared" si="2"/>
        <v>19670</v>
      </c>
      <c r="E13" s="49">
        <v>9487</v>
      </c>
      <c r="F13" s="50">
        <v>10183</v>
      </c>
      <c r="G13" s="47">
        <v>19140</v>
      </c>
      <c r="H13" s="51">
        <f t="shared" si="3"/>
        <v>0.31981139744736198</v>
      </c>
      <c r="I13" s="26"/>
      <c r="J13" s="24">
        <f t="shared" si="1"/>
        <v>22695</v>
      </c>
      <c r="K13" s="68">
        <f t="shared" si="4"/>
        <v>0.1542476221445411</v>
      </c>
      <c r="L13" s="68">
        <f t="shared" si="5"/>
        <v>0.1655637753028209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4" t="s">
        <v>112</v>
      </c>
      <c r="C4" s="175"/>
      <c r="D4" s="53">
        <f>SUM(D5:D6)</f>
        <v>7942</v>
      </c>
      <c r="E4" s="54">
        <f t="shared" ref="E4:K4" si="0">SUM(E5:E6)</f>
        <v>5245</v>
      </c>
      <c r="F4" s="54">
        <f t="shared" si="0"/>
        <v>7609</v>
      </c>
      <c r="G4" s="54">
        <f t="shared" si="0"/>
        <v>5162</v>
      </c>
      <c r="H4" s="54">
        <f t="shared" si="0"/>
        <v>4262</v>
      </c>
      <c r="I4" s="54">
        <f t="shared" si="0"/>
        <v>4753</v>
      </c>
      <c r="J4" s="53">
        <f t="shared" si="0"/>
        <v>3169</v>
      </c>
      <c r="K4" s="55">
        <f t="shared" si="0"/>
        <v>38142</v>
      </c>
      <c r="L4" s="63">
        <f>K4/人口統計!D5</f>
        <v>0.18995209115628642</v>
      </c>
    </row>
    <row r="5" spans="1:12" ht="20.100000000000001" customHeight="1">
      <c r="B5" s="36"/>
      <c r="C5" s="66" t="s">
        <v>46</v>
      </c>
      <c r="D5" s="56">
        <v>1169</v>
      </c>
      <c r="E5" s="57">
        <v>859</v>
      </c>
      <c r="F5" s="57">
        <v>838</v>
      </c>
      <c r="G5" s="57">
        <v>650</v>
      </c>
      <c r="H5" s="57">
        <v>497</v>
      </c>
      <c r="I5" s="57">
        <v>431</v>
      </c>
      <c r="J5" s="56">
        <v>325</v>
      </c>
      <c r="K5" s="58">
        <f>SUM(D5:J5)</f>
        <v>4769</v>
      </c>
      <c r="L5" s="64">
        <f>K5/人口統計!D5</f>
        <v>2.3750236556140999E-2</v>
      </c>
    </row>
    <row r="6" spans="1:12" ht="20.100000000000001" customHeight="1">
      <c r="B6" s="36"/>
      <c r="C6" s="67" t="s">
        <v>47</v>
      </c>
      <c r="D6" s="59">
        <v>6773</v>
      </c>
      <c r="E6" s="60">
        <v>4386</v>
      </c>
      <c r="F6" s="60">
        <v>6771</v>
      </c>
      <c r="G6" s="60">
        <v>4512</v>
      </c>
      <c r="H6" s="60">
        <v>3765</v>
      </c>
      <c r="I6" s="60">
        <v>4322</v>
      </c>
      <c r="J6" s="59">
        <v>2844</v>
      </c>
      <c r="K6" s="61">
        <f>SUM(D6:J6)</f>
        <v>33373</v>
      </c>
      <c r="L6" s="65">
        <f>K6/人口統計!D5</f>
        <v>0.16620185460014542</v>
      </c>
    </row>
    <row r="7" spans="1:12" ht="20.100000000000001" customHeight="1" thickBot="1">
      <c r="B7" s="174" t="s">
        <v>113</v>
      </c>
      <c r="C7" s="175"/>
      <c r="D7" s="53">
        <v>91</v>
      </c>
      <c r="E7" s="54">
        <v>142</v>
      </c>
      <c r="F7" s="54">
        <v>125</v>
      </c>
      <c r="G7" s="54">
        <v>109</v>
      </c>
      <c r="H7" s="54">
        <v>96</v>
      </c>
      <c r="I7" s="54">
        <v>105</v>
      </c>
      <c r="J7" s="53">
        <v>87</v>
      </c>
      <c r="K7" s="55">
        <f>SUM(D7:J7)</f>
        <v>755</v>
      </c>
      <c r="L7" s="162"/>
    </row>
    <row r="8" spans="1:12" ht="20.100000000000001" customHeight="1" thickTop="1">
      <c r="B8" s="176" t="s">
        <v>42</v>
      </c>
      <c r="C8" s="177"/>
      <c r="D8" s="43">
        <f>D4+D7</f>
        <v>8033</v>
      </c>
      <c r="E8" s="42">
        <f t="shared" ref="E8:K8" si="1">E4+E7</f>
        <v>5387</v>
      </c>
      <c r="F8" s="42">
        <f t="shared" si="1"/>
        <v>7734</v>
      </c>
      <c r="G8" s="42">
        <f t="shared" si="1"/>
        <v>5271</v>
      </c>
      <c r="H8" s="42">
        <f t="shared" si="1"/>
        <v>4358</v>
      </c>
      <c r="I8" s="42">
        <f t="shared" si="1"/>
        <v>4858</v>
      </c>
      <c r="J8" s="43">
        <f t="shared" si="1"/>
        <v>3256</v>
      </c>
      <c r="K8" s="62">
        <f t="shared" si="1"/>
        <v>38897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8" t="s">
        <v>25</v>
      </c>
      <c r="C23" s="179"/>
      <c r="D23" s="53">
        <v>1220</v>
      </c>
      <c r="E23" s="54">
        <v>718</v>
      </c>
      <c r="F23" s="54">
        <v>1095</v>
      </c>
      <c r="G23" s="54">
        <v>729</v>
      </c>
      <c r="H23" s="54">
        <v>627</v>
      </c>
      <c r="I23" s="54">
        <v>803</v>
      </c>
      <c r="J23" s="53">
        <v>532</v>
      </c>
      <c r="K23" s="55">
        <f>SUM(D23:J23)</f>
        <v>5724</v>
      </c>
      <c r="L23" s="63">
        <f>K23/人口統計!D6</f>
        <v>0.14882221413343039</v>
      </c>
    </row>
    <row r="24" spans="1:12" ht="20.100000000000001" customHeight="1">
      <c r="B24" s="172" t="s">
        <v>53</v>
      </c>
      <c r="C24" s="173"/>
      <c r="D24" s="53">
        <v>1075</v>
      </c>
      <c r="E24" s="54">
        <v>789</v>
      </c>
      <c r="F24" s="54">
        <v>1017</v>
      </c>
      <c r="G24" s="54">
        <v>770</v>
      </c>
      <c r="H24" s="54">
        <v>555</v>
      </c>
      <c r="I24" s="54">
        <v>611</v>
      </c>
      <c r="J24" s="53">
        <v>400</v>
      </c>
      <c r="K24" s="55">
        <f t="shared" ref="K24:K30" si="2">SUM(D24:J24)</f>
        <v>5217</v>
      </c>
      <c r="L24" s="63">
        <f>K24/人口統計!D7</f>
        <v>0.18725099601593626</v>
      </c>
    </row>
    <row r="25" spans="1:12" ht="20.100000000000001" customHeight="1">
      <c r="B25" s="172" t="s">
        <v>54</v>
      </c>
      <c r="C25" s="173"/>
      <c r="D25" s="53">
        <v>828</v>
      </c>
      <c r="E25" s="54">
        <v>481</v>
      </c>
      <c r="F25" s="54">
        <v>685</v>
      </c>
      <c r="G25" s="54">
        <v>510</v>
      </c>
      <c r="H25" s="54">
        <v>460</v>
      </c>
      <c r="I25" s="54">
        <v>429</v>
      </c>
      <c r="J25" s="53">
        <v>327</v>
      </c>
      <c r="K25" s="55">
        <f t="shared" si="2"/>
        <v>3720</v>
      </c>
      <c r="L25" s="63">
        <f>K25/人口統計!D8</f>
        <v>0.21211084502223743</v>
      </c>
    </row>
    <row r="26" spans="1:12" ht="20.100000000000001" customHeight="1">
      <c r="B26" s="172" t="s">
        <v>55</v>
      </c>
      <c r="C26" s="173"/>
      <c r="D26" s="53">
        <v>190</v>
      </c>
      <c r="E26" s="54">
        <v>163</v>
      </c>
      <c r="F26" s="54">
        <v>289</v>
      </c>
      <c r="G26" s="54">
        <v>218</v>
      </c>
      <c r="H26" s="54">
        <v>186</v>
      </c>
      <c r="I26" s="54">
        <v>199</v>
      </c>
      <c r="J26" s="53">
        <v>161</v>
      </c>
      <c r="K26" s="55">
        <f t="shared" si="2"/>
        <v>1406</v>
      </c>
      <c r="L26" s="63">
        <f>K26/人口統計!D9</f>
        <v>0.16246822278715045</v>
      </c>
    </row>
    <row r="27" spans="1:12" ht="20.100000000000001" customHeight="1">
      <c r="B27" s="172" t="s">
        <v>56</v>
      </c>
      <c r="C27" s="173"/>
      <c r="D27" s="53">
        <v>404</v>
      </c>
      <c r="E27" s="54">
        <v>247</v>
      </c>
      <c r="F27" s="54">
        <v>474</v>
      </c>
      <c r="G27" s="54">
        <v>284</v>
      </c>
      <c r="H27" s="54">
        <v>294</v>
      </c>
      <c r="I27" s="54">
        <v>305</v>
      </c>
      <c r="J27" s="53">
        <v>227</v>
      </c>
      <c r="K27" s="55">
        <f t="shared" si="2"/>
        <v>2235</v>
      </c>
      <c r="L27" s="63">
        <f>K27/人口統計!D10</f>
        <v>0.16729041916167664</v>
      </c>
    </row>
    <row r="28" spans="1:12" ht="20.100000000000001" customHeight="1">
      <c r="B28" s="172" t="s">
        <v>57</v>
      </c>
      <c r="C28" s="173"/>
      <c r="D28" s="53">
        <v>752</v>
      </c>
      <c r="E28" s="54">
        <v>640</v>
      </c>
      <c r="F28" s="54">
        <v>1139</v>
      </c>
      <c r="G28" s="54">
        <v>666</v>
      </c>
      <c r="H28" s="54">
        <v>601</v>
      </c>
      <c r="I28" s="54">
        <v>670</v>
      </c>
      <c r="J28" s="53">
        <v>383</v>
      </c>
      <c r="K28" s="55">
        <f t="shared" si="2"/>
        <v>4851</v>
      </c>
      <c r="L28" s="63">
        <f>K28/人口統計!D11</f>
        <v>0.16578947368421051</v>
      </c>
    </row>
    <row r="29" spans="1:12" ht="20.100000000000001" customHeight="1">
      <c r="B29" s="172" t="s">
        <v>58</v>
      </c>
      <c r="C29" s="173"/>
      <c r="D29" s="53">
        <v>2951</v>
      </c>
      <c r="E29" s="54">
        <v>1737</v>
      </c>
      <c r="F29" s="54">
        <v>2218</v>
      </c>
      <c r="G29" s="54">
        <v>1521</v>
      </c>
      <c r="H29" s="54">
        <v>1198</v>
      </c>
      <c r="I29" s="54">
        <v>1237</v>
      </c>
      <c r="J29" s="53">
        <v>810</v>
      </c>
      <c r="K29" s="55">
        <f t="shared" si="2"/>
        <v>11672</v>
      </c>
      <c r="L29" s="63">
        <f>K29/人口統計!D12</f>
        <v>0.25377774878785903</v>
      </c>
    </row>
    <row r="30" spans="1:12" ht="20.100000000000001" customHeight="1" thickBot="1">
      <c r="B30" s="178" t="s">
        <v>32</v>
      </c>
      <c r="C30" s="179"/>
      <c r="D30" s="53">
        <v>522</v>
      </c>
      <c r="E30" s="54">
        <v>470</v>
      </c>
      <c r="F30" s="54">
        <v>692</v>
      </c>
      <c r="G30" s="54">
        <v>464</v>
      </c>
      <c r="H30" s="54">
        <v>341</v>
      </c>
      <c r="I30" s="54">
        <v>499</v>
      </c>
      <c r="J30" s="53">
        <v>329</v>
      </c>
      <c r="K30" s="55">
        <f t="shared" si="2"/>
        <v>3317</v>
      </c>
      <c r="L30" s="69">
        <f>K30/人口統計!D13</f>
        <v>0.16863243518047788</v>
      </c>
    </row>
    <row r="31" spans="1:12" ht="20.100000000000001" customHeight="1" thickTop="1">
      <c r="B31" s="170" t="s">
        <v>59</v>
      </c>
      <c r="C31" s="171"/>
      <c r="D31" s="43">
        <f>SUM(D23:D30)</f>
        <v>7942</v>
      </c>
      <c r="E31" s="42">
        <f t="shared" ref="E31:J31" si="3">SUM(E23:E30)</f>
        <v>5245</v>
      </c>
      <c r="F31" s="42">
        <f t="shared" si="3"/>
        <v>7609</v>
      </c>
      <c r="G31" s="42">
        <f t="shared" si="3"/>
        <v>5162</v>
      </c>
      <c r="H31" s="42">
        <f t="shared" si="3"/>
        <v>4262</v>
      </c>
      <c r="I31" s="42">
        <f t="shared" si="3"/>
        <v>4753</v>
      </c>
      <c r="J31" s="43">
        <f t="shared" si="3"/>
        <v>3169</v>
      </c>
      <c r="K31" s="62">
        <f>SUM(K23:K30)</f>
        <v>38142</v>
      </c>
      <c r="L31" s="70">
        <f>K31/人口統計!D5</f>
        <v>0.18995209115628642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4:C4"/>
    <mergeCell ref="B7:C7"/>
    <mergeCell ref="B8:C8"/>
    <mergeCell ref="B23:C23"/>
    <mergeCell ref="B30:C30"/>
    <mergeCell ref="B31:C31"/>
    <mergeCell ref="B24:C24"/>
    <mergeCell ref="B25:C25"/>
    <mergeCell ref="B26:C26"/>
    <mergeCell ref="B27:C27"/>
    <mergeCell ref="B28:C28"/>
    <mergeCell ref="B29:C29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10758</v>
      </c>
      <c r="D4" s="90">
        <f>C4/$I4</f>
        <v>0.32116308923187153</v>
      </c>
      <c r="E4" s="89">
        <v>15838</v>
      </c>
      <c r="F4" s="91">
        <f>E4/$I4</f>
        <v>0.4728184613547482</v>
      </c>
      <c r="G4" s="92">
        <v>6901</v>
      </c>
      <c r="H4" s="90">
        <f>G4/$I4</f>
        <v>0.20601844941338029</v>
      </c>
      <c r="I4" s="93">
        <f>C4+E4+G4</f>
        <v>33497</v>
      </c>
    </row>
    <row r="5" spans="1:13" ht="20.100000000000001" customHeight="1">
      <c r="B5" s="77" t="s">
        <v>63</v>
      </c>
      <c r="C5" s="94">
        <v>413801.38000000006</v>
      </c>
      <c r="D5" s="95">
        <f>C5/$I5</f>
        <v>8.5788558052460287E-2</v>
      </c>
      <c r="E5" s="94">
        <v>2466227.77</v>
      </c>
      <c r="F5" s="96">
        <f>E5/$I5</f>
        <v>0.51129390679469133</v>
      </c>
      <c r="G5" s="97">
        <v>1943474</v>
      </c>
      <c r="H5" s="95">
        <f>G5/$I5</f>
        <v>0.40291753515284839</v>
      </c>
      <c r="I5" s="98">
        <f>C5+E5+G5</f>
        <v>4823503.1500000004</v>
      </c>
    </row>
    <row r="6" spans="1:13" ht="20.100000000000001" customHeight="1">
      <c r="B6" s="78" t="s">
        <v>64</v>
      </c>
      <c r="C6" s="99">
        <f>C5*1000/C4</f>
        <v>38464.526863729327</v>
      </c>
      <c r="D6" s="159"/>
      <c r="E6" s="99">
        <f>E5*1000/E4</f>
        <v>155715.85869427957</v>
      </c>
      <c r="F6" s="160"/>
      <c r="G6" s="100">
        <f>G5*1000/G4</f>
        <v>281622.08375597739</v>
      </c>
      <c r="H6" s="161"/>
      <c r="I6" s="101">
        <f>I5*1000/I4</f>
        <v>143998.06400573187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80" t="s">
        <v>72</v>
      </c>
      <c r="B22" s="181"/>
      <c r="C22" s="180" t="s">
        <v>73</v>
      </c>
      <c r="D22" s="184"/>
      <c r="E22" s="184"/>
      <c r="F22" s="181"/>
      <c r="G22" s="180" t="s">
        <v>74</v>
      </c>
      <c r="H22" s="184"/>
      <c r="I22" s="184"/>
      <c r="J22" s="185"/>
    </row>
    <row r="23" spans="1:10" ht="20.100000000000001" customHeight="1">
      <c r="A23" s="182"/>
      <c r="B23" s="183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5317</v>
      </c>
      <c r="D24" s="111">
        <f>C24/C$42</f>
        <v>0.49423684699758319</v>
      </c>
      <c r="E24" s="108">
        <v>117053.58</v>
      </c>
      <c r="F24" s="90">
        <f>E24/E$42</f>
        <v>0.28287382705200254</v>
      </c>
      <c r="G24" s="89">
        <v>5120</v>
      </c>
      <c r="H24" s="111">
        <f>G24/G$42</f>
        <v>0.32327314054804901</v>
      </c>
      <c r="I24" s="108">
        <v>299902.27</v>
      </c>
      <c r="J24" s="91">
        <f>I24/I$42</f>
        <v>0.1216036384181985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2</v>
      </c>
      <c r="D26" s="112">
        <f t="shared" si="0"/>
        <v>1.8590816136828406E-4</v>
      </c>
      <c r="E26" s="109">
        <v>61.28</v>
      </c>
      <c r="F26" s="95">
        <f t="shared" si="1"/>
        <v>1.4809037127909045E-4</v>
      </c>
      <c r="G26" s="94">
        <v>206</v>
      </c>
      <c r="H26" s="112">
        <f t="shared" si="2"/>
        <v>1.3006692764237909E-2</v>
      </c>
      <c r="I26" s="109">
        <v>12679.39</v>
      </c>
      <c r="J26" s="96">
        <f t="shared" si="3"/>
        <v>5.1412080239450061E-3</v>
      </c>
    </row>
    <row r="27" spans="1:10" ht="20.100000000000001" customHeight="1">
      <c r="A27" s="85" t="s">
        <v>14</v>
      </c>
      <c r="B27" s="106"/>
      <c r="C27" s="94">
        <v>356</v>
      </c>
      <c r="D27" s="112">
        <f t="shared" si="0"/>
        <v>3.3091652723554563E-2</v>
      </c>
      <c r="E27" s="109">
        <v>10719.93</v>
      </c>
      <c r="F27" s="95">
        <f t="shared" si="1"/>
        <v>2.590597933723662E-2</v>
      </c>
      <c r="G27" s="94">
        <v>1233</v>
      </c>
      <c r="H27" s="112">
        <f t="shared" si="2"/>
        <v>7.7850738729637575E-2</v>
      </c>
      <c r="I27" s="109">
        <v>57024.25</v>
      </c>
      <c r="J27" s="96">
        <f t="shared" si="3"/>
        <v>2.3122053321133432E-2</v>
      </c>
    </row>
    <row r="28" spans="1:10" ht="20.100000000000001" customHeight="1">
      <c r="A28" s="85" t="s">
        <v>15</v>
      </c>
      <c r="B28" s="106"/>
      <c r="C28" s="94">
        <v>99</v>
      </c>
      <c r="D28" s="112">
        <f t="shared" si="0"/>
        <v>9.202453987730062E-3</v>
      </c>
      <c r="E28" s="109">
        <v>3644.62</v>
      </c>
      <c r="F28" s="95">
        <f t="shared" si="1"/>
        <v>8.8076554988772617E-3</v>
      </c>
      <c r="G28" s="94">
        <v>320</v>
      </c>
      <c r="H28" s="112">
        <f t="shared" si="2"/>
        <v>2.0204571284253063E-2</v>
      </c>
      <c r="I28" s="109">
        <v>12324.69</v>
      </c>
      <c r="J28" s="96">
        <f t="shared" si="3"/>
        <v>4.9973851360857885E-3</v>
      </c>
    </row>
    <row r="29" spans="1:10" ht="20.100000000000001" customHeight="1">
      <c r="A29" s="86" t="s">
        <v>76</v>
      </c>
      <c r="B29" s="106"/>
      <c r="C29" s="94">
        <v>4330</v>
      </c>
      <c r="D29" s="112">
        <f t="shared" si="0"/>
        <v>0.40249116936233503</v>
      </c>
      <c r="E29" s="109">
        <v>141617.26</v>
      </c>
      <c r="F29" s="95">
        <f t="shared" si="1"/>
        <v>0.34223486639894724</v>
      </c>
      <c r="G29" s="94">
        <v>6995</v>
      </c>
      <c r="H29" s="112">
        <f t="shared" si="2"/>
        <v>0.4416593004167193</v>
      </c>
      <c r="I29" s="109">
        <v>718030.73</v>
      </c>
      <c r="J29" s="96">
        <f t="shared" si="3"/>
        <v>0.29114534299481998</v>
      </c>
    </row>
    <row r="30" spans="1:10" ht="20.100000000000001" customHeight="1">
      <c r="A30" s="81"/>
      <c r="B30" s="103" t="s">
        <v>10</v>
      </c>
      <c r="C30" s="94">
        <v>12</v>
      </c>
      <c r="D30" s="112">
        <f t="shared" si="0"/>
        <v>1.1154489682097045E-3</v>
      </c>
      <c r="E30" s="109">
        <v>475.91</v>
      </c>
      <c r="F30" s="95">
        <f t="shared" si="1"/>
        <v>1.1500928295599207E-3</v>
      </c>
      <c r="G30" s="94">
        <v>216</v>
      </c>
      <c r="H30" s="112">
        <f t="shared" si="2"/>
        <v>1.3638085616870818E-2</v>
      </c>
      <c r="I30" s="109">
        <v>31656.33</v>
      </c>
      <c r="J30" s="96">
        <f t="shared" si="3"/>
        <v>1.2835931208413894E-2</v>
      </c>
    </row>
    <row r="31" spans="1:10" ht="20.100000000000001" customHeight="1">
      <c r="A31" s="85" t="s">
        <v>77</v>
      </c>
      <c r="B31" s="106"/>
      <c r="C31" s="94">
        <v>2000</v>
      </c>
      <c r="D31" s="112">
        <f t="shared" si="0"/>
        <v>0.18590816136828406</v>
      </c>
      <c r="E31" s="109">
        <v>77913.34</v>
      </c>
      <c r="F31" s="95">
        <f t="shared" si="1"/>
        <v>0.18828680561674296</v>
      </c>
      <c r="G31" s="94">
        <v>3135</v>
      </c>
      <c r="H31" s="112">
        <f t="shared" si="2"/>
        <v>0.19794165930041671</v>
      </c>
      <c r="I31" s="109">
        <v>282595.45</v>
      </c>
      <c r="J31" s="96">
        <f t="shared" si="3"/>
        <v>0.11458611140365191</v>
      </c>
    </row>
    <row r="32" spans="1:10" ht="20.100000000000001" customHeight="1">
      <c r="A32" s="85" t="s">
        <v>12</v>
      </c>
      <c r="B32" s="106"/>
      <c r="C32" s="94">
        <v>3150</v>
      </c>
      <c r="D32" s="112">
        <f t="shared" si="0"/>
        <v>0.29280535415504738</v>
      </c>
      <c r="E32" s="109">
        <v>19420.259999999998</v>
      </c>
      <c r="F32" s="95">
        <f t="shared" si="1"/>
        <v>4.6931356294655169E-2</v>
      </c>
      <c r="G32" s="94">
        <v>6943</v>
      </c>
      <c r="H32" s="112">
        <f t="shared" si="2"/>
        <v>0.43837605758302817</v>
      </c>
      <c r="I32" s="109">
        <v>92860.65</v>
      </c>
      <c r="J32" s="96">
        <f t="shared" si="3"/>
        <v>3.7652909082278314E-2</v>
      </c>
    </row>
    <row r="33" spans="1:10" ht="20.100000000000001" customHeight="1">
      <c r="A33" s="85" t="s">
        <v>79</v>
      </c>
      <c r="B33" s="106"/>
      <c r="C33" s="94">
        <v>236</v>
      </c>
      <c r="D33" s="112">
        <f t="shared" si="0"/>
        <v>2.1937163041457521E-2</v>
      </c>
      <c r="E33" s="109">
        <v>2806.55</v>
      </c>
      <c r="F33" s="95">
        <f t="shared" si="1"/>
        <v>6.7823601748259023E-3</v>
      </c>
      <c r="G33" s="94">
        <v>2284</v>
      </c>
      <c r="H33" s="112">
        <f t="shared" si="2"/>
        <v>0.14421012754135623</v>
      </c>
      <c r="I33" s="109">
        <v>31187.71</v>
      </c>
      <c r="J33" s="96">
        <f t="shared" si="3"/>
        <v>1.26459163177779E-2</v>
      </c>
    </row>
    <row r="34" spans="1:10" ht="20.100000000000001" customHeight="1">
      <c r="A34" s="86" t="s">
        <v>80</v>
      </c>
      <c r="B34" s="106"/>
      <c r="C34" s="94">
        <v>96</v>
      </c>
      <c r="D34" s="112">
        <f t="shared" si="0"/>
        <v>8.9235917456776358E-3</v>
      </c>
      <c r="E34" s="109">
        <v>3270.23</v>
      </c>
      <c r="F34" s="95">
        <f t="shared" si="1"/>
        <v>7.902897762206592E-3</v>
      </c>
      <c r="G34" s="94">
        <v>1667</v>
      </c>
      <c r="H34" s="112">
        <f t="shared" si="2"/>
        <v>0.10525318853390579</v>
      </c>
      <c r="I34" s="109">
        <v>163080.95000000001</v>
      </c>
      <c r="J34" s="96">
        <f t="shared" si="3"/>
        <v>6.6125664459613154E-2</v>
      </c>
    </row>
    <row r="35" spans="1:10" ht="20.100000000000001" customHeight="1">
      <c r="A35" s="82"/>
      <c r="B35" s="102" t="s">
        <v>16</v>
      </c>
      <c r="C35" s="94">
        <v>76</v>
      </c>
      <c r="D35" s="112">
        <f t="shared" si="0"/>
        <v>7.0645101319947948E-3</v>
      </c>
      <c r="E35" s="109">
        <v>2486.44</v>
      </c>
      <c r="F35" s="95">
        <f t="shared" si="1"/>
        <v>6.0087764811224157E-3</v>
      </c>
      <c r="G35" s="94">
        <v>1375</v>
      </c>
      <c r="H35" s="112">
        <f t="shared" si="2"/>
        <v>8.6816517237024882E-2</v>
      </c>
      <c r="I35" s="109">
        <v>142416.34</v>
      </c>
      <c r="J35" s="96">
        <f t="shared" si="3"/>
        <v>5.7746628974176213E-2</v>
      </c>
    </row>
    <row r="36" spans="1:10" ht="20.100000000000001" customHeight="1">
      <c r="A36" s="80"/>
      <c r="B36" s="102" t="s">
        <v>17</v>
      </c>
      <c r="C36" s="94">
        <v>20</v>
      </c>
      <c r="D36" s="112">
        <f t="shared" si="0"/>
        <v>1.8590816136828407E-3</v>
      </c>
      <c r="E36" s="109">
        <v>783.79</v>
      </c>
      <c r="F36" s="95">
        <f t="shared" si="1"/>
        <v>1.8941212810841758E-3</v>
      </c>
      <c r="G36" s="94">
        <v>292</v>
      </c>
      <c r="H36" s="112">
        <f t="shared" si="2"/>
        <v>1.8436671296880921E-2</v>
      </c>
      <c r="I36" s="109">
        <v>20664.61</v>
      </c>
      <c r="J36" s="96">
        <f t="shared" si="3"/>
        <v>8.3790354854369354E-3</v>
      </c>
    </row>
    <row r="37" spans="1:10" ht="20.100000000000001" customHeight="1">
      <c r="A37" s="87" t="s">
        <v>11</v>
      </c>
      <c r="B37" s="107"/>
      <c r="C37" s="94">
        <v>125</v>
      </c>
      <c r="D37" s="112">
        <f t="shared" si="0"/>
        <v>1.1619260085517754E-2</v>
      </c>
      <c r="E37" s="109">
        <v>7805.25</v>
      </c>
      <c r="F37" s="95">
        <f t="shared" si="1"/>
        <v>1.8862310222358365E-2</v>
      </c>
      <c r="G37" s="94">
        <v>460</v>
      </c>
      <c r="H37" s="112">
        <f t="shared" si="2"/>
        <v>2.9044071221113778E-2</v>
      </c>
      <c r="I37" s="109">
        <v>95521.19</v>
      </c>
      <c r="J37" s="96">
        <f t="shared" si="3"/>
        <v>3.8731698329712669E-2</v>
      </c>
    </row>
    <row r="38" spans="1:10" ht="20.100000000000001" customHeight="1">
      <c r="A38" s="87" t="s">
        <v>81</v>
      </c>
      <c r="B38" s="107"/>
      <c r="C38" s="94">
        <v>30</v>
      </c>
      <c r="D38" s="112">
        <f t="shared" si="0"/>
        <v>2.788622420524261E-3</v>
      </c>
      <c r="E38" s="109">
        <v>6923.59</v>
      </c>
      <c r="F38" s="95">
        <f t="shared" si="1"/>
        <v>1.6731674505290433E-2</v>
      </c>
      <c r="G38" s="94">
        <v>1933</v>
      </c>
      <c r="H38" s="112">
        <f t="shared" si="2"/>
        <v>0.12204823841394115</v>
      </c>
      <c r="I38" s="109">
        <v>514100.5</v>
      </c>
      <c r="J38" s="96">
        <f t="shared" si="3"/>
        <v>0.20845621246086285</v>
      </c>
    </row>
    <row r="39" spans="1:10" ht="20.100000000000001" customHeight="1">
      <c r="A39" s="88" t="s">
        <v>9</v>
      </c>
      <c r="B39" s="107"/>
      <c r="C39" s="94">
        <v>231</v>
      </c>
      <c r="D39" s="112">
        <f t="shared" si="0"/>
        <v>2.1472392638036811E-2</v>
      </c>
      <c r="E39" s="109">
        <v>22565.49</v>
      </c>
      <c r="F39" s="95">
        <f t="shared" si="1"/>
        <v>5.4532176765577721E-2</v>
      </c>
      <c r="G39" s="94">
        <v>939</v>
      </c>
      <c r="H39" s="112">
        <f t="shared" si="2"/>
        <v>5.928778886223008E-2</v>
      </c>
      <c r="I39" s="109">
        <v>186919.99</v>
      </c>
      <c r="J39" s="96">
        <f t="shared" si="3"/>
        <v>7.5791860051920498E-2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186" t="s">
        <v>82</v>
      </c>
      <c r="B41" s="187"/>
      <c r="C41" s="124">
        <v>15972</v>
      </c>
      <c r="D41" s="157"/>
      <c r="E41" s="137"/>
      <c r="F41" s="158"/>
      <c r="G41" s="151">
        <v>31235</v>
      </c>
      <c r="H41" s="157"/>
      <c r="I41" s="137"/>
      <c r="J41" s="158"/>
    </row>
    <row r="42" spans="1:10" ht="20.100000000000001" customHeight="1">
      <c r="A42" s="188" t="s">
        <v>70</v>
      </c>
      <c r="B42" s="189"/>
      <c r="C42" s="152">
        <v>10758</v>
      </c>
      <c r="D42" s="153">
        <f t="shared" si="0"/>
        <v>1</v>
      </c>
      <c r="E42" s="154">
        <v>413801.38000000006</v>
      </c>
      <c r="F42" s="155">
        <f t="shared" si="1"/>
        <v>1</v>
      </c>
      <c r="G42" s="156">
        <v>15838</v>
      </c>
      <c r="H42" s="153">
        <f t="shared" si="2"/>
        <v>1</v>
      </c>
      <c r="I42" s="154">
        <v>2466227.77</v>
      </c>
      <c r="J42" s="155">
        <f t="shared" si="3"/>
        <v>1</v>
      </c>
    </row>
    <row r="43" spans="1:10" ht="20.100000000000001" customHeight="1">
      <c r="A43" s="190" t="s">
        <v>83</v>
      </c>
      <c r="B43" s="191"/>
      <c r="C43" s="192">
        <f>C42/(C42+G42)</f>
        <v>0.40449691682959843</v>
      </c>
      <c r="D43" s="193"/>
      <c r="E43" s="194">
        <f>E42/(E42+I42)</f>
        <v>0.14367958046535748</v>
      </c>
      <c r="F43" s="195"/>
      <c r="G43" s="192">
        <f>G42/(C42+G42)</f>
        <v>0.59550308317040157</v>
      </c>
      <c r="H43" s="193"/>
      <c r="I43" s="194">
        <f>I42/(I42+E42)</f>
        <v>0.85632041953464255</v>
      </c>
      <c r="J43" s="195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96" t="s">
        <v>87</v>
      </c>
      <c r="C72" s="197"/>
      <c r="D72" s="197"/>
      <c r="E72" s="197"/>
      <c r="F72" s="198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99" t="s">
        <v>88</v>
      </c>
      <c r="C73" s="200"/>
      <c r="D73" s="200"/>
      <c r="E73" s="200"/>
      <c r="F73" s="201"/>
      <c r="G73" s="53">
        <v>3473</v>
      </c>
      <c r="H73" s="123">
        <f>G73/(G$73+G$74+G$75+G$76)</f>
        <v>0.50326039704390668</v>
      </c>
      <c r="I73" s="124">
        <v>908517</v>
      </c>
      <c r="J73" s="125">
        <f t="shared" ref="J73:J76" si="4">I73/(I$73+I$74+I$75+I$76)</f>
        <v>0.46747086272873356</v>
      </c>
    </row>
    <row r="74" spans="1:10" ht="20.100000000000001" customHeight="1">
      <c r="B74" s="202" t="s">
        <v>89</v>
      </c>
      <c r="C74" s="203"/>
      <c r="D74" s="203"/>
      <c r="E74" s="203"/>
      <c r="F74" s="204"/>
      <c r="G74" s="126">
        <v>74</v>
      </c>
      <c r="H74" s="95">
        <f t="shared" ref="H74:H76" si="5">G74/(G$73+G$74+G$75+G$76)</f>
        <v>1.072308361107086E-2</v>
      </c>
      <c r="I74" s="94">
        <v>20167</v>
      </c>
      <c r="J74" s="127">
        <f t="shared" si="4"/>
        <v>1.0376784241407007E-2</v>
      </c>
    </row>
    <row r="75" spans="1:10" ht="20.100000000000001" customHeight="1">
      <c r="B75" s="202" t="s">
        <v>85</v>
      </c>
      <c r="C75" s="203"/>
      <c r="D75" s="203"/>
      <c r="E75" s="203"/>
      <c r="F75" s="204"/>
      <c r="G75" s="126">
        <v>2713</v>
      </c>
      <c r="H75" s="95">
        <f t="shared" si="5"/>
        <v>0.39313143022750324</v>
      </c>
      <c r="I75" s="94">
        <v>780432</v>
      </c>
      <c r="J75" s="127">
        <f t="shared" si="4"/>
        <v>0.40156565077055356</v>
      </c>
    </row>
    <row r="76" spans="1:10" ht="20.100000000000001" customHeight="1">
      <c r="B76" s="205" t="s">
        <v>86</v>
      </c>
      <c r="C76" s="206"/>
      <c r="D76" s="206"/>
      <c r="E76" s="206"/>
      <c r="F76" s="207"/>
      <c r="G76" s="128">
        <v>641</v>
      </c>
      <c r="H76" s="129">
        <f t="shared" si="5"/>
        <v>9.2885089117519207E-2</v>
      </c>
      <c r="I76" s="130">
        <v>234357</v>
      </c>
      <c r="J76" s="131">
        <f t="shared" si="4"/>
        <v>0.12058670225930589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5780</v>
      </c>
      <c r="D91" s="108">
        <v>163822.92000000001</v>
      </c>
      <c r="E91" s="108">
        <f>D91*1000/C91</f>
        <v>28343.065743944637</v>
      </c>
      <c r="F91" s="108">
        <v>49700</v>
      </c>
      <c r="G91" s="91">
        <f>E91/F91</f>
        <v>0.57028301295663253</v>
      </c>
      <c r="L91" s="24">
        <f>C91*F91</f>
        <v>287266000</v>
      </c>
    </row>
    <row r="92" spans="1:12" ht="20.100000000000001" customHeight="1">
      <c r="B92" s="144" t="s">
        <v>98</v>
      </c>
      <c r="C92" s="94">
        <v>4355</v>
      </c>
      <c r="D92" s="109">
        <v>220161.28200000001</v>
      </c>
      <c r="E92" s="109">
        <f t="shared" ref="E92:E100" si="6">D92*1000/C92</f>
        <v>50553.681285878301</v>
      </c>
      <c r="F92" s="109">
        <v>104000</v>
      </c>
      <c r="G92" s="96">
        <f t="shared" ref="G92:G97" si="7">E92/F92</f>
        <v>0.48609308928729134</v>
      </c>
      <c r="L92" s="24">
        <f t="shared" ref="L92:L97" si="8">C92*F92</f>
        <v>452920000</v>
      </c>
    </row>
    <row r="93" spans="1:12" ht="20.100000000000001" customHeight="1">
      <c r="B93" s="144" t="s">
        <v>99</v>
      </c>
      <c r="C93" s="94">
        <v>4967</v>
      </c>
      <c r="D93" s="109">
        <v>495811.18</v>
      </c>
      <c r="E93" s="109">
        <f t="shared" si="6"/>
        <v>99821.054962754177</v>
      </c>
      <c r="F93" s="109">
        <v>165800</v>
      </c>
      <c r="G93" s="96">
        <f t="shared" si="7"/>
        <v>0.60205702631335456</v>
      </c>
      <c r="L93" s="24">
        <f t="shared" si="8"/>
        <v>823528600</v>
      </c>
    </row>
    <row r="94" spans="1:12" ht="20.100000000000001" customHeight="1">
      <c r="B94" s="144" t="s">
        <v>100</v>
      </c>
      <c r="C94" s="94">
        <v>3032</v>
      </c>
      <c r="D94" s="109">
        <v>427268.74</v>
      </c>
      <c r="E94" s="109">
        <f t="shared" si="6"/>
        <v>140919.7691292876</v>
      </c>
      <c r="F94" s="109">
        <v>194800</v>
      </c>
      <c r="G94" s="96">
        <f t="shared" si="7"/>
        <v>0.72340743906205129</v>
      </c>
      <c r="L94" s="24">
        <f t="shared" si="8"/>
        <v>590633600</v>
      </c>
    </row>
    <row r="95" spans="1:12" ht="20.100000000000001" customHeight="1">
      <c r="B95" s="144" t="s">
        <v>101</v>
      </c>
      <c r="C95" s="94">
        <v>1837</v>
      </c>
      <c r="D95" s="109">
        <v>377016.93599999999</v>
      </c>
      <c r="E95" s="109">
        <f t="shared" si="6"/>
        <v>205235.13119216112</v>
      </c>
      <c r="F95" s="109">
        <v>267500</v>
      </c>
      <c r="G95" s="96">
        <f t="shared" si="7"/>
        <v>0.7672341352977986</v>
      </c>
      <c r="L95" s="24">
        <f t="shared" si="8"/>
        <v>491397500</v>
      </c>
    </row>
    <row r="96" spans="1:12" ht="20.100000000000001" customHeight="1">
      <c r="B96" s="144" t="s">
        <v>102</v>
      </c>
      <c r="C96" s="94">
        <v>1279</v>
      </c>
      <c r="D96" s="109">
        <v>314284.32400000002</v>
      </c>
      <c r="E96" s="109">
        <f t="shared" si="6"/>
        <v>245726.60203283816</v>
      </c>
      <c r="F96" s="109">
        <v>306000</v>
      </c>
      <c r="G96" s="96">
        <f t="shared" si="7"/>
        <v>0.80302811121842532</v>
      </c>
      <c r="L96" s="24">
        <f t="shared" si="8"/>
        <v>391374000</v>
      </c>
    </row>
    <row r="97" spans="2:12" ht="20.100000000000001" customHeight="1">
      <c r="B97" s="145" t="s">
        <v>103</v>
      </c>
      <c r="C97" s="132">
        <v>628</v>
      </c>
      <c r="D97" s="133">
        <v>200690.04399999999</v>
      </c>
      <c r="E97" s="133">
        <f t="shared" si="6"/>
        <v>319570.1337579618</v>
      </c>
      <c r="F97" s="133">
        <v>358300</v>
      </c>
      <c r="G97" s="135">
        <f t="shared" si="7"/>
        <v>0.89190659714753506</v>
      </c>
      <c r="K97" s="148"/>
      <c r="L97" s="24">
        <f t="shared" si="8"/>
        <v>225012400</v>
      </c>
    </row>
    <row r="98" spans="2:12" ht="20.100000000000001" customHeight="1">
      <c r="B98" s="143" t="s">
        <v>110</v>
      </c>
      <c r="C98" s="89">
        <f>SUM(C91:C92)</f>
        <v>10135</v>
      </c>
      <c r="D98" s="108">
        <f>SUM(D91:D92)</f>
        <v>383984.20200000005</v>
      </c>
      <c r="E98" s="108">
        <f t="shared" si="6"/>
        <v>37886.946423285648</v>
      </c>
      <c r="F98" s="164"/>
      <c r="G98" s="91">
        <f>SUM(D91:D92)*1000/SUM(L91:L92)</f>
        <v>0.51876717743918432</v>
      </c>
    </row>
    <row r="99" spans="2:12" ht="20.100000000000001" customHeight="1">
      <c r="B99" s="146" t="s">
        <v>104</v>
      </c>
      <c r="C99" s="99">
        <f>SUM(C93:C97)</f>
        <v>11743</v>
      </c>
      <c r="D99" s="149">
        <f>SUM(D93:D97)</f>
        <v>1815071.2239999999</v>
      </c>
      <c r="E99" s="110">
        <f t="shared" si="6"/>
        <v>154566.22873201055</v>
      </c>
      <c r="F99" s="165"/>
      <c r="G99" s="119">
        <f>SUM(D93:D97)*1000/SUM(L93:L97)</f>
        <v>0.71971055368709114</v>
      </c>
    </row>
    <row r="100" spans="2:12" ht="20.100000000000001" customHeight="1">
      <c r="B100" s="147" t="s">
        <v>111</v>
      </c>
      <c r="C100" s="130">
        <f>SUM(C98:C99)</f>
        <v>21878</v>
      </c>
      <c r="D100" s="150">
        <f>SUM(D98:D99)</f>
        <v>2199055.426</v>
      </c>
      <c r="E100" s="134">
        <f t="shared" si="6"/>
        <v>100514.46320504617</v>
      </c>
      <c r="F100" s="137"/>
      <c r="G100" s="136">
        <f>SUM(D91:D97)*1000/SUM(L91:L97)</f>
        <v>0.67411599487341423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B72:F72"/>
    <mergeCell ref="B73:F73"/>
    <mergeCell ref="B74:F74"/>
    <mergeCell ref="B75:F75"/>
    <mergeCell ref="B76:F76"/>
    <mergeCell ref="A43:B43"/>
    <mergeCell ref="C43:D43"/>
    <mergeCell ref="E43:F43"/>
    <mergeCell ref="G43:H43"/>
    <mergeCell ref="I43:J43"/>
    <mergeCell ref="A22:B23"/>
    <mergeCell ref="C22:F22"/>
    <mergeCell ref="G22:J22"/>
    <mergeCell ref="A41:B41"/>
    <mergeCell ref="A42:B42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11月状況（表紙）</vt:lpstr>
      <vt:lpstr>人口統計</vt:lpstr>
      <vt:lpstr>認定者数</vt:lpstr>
      <vt:lpstr>給付状況</vt:lpstr>
      <vt:lpstr>'11月状況（表紙）'!Print_Area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2015-04-17T00:19:13Z</dcterms:modified>
</cp:coreProperties>
</file>