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DA57" lockStructure="1"/>
  <bookViews>
    <workbookView xWindow="-915" yWindow="5115" windowWidth="15480" windowHeight="6495"/>
  </bookViews>
  <sheets>
    <sheet name="01月状況（表紙）" sheetId="6" r:id="rId1"/>
    <sheet name="人口統計" sheetId="9" r:id="rId2"/>
    <sheet name="認定者数" sheetId="10" r:id="rId3"/>
    <sheet name="給付状況" sheetId="11" r:id="rId4"/>
  </sheets>
  <definedNames>
    <definedName name="_xlnm.Print_Area" localSheetId="0">'01月状況（表紙）'!$A$1:$L$45</definedName>
    <definedName name="_xlnm.Print_Area" localSheetId="3">給付状況!$A$1:$J$113</definedName>
    <definedName name="_xlnm.Print_Area" localSheetId="1">人口統計!$A$1:$I$39</definedName>
    <definedName name="_xlnm.Print_Area" localSheetId="2">認定者数!$A$1:$L$44</definedName>
  </definedNames>
  <calcPr calcId="145621"/>
</workbook>
</file>

<file path=xl/calcChain.xml><?xml version="1.0" encoding="utf-8"?>
<calcChain xmlns="http://schemas.openxmlformats.org/spreadsheetml/2006/main">
  <c r="G6" i="11" l="1"/>
  <c r="E6" i="11"/>
  <c r="C6" i="11"/>
  <c r="L97" i="11" l="1"/>
  <c r="L96" i="11"/>
  <c r="L95" i="11"/>
  <c r="L94" i="11"/>
  <c r="L93" i="11"/>
  <c r="L92" i="11"/>
  <c r="L91" i="11"/>
  <c r="E97" i="11"/>
  <c r="G97" i="11" s="1"/>
  <c r="E96" i="11"/>
  <c r="G96" i="11" s="1"/>
  <c r="E95" i="11"/>
  <c r="G95" i="11" s="1"/>
  <c r="E94" i="11"/>
  <c r="G94" i="11" s="1"/>
  <c r="E93" i="11"/>
  <c r="G93" i="11" s="1"/>
  <c r="E92" i="11"/>
  <c r="G92" i="11" s="1"/>
  <c r="E91" i="11"/>
  <c r="G91" i="11" s="1"/>
  <c r="D99" i="11"/>
  <c r="D98" i="11"/>
  <c r="C99" i="11"/>
  <c r="C98" i="11"/>
  <c r="J76" i="11"/>
  <c r="J75" i="11"/>
  <c r="J74" i="11"/>
  <c r="J73" i="11"/>
  <c r="H76" i="11"/>
  <c r="H75" i="11"/>
  <c r="H74" i="11"/>
  <c r="H73" i="11"/>
  <c r="G100" i="11" l="1"/>
  <c r="E98" i="11"/>
  <c r="G99" i="11"/>
  <c r="E99" i="11"/>
  <c r="C100" i="11"/>
  <c r="G98" i="11"/>
  <c r="D100" i="11"/>
  <c r="J42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H42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F42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D42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I43" i="11"/>
  <c r="G43" i="11"/>
  <c r="E43" i="11"/>
  <c r="C43" i="11"/>
  <c r="I5" i="11"/>
  <c r="I4" i="11"/>
  <c r="F4" i="11" s="1"/>
  <c r="E100" i="11" l="1"/>
  <c r="D4" i="11"/>
  <c r="F5" i="11"/>
  <c r="I6" i="11"/>
  <c r="H5" i="11"/>
  <c r="D5" i="11"/>
  <c r="H4" i="11"/>
  <c r="J31" i="10"/>
  <c r="I31" i="10"/>
  <c r="H31" i="10"/>
  <c r="G31" i="10"/>
  <c r="F31" i="10"/>
  <c r="E31" i="10"/>
  <c r="D31" i="10"/>
  <c r="K30" i="10"/>
  <c r="K29" i="10"/>
  <c r="K28" i="10"/>
  <c r="K27" i="10"/>
  <c r="K26" i="10"/>
  <c r="K25" i="10"/>
  <c r="K24" i="10"/>
  <c r="K23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31" i="10" l="1"/>
  <c r="K7" i="10"/>
  <c r="K6" i="10"/>
  <c r="K5" i="10"/>
  <c r="J4" i="10"/>
  <c r="J8" i="10" s="1"/>
  <c r="I4" i="10"/>
  <c r="I8" i="10" s="1"/>
  <c r="H4" i="10"/>
  <c r="H8" i="10" s="1"/>
  <c r="G4" i="10"/>
  <c r="G8" i="10" s="1"/>
  <c r="F4" i="10"/>
  <c r="F8" i="10" s="1"/>
  <c r="E4" i="10"/>
  <c r="E8" i="10" s="1"/>
  <c r="D4" i="10"/>
  <c r="D8" i="10" s="1"/>
  <c r="K4" i="10" l="1"/>
  <c r="K8" i="10" l="1"/>
  <c r="G5" i="9"/>
  <c r="F5" i="9"/>
  <c r="E5" i="9"/>
  <c r="C5" i="9"/>
  <c r="D13" i="9"/>
  <c r="H13" i="9" s="1"/>
  <c r="D12" i="9"/>
  <c r="D11" i="9"/>
  <c r="D10" i="9"/>
  <c r="D9" i="9"/>
  <c r="D8" i="9"/>
  <c r="D7" i="9"/>
  <c r="D6" i="9"/>
  <c r="H7" i="9" l="1"/>
  <c r="L24" i="10"/>
  <c r="J7" i="9"/>
  <c r="H11" i="9"/>
  <c r="L28" i="10"/>
  <c r="J11" i="9"/>
  <c r="H8" i="9"/>
  <c r="L25" i="10"/>
  <c r="J8" i="9"/>
  <c r="H12" i="9"/>
  <c r="L29" i="10"/>
  <c r="J12" i="9"/>
  <c r="H9" i="9"/>
  <c r="L26" i="10"/>
  <c r="J9" i="9"/>
  <c r="L30" i="10"/>
  <c r="J13" i="9"/>
  <c r="H6" i="9"/>
  <c r="L23" i="10"/>
  <c r="J6" i="9"/>
  <c r="H10" i="9"/>
  <c r="L27" i="10"/>
  <c r="J10" i="9"/>
  <c r="L5" i="9"/>
  <c r="K5" i="9"/>
  <c r="D5" i="9"/>
  <c r="H5" i="9" l="1"/>
  <c r="L31" i="10"/>
  <c r="L6" i="10"/>
  <c r="L5" i="10"/>
  <c r="L4" i="10"/>
  <c r="J5" i="9"/>
</calcChain>
</file>

<file path=xl/sharedStrings.xml><?xml version="1.0" encoding="utf-8"?>
<sst xmlns="http://schemas.openxmlformats.org/spreadsheetml/2006/main" count="136" uniqueCount="114">
  <si>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</si>
  <si>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</si>
  <si>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</si>
  <si>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</si>
  <si>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</si>
  <si>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</si>
  <si>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＊在宅サービス別利用状況の「利用人数」は同一利用者で複数サービスの利用者を含む</t>
    <rPh sb="1" eb="3">
      <t>ザイタク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</si>
  <si>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</si>
  <si>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</si>
  <si>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特定施設</t>
    <rPh sb="0" eb="2">
      <t>トクテイ</t>
    </rPh>
    <rPh sb="2" eb="4">
      <t>シセツ</t>
    </rPh>
    <phoneticPr fontId="2"/>
  </si>
  <si>
    <t>認知症デイ</t>
    <rPh sb="0" eb="2">
      <t>ニンチ</t>
    </rPh>
    <rPh sb="2" eb="3">
      <t>ショウ</t>
    </rPh>
    <phoneticPr fontId="2"/>
  </si>
  <si>
    <t>小規模多機能</t>
    <rPh sb="0" eb="3">
      <t>ショウキボ</t>
    </rPh>
    <rPh sb="3" eb="6">
      <t>タキノウ</t>
    </rPh>
    <phoneticPr fontId="2"/>
  </si>
  <si>
    <t>福祉用具</t>
    <rPh sb="0" eb="2">
      <t>フクシ</t>
    </rPh>
    <rPh sb="2" eb="4">
      <t>ヨウグ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</si>
  <si>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</si>
  <si>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</si>
  <si>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</si>
  <si>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</si>
  <si>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</si>
  <si>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</si>
  <si>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</si>
  <si>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</si>
  <si>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</si>
  <si>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</si>
  <si>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</si>
  <si>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</si>
  <si>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</si>
  <si>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</si>
  <si>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</si>
  <si>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</si>
  <si>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</si>
  <si>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</si>
  <si>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</si>
  <si>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</si>
  <si>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</si>
  <si>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</si>
  <si>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</si>
  <si>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</si>
  <si>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</si>
  <si>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</si>
  <si>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</si>
  <si>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</si>
  <si>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</si>
  <si>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</si>
  <si>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</si>
  <si>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</si>
  <si>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</si>
  <si>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前期（65歳～74歳）</t>
    <rPh sb="0" eb="2">
      <t>ゼンキ</t>
    </rPh>
    <rPh sb="5" eb="6">
      <t>サイ</t>
    </rPh>
    <rPh sb="9" eb="10">
      <t>サイ</t>
    </rPh>
    <phoneticPr fontId="2"/>
  </si>
  <si>
    <t>後期（75歳以上）</t>
    <rPh sb="0" eb="2">
      <t>コウキ</t>
    </rPh>
    <rPh sb="5" eb="6">
      <t>サイ</t>
    </rPh>
    <rPh sb="6" eb="8">
      <t>イジョウ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</si>
  <si>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</si>
  <si>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</si>
  <si>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</si>
  <si>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</si>
  <si>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</si>
  <si>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</si>
  <si>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</si>
  <si>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</si>
  <si>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</si>
  <si>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</si>
  <si>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</si>
  <si>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</si>
  <si>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</si>
  <si>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</t>
    <rPh sb="0" eb="2">
      <t>リヨウ</t>
    </rPh>
    <rPh sb="2" eb="4">
      <t>ニンズウ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</si>
  <si>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</si>
  <si>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</si>
  <si>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</si>
  <si>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区分</t>
    <rPh sb="0" eb="2">
      <t>クブン</t>
    </rPh>
    <phoneticPr fontId="2"/>
  </si>
  <si>
    <t>在宅（予防）</t>
    <rPh sb="0" eb="2">
      <t>ザイタク</t>
    </rPh>
    <rPh sb="3" eb="5">
      <t>ヨボウ</t>
    </rPh>
    <phoneticPr fontId="2"/>
  </si>
  <si>
    <t>構成比</t>
    <rPh sb="0" eb="3">
      <t>コウセイヒ</t>
    </rPh>
    <phoneticPr fontId="2"/>
  </si>
  <si>
    <t>在宅（介護）</t>
    <rPh sb="0" eb="2">
      <t>ザイタク</t>
    </rPh>
    <rPh sb="3" eb="5">
      <t>カイゴ</t>
    </rPh>
    <phoneticPr fontId="2"/>
  </si>
  <si>
    <t>施設</t>
    <rPh sb="0" eb="2">
      <t>シセツ</t>
    </rPh>
    <phoneticPr fontId="2"/>
  </si>
  <si>
    <t>合計</t>
    <rPh sb="0" eb="2">
      <t>ゴウケイ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</si>
  <si>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</si>
  <si>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</si>
  <si>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予防給付</t>
    <rPh sb="0" eb="2">
      <t>ヨボウ</t>
    </rPh>
    <rPh sb="2" eb="4">
      <t>キュウフ</t>
    </rPh>
    <phoneticPr fontId="2"/>
  </si>
  <si>
    <t>介護給付</t>
    <rPh sb="0" eb="2">
      <t>カイゴ</t>
    </rPh>
    <rPh sb="2" eb="4">
      <t>キュウフ</t>
    </rPh>
    <phoneticPr fontId="2"/>
  </si>
  <si>
    <t>夜間訪問</t>
    <rPh sb="0" eb="2">
      <t>ヤカン</t>
    </rPh>
    <rPh sb="2" eb="4">
      <t>ホウモン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</si>
  <si>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</si>
  <si>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</si>
  <si>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小規模特定施設</t>
    <rPh sb="0" eb="3">
      <t>ショウキボ</t>
    </rPh>
    <rPh sb="3" eb="5">
      <t>トクテイ</t>
    </rPh>
    <rPh sb="5" eb="7">
      <t>シセツ</t>
    </rPh>
    <phoneticPr fontId="2"/>
  </si>
  <si>
    <t>居宅療養</t>
    <phoneticPr fontId="2"/>
  </si>
  <si>
    <t>短期入所</t>
    <phoneticPr fontId="2"/>
  </si>
  <si>
    <t>グループホーム</t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</si>
  <si>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</si>
  <si>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予防・介護割合</t>
    <rPh sb="0" eb="2">
      <t>ヨボウ</t>
    </rPh>
    <rPh sb="3" eb="5">
      <t>カイゴ</t>
    </rPh>
    <rPh sb="5" eb="7">
      <t>ワリアイ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</si>
  <si>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</si>
  <si>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</si>
  <si>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</si>
  <si>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施設名称</t>
    <rPh sb="0" eb="2">
      <t>シセツ</t>
    </rPh>
    <rPh sb="2" eb="4">
      <t>メイショウ</t>
    </rPh>
    <phoneticPr fontId="2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</si>
  <si>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2"/>
  </si>
  <si>
    <t>地域密着型介護老人福祉施設（小規模特養）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7">
      <t>ショウキボ</t>
    </rPh>
    <rPh sb="17" eb="19">
      <t>トクヨウ</t>
    </rPh>
    <phoneticPr fontId="2"/>
  </si>
  <si>
    <t>利用人数</t>
    <rPh sb="0" eb="2">
      <t>リヨウ</t>
    </rPh>
    <rPh sb="2" eb="4">
      <t>ニンズウ</t>
    </rPh>
    <phoneticPr fontId="2"/>
  </si>
  <si>
    <t>割合</t>
    <rPh sb="0" eb="2">
      <t>ワリアイ</t>
    </rPh>
    <phoneticPr fontId="2"/>
  </si>
  <si>
    <t>費用額</t>
    <rPh sb="0" eb="2">
      <t>ヒヨウ</t>
    </rPh>
    <rPh sb="2" eb="3">
      <t>ガク</t>
    </rPh>
    <phoneticPr fontId="2"/>
  </si>
  <si>
    <t>３-４．支給限度額比率（在宅）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ザイタク</t>
    </rPh>
    <phoneticPr fontId="2"/>
  </si>
  <si>
    <t>３-２．在宅サービス別利用状況</t>
    <rPh sb="4" eb="6">
      <t>ザイタク</t>
    </rPh>
    <rPh sb="10" eb="11">
      <t>ベツ</t>
    </rPh>
    <rPh sb="11" eb="13">
      <t>リヨウ</t>
    </rPh>
    <rPh sb="13" eb="15">
      <t>ジョウキョウ</t>
    </rPh>
    <phoneticPr fontId="2"/>
  </si>
  <si>
    <t>３-３．施設サービス別利用状況</t>
    <rPh sb="4" eb="6">
      <t>シセツ</t>
    </rPh>
    <rPh sb="10" eb="11">
      <t>ベツ</t>
    </rPh>
    <rPh sb="11" eb="13">
      <t>リヨウ</t>
    </rPh>
    <rPh sb="13" eb="15">
      <t>ジョウキョウ</t>
    </rPh>
    <phoneticPr fontId="2"/>
  </si>
  <si>
    <t>要介護度</t>
    <rPh sb="0" eb="3">
      <t>ヨウカイゴ</t>
    </rPh>
    <rPh sb="3" eb="4">
      <t>ド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</si>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</sst>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double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8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0" xfId="0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28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38" fontId="15" fillId="0" borderId="20" xfId="1" applyFont="1" applyBorder="1" applyAlignment="1">
      <alignment vertical="center"/>
    </xf>
    <xf numFmtId="38" fontId="15" fillId="0" borderId="38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2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33" xfId="0" applyNumberFormat="1" applyFont="1" applyBorder="1" applyAlignment="1">
      <alignment vertical="center"/>
    </xf>
    <xf numFmtId="38" fontId="15" fillId="0" borderId="19" xfId="1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7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4" xfId="1" applyFont="1" applyBorder="1" applyAlignment="1">
      <alignment vertical="center"/>
    </xf>
    <xf numFmtId="38" fontId="15" fillId="0" borderId="9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1" xfId="0" applyNumberFormat="1" applyFont="1" applyBorder="1" applyAlignment="1">
      <alignment vertical="center"/>
    </xf>
    <xf numFmtId="176" fontId="15" fillId="0" borderId="25" xfId="0" applyNumberFormat="1" applyFont="1" applyBorder="1" applyAlignment="1">
      <alignment vertical="center"/>
    </xf>
    <xf numFmtId="0" fontId="14" fillId="0" borderId="13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176" fontId="0" fillId="0" borderId="0" xfId="0" applyNumberFormat="1" applyAlignment="1">
      <alignment vertical="center"/>
    </xf>
    <xf numFmtId="176" fontId="15" fillId="0" borderId="47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7" xfId="0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textRotation="255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 textRotation="255"/>
    </xf>
    <xf numFmtId="0" fontId="1" fillId="0" borderId="67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38" fontId="15" fillId="0" borderId="49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176" fontId="15" fillId="0" borderId="17" xfId="1" applyNumberFormat="1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10" xfId="1" applyNumberFormat="1" applyFont="1" applyBorder="1" applyAlignment="1">
      <alignment vertical="center"/>
    </xf>
    <xf numFmtId="176" fontId="15" fillId="0" borderId="12" xfId="1" applyNumberFormat="1" applyFont="1" applyBorder="1" applyAlignment="1">
      <alignment vertical="center"/>
    </xf>
    <xf numFmtId="38" fontId="15" fillId="0" borderId="62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3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38" fontId="15" fillId="0" borderId="31" xfId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70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71" xfId="0" applyFont="1" applyFill="1" applyBorder="1" applyAlignment="1">
      <alignment horizontal="left" vertical="center"/>
    </xf>
    <xf numFmtId="38" fontId="15" fillId="0" borderId="50" xfId="1" applyFont="1" applyBorder="1" applyAlignment="1">
      <alignment vertical="center"/>
    </xf>
    <xf numFmtId="38" fontId="15" fillId="0" borderId="52" xfId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176" fontId="15" fillId="0" borderId="50" xfId="1" applyNumberFormat="1" applyFont="1" applyBorder="1" applyAlignment="1">
      <alignment vertical="center"/>
    </xf>
    <xf numFmtId="176" fontId="15" fillId="0" borderId="52" xfId="1" applyNumberFormat="1" applyFont="1" applyBorder="1" applyAlignment="1">
      <alignment vertical="center"/>
    </xf>
    <xf numFmtId="176" fontId="15" fillId="0" borderId="54" xfId="1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5" fillId="0" borderId="23" xfId="1" applyNumberFormat="1" applyFont="1" applyBorder="1" applyAlignment="1">
      <alignment vertical="center"/>
    </xf>
    <xf numFmtId="176" fontId="15" fillId="0" borderId="24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6" fontId="15" fillId="0" borderId="58" xfId="1" applyNumberFormat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176" fontId="15" fillId="0" borderId="22" xfId="1" applyNumberFormat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176" fontId="15" fillId="0" borderId="71" xfId="1" applyNumberFormat="1" applyFont="1" applyBorder="1" applyAlignment="1">
      <alignment vertical="center"/>
    </xf>
    <xf numFmtId="38" fontId="15" fillId="0" borderId="2" xfId="1" applyFont="1" applyBorder="1" applyAlignment="1">
      <alignment vertical="center"/>
    </xf>
    <xf numFmtId="176" fontId="15" fillId="0" borderId="29" xfId="1" applyNumberFormat="1" applyFont="1" applyBorder="1" applyAlignment="1">
      <alignment vertical="center"/>
    </xf>
    <xf numFmtId="38" fontId="15" fillId="0" borderId="67" xfId="1" applyFont="1" applyBorder="1" applyAlignment="1">
      <alignment vertical="center"/>
    </xf>
    <xf numFmtId="176" fontId="15" fillId="0" borderId="73" xfId="1" applyNumberFormat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38" fontId="15" fillId="0" borderId="69" xfId="1" applyFont="1" applyBorder="1" applyAlignment="1">
      <alignment vertical="center"/>
    </xf>
    <xf numFmtId="38" fontId="15" fillId="0" borderId="77" xfId="1" applyFont="1" applyBorder="1" applyAlignment="1">
      <alignment vertical="center"/>
    </xf>
    <xf numFmtId="176" fontId="15" fillId="0" borderId="15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78" xfId="1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38" fontId="15" fillId="0" borderId="54" xfId="1" applyFont="1" applyBorder="1" applyAlignment="1">
      <alignment vertical="center" shrinkToFit="1"/>
    </xf>
    <xf numFmtId="38" fontId="15" fillId="0" borderId="77" xfId="1" applyFont="1" applyBorder="1" applyAlignment="1">
      <alignment vertical="center" shrinkToFit="1"/>
    </xf>
    <xf numFmtId="38" fontId="15" fillId="0" borderId="60" xfId="1" applyFont="1" applyBorder="1" applyAlignment="1">
      <alignment vertical="center"/>
    </xf>
    <xf numFmtId="38" fontId="15" fillId="0" borderId="80" xfId="1" applyFont="1" applyBorder="1" applyAlignment="1">
      <alignment vertical="center"/>
    </xf>
    <xf numFmtId="176" fontId="15" fillId="0" borderId="81" xfId="1" applyNumberFormat="1" applyFont="1" applyBorder="1" applyAlignment="1">
      <alignment vertical="center"/>
    </xf>
    <xf numFmtId="38" fontId="15" fillId="0" borderId="81" xfId="1" applyFont="1" applyBorder="1" applyAlignment="1">
      <alignment vertical="center"/>
    </xf>
    <xf numFmtId="176" fontId="15" fillId="0" borderId="4" xfId="1" applyNumberFormat="1" applyFont="1" applyBorder="1" applyAlignment="1">
      <alignment vertical="center"/>
    </xf>
    <xf numFmtId="38" fontId="15" fillId="0" borderId="82" xfId="1" applyFont="1" applyBorder="1" applyAlignment="1">
      <alignment vertical="center"/>
    </xf>
    <xf numFmtId="176" fontId="15" fillId="0" borderId="78" xfId="1" applyNumberFormat="1" applyFont="1" applyBorder="1" applyAlignment="1">
      <alignment vertical="center"/>
    </xf>
    <xf numFmtId="176" fontId="15" fillId="0" borderId="83" xfId="1" applyNumberFormat="1" applyFont="1" applyBorder="1" applyAlignment="1">
      <alignment vertical="center"/>
    </xf>
    <xf numFmtId="38" fontId="15" fillId="0" borderId="84" xfId="1" applyFont="1" applyBorder="1" applyAlignment="1">
      <alignment vertical="center"/>
    </xf>
    <xf numFmtId="38" fontId="15" fillId="0" borderId="85" xfId="1" applyFont="1" applyBorder="1" applyAlignment="1">
      <alignment vertical="center"/>
    </xf>
    <xf numFmtId="38" fontId="15" fillId="0" borderId="86" xfId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15" fillId="0" borderId="88" xfId="0" applyFont="1" applyBorder="1" applyAlignment="1">
      <alignment vertical="center"/>
    </xf>
    <xf numFmtId="38" fontId="15" fillId="0" borderId="72" xfId="1" applyFont="1" applyBorder="1" applyAlignment="1">
      <alignment vertical="center"/>
    </xf>
    <xf numFmtId="38" fontId="15" fillId="0" borderId="89" xfId="1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15" fillId="0" borderId="2" xfId="1" applyNumberFormat="1" applyFont="1" applyBorder="1" applyAlignment="1">
      <alignment vertical="center"/>
    </xf>
    <xf numFmtId="176" fontId="15" fillId="0" borderId="79" xfId="1" applyNumberFormat="1" applyFont="1" applyBorder="1" applyAlignment="1">
      <alignment vertical="center"/>
    </xf>
    <xf numFmtId="176" fontId="15" fillId="0" borderId="29" xfId="1" applyNumberFormat="1" applyFont="1" applyBorder="1" applyAlignment="1">
      <alignment vertical="center"/>
    </xf>
    <xf numFmtId="176" fontId="15" fillId="0" borderId="73" xfId="1" applyNumberFormat="1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1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58333</c:v>
                </c:pt>
                <c:pt idx="1">
                  <c:v>31090</c:v>
                </c:pt>
                <c:pt idx="2">
                  <c:v>17342</c:v>
                </c:pt>
                <c:pt idx="3">
                  <c:v>10551</c:v>
                </c:pt>
                <c:pt idx="4">
                  <c:v>14999</c:v>
                </c:pt>
                <c:pt idx="5">
                  <c:v>33805</c:v>
                </c:pt>
                <c:pt idx="6">
                  <c:v>46629</c:v>
                </c:pt>
                <c:pt idx="7">
                  <c:v>19029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21986</c:v>
                </c:pt>
                <c:pt idx="1">
                  <c:v>14616</c:v>
                </c:pt>
                <c:pt idx="2">
                  <c:v>8501</c:v>
                </c:pt>
                <c:pt idx="3">
                  <c:v>4430</c:v>
                </c:pt>
                <c:pt idx="4">
                  <c:v>6354</c:v>
                </c:pt>
                <c:pt idx="5">
                  <c:v>14465</c:v>
                </c:pt>
                <c:pt idx="6">
                  <c:v>22487</c:v>
                </c:pt>
                <c:pt idx="7">
                  <c:v>9482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16794</c:v>
                </c:pt>
                <c:pt idx="1">
                  <c:v>13380</c:v>
                </c:pt>
                <c:pt idx="2">
                  <c:v>9131</c:v>
                </c:pt>
                <c:pt idx="3">
                  <c:v>4288</c:v>
                </c:pt>
                <c:pt idx="4">
                  <c:v>7077</c:v>
                </c:pt>
                <c:pt idx="5">
                  <c:v>14928</c:v>
                </c:pt>
                <c:pt idx="6">
                  <c:v>23714</c:v>
                </c:pt>
                <c:pt idx="7">
                  <c:v>10251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244416"/>
        <c:axId val="89245952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0.21426124622915677</c:v>
                </c:pt>
                <c:pt idx="1">
                  <c:v>0.29120336179906176</c:v>
                </c:pt>
                <c:pt idx="2">
                  <c:v>0.32402830101993935</c:v>
                </c:pt>
                <c:pt idx="3">
                  <c:v>0.27219932559010868</c:v>
                </c:pt>
                <c:pt idx="4">
                  <c:v>0.28571732471068756</c:v>
                </c:pt>
                <c:pt idx="5">
                  <c:v>0.28234808168911263</c:v>
                </c:pt>
                <c:pt idx="6">
                  <c:v>0.3131570563873845</c:v>
                </c:pt>
                <c:pt idx="7">
                  <c:v>0.32127448266879405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57472"/>
        <c:axId val="89255936"/>
      </c:lineChart>
      <c:catAx>
        <c:axId val="89244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89245952"/>
        <c:crosses val="autoZero"/>
        <c:auto val="1"/>
        <c:lblAlgn val="ctr"/>
        <c:lblOffset val="100"/>
        <c:noMultiLvlLbl val="0"/>
      </c:catAx>
      <c:valAx>
        <c:axId val="892459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89244416"/>
        <c:crosses val="autoZero"/>
        <c:crossBetween val="between"/>
      </c:valAx>
      <c:valAx>
        <c:axId val="8925593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89257472"/>
        <c:crosses val="max"/>
        <c:crossBetween val="between"/>
      </c:valAx>
      <c:catAx>
        <c:axId val="8925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89255936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給付状況!$J$72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(給付状況!$B$73,給付状況!$B$75:$B$76)</c:f>
              <c:strCache>
                <c:ptCount val="3"/>
                <c:pt idx="0">
                  <c:v>介護老人福祉施設（特養）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(給付状況!$J$73,給付状況!$J$75:$J$76)</c:f>
              <c:numCache>
                <c:formatCode>0.0%</c:formatCode>
                <c:ptCount val="3"/>
                <c:pt idx="0">
                  <c:v>0.46611898956659448</c:v>
                </c:pt>
                <c:pt idx="1">
                  <c:v>0.40137362554015149</c:v>
                </c:pt>
                <c:pt idx="2">
                  <c:v>0.12183430534473116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給付状況!$C$90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給付状況!$B$91:$B$97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給付状況!$C$91:$C$97</c:f>
              <c:numCache>
                <c:formatCode>#,##0_);[Red]\(#,##0\)</c:formatCode>
                <c:ptCount val="7"/>
                <c:pt idx="0">
                  <c:v>5716</c:v>
                </c:pt>
                <c:pt idx="1">
                  <c:v>4266</c:v>
                </c:pt>
                <c:pt idx="2">
                  <c:v>4861</c:v>
                </c:pt>
                <c:pt idx="3">
                  <c:v>2958</c:v>
                </c:pt>
                <c:pt idx="4">
                  <c:v>1781</c:v>
                </c:pt>
                <c:pt idx="5">
                  <c:v>1209</c:v>
                </c:pt>
                <c:pt idx="6">
                  <c:v>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27968"/>
        <c:axId val="91429504"/>
      </c:barChart>
      <c:lineChart>
        <c:grouping val="standard"/>
        <c:varyColors val="0"/>
        <c:ser>
          <c:idx val="2"/>
          <c:order val="1"/>
          <c:tx>
            <c:strRef>
              <c:f>給付状況!$E$90</c:f>
              <c:strCache>
                <c:ptCount val="1"/>
                <c:pt idx="0">
                  <c:v>1人あたり
費用額</c:v>
                </c:pt>
              </c:strCache>
            </c:strRef>
          </c:tx>
          <c:marker>
            <c:symbol val="circle"/>
            <c:size val="7"/>
          </c:marker>
          <c:cat>
            <c:strRef>
              <c:f>給付状況!$B$91:$B$97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給付状況!$E$91:$E$97</c:f>
              <c:numCache>
                <c:formatCode>#,##0_);[Red]\(#,##0\)</c:formatCode>
                <c:ptCount val="7"/>
                <c:pt idx="0">
                  <c:v>28053.689643107067</c:v>
                </c:pt>
                <c:pt idx="1">
                  <c:v>50256.616268166901</c:v>
                </c:pt>
                <c:pt idx="2">
                  <c:v>96930.761983131044</c:v>
                </c:pt>
                <c:pt idx="3">
                  <c:v>137738.21974306964</c:v>
                </c:pt>
                <c:pt idx="4">
                  <c:v>205266.41100505335</c:v>
                </c:pt>
                <c:pt idx="5">
                  <c:v>251277.26881720431</c:v>
                </c:pt>
                <c:pt idx="6">
                  <c:v>323793.51235584845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32832"/>
        <c:axId val="91431296"/>
      </c:lineChart>
      <c:catAx>
        <c:axId val="9142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91429504"/>
        <c:crosses val="autoZero"/>
        <c:auto val="1"/>
        <c:lblAlgn val="ctr"/>
        <c:lblOffset val="100"/>
        <c:noMultiLvlLbl val="0"/>
      </c:catAx>
      <c:valAx>
        <c:axId val="914295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91427968"/>
        <c:crosses val="autoZero"/>
        <c:crossBetween val="between"/>
      </c:valAx>
      <c:valAx>
        <c:axId val="91431296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91432832"/>
        <c:crosses val="max"/>
        <c:crossBetween val="between"/>
      </c:valAx>
      <c:catAx>
        <c:axId val="9143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9143129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費用総額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給付状況!$B$5</c:f>
              <c:strCache>
                <c:ptCount val="1"/>
                <c:pt idx="0">
                  <c:v>費用総額（千円）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(給付状況!$C$3,給付状況!$E$3,給付状況!$G$3)</c:f>
              <c:strCache>
                <c:ptCount val="3"/>
                <c:pt idx="0">
                  <c:v>在宅（予防）</c:v>
                </c:pt>
                <c:pt idx="1">
                  <c:v>在宅（介護）</c:v>
                </c:pt>
                <c:pt idx="2">
                  <c:v>施設</c:v>
                </c:pt>
              </c:strCache>
            </c:strRef>
          </c:cat>
          <c:val>
            <c:numRef>
              <c:f>(給付状況!$D$5,給付状況!$F$5,給付状況!$H$5)</c:f>
              <c:numCache>
                <c:formatCode>0.0%</c:formatCode>
                <c:ptCount val="3"/>
                <c:pt idx="0">
                  <c:v>8.4500758627204076E-2</c:v>
                </c:pt>
                <c:pt idx="1">
                  <c:v>0.50221920017832455</c:v>
                </c:pt>
                <c:pt idx="2">
                  <c:v>0.41328004119447137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認定者数!$D$4:$J$4</c:f>
              <c:numCache>
                <c:formatCode>#,##0_);[Red]\(#,##0\)</c:formatCode>
                <c:ptCount val="7"/>
                <c:pt idx="0">
                  <c:v>7942</c:v>
                </c:pt>
                <c:pt idx="1">
                  <c:v>5208</c:v>
                </c:pt>
                <c:pt idx="2">
                  <c:v>7577</c:v>
                </c:pt>
                <c:pt idx="3">
                  <c:v>5142</c:v>
                </c:pt>
                <c:pt idx="4">
                  <c:v>4253</c:v>
                </c:pt>
                <c:pt idx="5">
                  <c:v>4762</c:v>
                </c:pt>
                <c:pt idx="6">
                  <c:v>3070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認定者数!$D$5:$J$5</c:f>
              <c:numCache>
                <c:formatCode>#,##0_);[Red]\(#,##0\)</c:formatCode>
                <c:ptCount val="7"/>
                <c:pt idx="0">
                  <c:v>1154</c:v>
                </c:pt>
                <c:pt idx="1">
                  <c:v>847</c:v>
                </c:pt>
                <c:pt idx="2">
                  <c:v>848</c:v>
                </c:pt>
                <c:pt idx="3">
                  <c:v>651</c:v>
                </c:pt>
                <c:pt idx="4">
                  <c:v>494</c:v>
                </c:pt>
                <c:pt idx="5">
                  <c:v>433</c:v>
                </c:pt>
                <c:pt idx="6">
                  <c:v>321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認定者数!$D$6:$J$6</c:f>
              <c:numCache>
                <c:formatCode>#,##0_);[Red]\(#,##0\)</c:formatCode>
                <c:ptCount val="7"/>
                <c:pt idx="0">
                  <c:v>6788</c:v>
                </c:pt>
                <c:pt idx="1">
                  <c:v>4361</c:v>
                </c:pt>
                <c:pt idx="2">
                  <c:v>6729</c:v>
                </c:pt>
                <c:pt idx="3">
                  <c:v>4491</c:v>
                </c:pt>
                <c:pt idx="4">
                  <c:v>3759</c:v>
                </c:pt>
                <c:pt idx="5">
                  <c:v>4329</c:v>
                </c:pt>
                <c:pt idx="6">
                  <c:v>2749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認定者数!$D$22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認定者数!$D$23:$D$30</c:f>
              <c:numCache>
                <c:formatCode>#,##0_);[Red]\(#,##0\)</c:formatCode>
                <c:ptCount val="8"/>
                <c:pt idx="0">
                  <c:v>1207</c:v>
                </c:pt>
                <c:pt idx="1">
                  <c:v>1098</c:v>
                </c:pt>
                <c:pt idx="2">
                  <c:v>831</c:v>
                </c:pt>
                <c:pt idx="3">
                  <c:v>195</c:v>
                </c:pt>
                <c:pt idx="4">
                  <c:v>404</c:v>
                </c:pt>
                <c:pt idx="5">
                  <c:v>724</c:v>
                </c:pt>
                <c:pt idx="6">
                  <c:v>2968</c:v>
                </c:pt>
                <c:pt idx="7">
                  <c:v>515</c:v>
                </c:pt>
              </c:numCache>
            </c:numRef>
          </c:val>
        </c:ser>
        <c:ser>
          <c:idx val="1"/>
          <c:order val="1"/>
          <c:tx>
            <c:strRef>
              <c:f>認定者数!$E$22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認定者数!$E$23:$E$30</c:f>
              <c:numCache>
                <c:formatCode>#,##0_);[Red]\(#,##0\)</c:formatCode>
                <c:ptCount val="8"/>
                <c:pt idx="0">
                  <c:v>716</c:v>
                </c:pt>
                <c:pt idx="1">
                  <c:v>818</c:v>
                </c:pt>
                <c:pt idx="2">
                  <c:v>463</c:v>
                </c:pt>
                <c:pt idx="3">
                  <c:v>158</c:v>
                </c:pt>
                <c:pt idx="4">
                  <c:v>242</c:v>
                </c:pt>
                <c:pt idx="5">
                  <c:v>649</c:v>
                </c:pt>
                <c:pt idx="6">
                  <c:v>1692</c:v>
                </c:pt>
                <c:pt idx="7">
                  <c:v>470</c:v>
                </c:pt>
              </c:numCache>
            </c:numRef>
          </c:val>
        </c:ser>
        <c:ser>
          <c:idx val="2"/>
          <c:order val="2"/>
          <c:tx>
            <c:strRef>
              <c:f>認定者数!$F$22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認定者数!$F$23:$F$30</c:f>
              <c:numCache>
                <c:formatCode>#,##0_);[Red]\(#,##0\)</c:formatCode>
                <c:ptCount val="8"/>
                <c:pt idx="0">
                  <c:v>1097</c:v>
                </c:pt>
                <c:pt idx="1">
                  <c:v>1007</c:v>
                </c:pt>
                <c:pt idx="2">
                  <c:v>677</c:v>
                </c:pt>
                <c:pt idx="3">
                  <c:v>301</c:v>
                </c:pt>
                <c:pt idx="4">
                  <c:v>481</c:v>
                </c:pt>
                <c:pt idx="5">
                  <c:v>1133</c:v>
                </c:pt>
                <c:pt idx="6">
                  <c:v>2191</c:v>
                </c:pt>
                <c:pt idx="7">
                  <c:v>690</c:v>
                </c:pt>
              </c:numCache>
            </c:numRef>
          </c:val>
        </c:ser>
        <c:ser>
          <c:idx val="3"/>
          <c:order val="3"/>
          <c:tx>
            <c:strRef>
              <c:f>認定者数!$G$22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認定者数!$G$23:$G$30</c:f>
              <c:numCache>
                <c:formatCode>#,##0_);[Red]\(#,##0\)</c:formatCode>
                <c:ptCount val="8"/>
                <c:pt idx="0">
                  <c:v>731</c:v>
                </c:pt>
                <c:pt idx="1">
                  <c:v>759</c:v>
                </c:pt>
                <c:pt idx="2">
                  <c:v>518</c:v>
                </c:pt>
                <c:pt idx="3">
                  <c:v>223</c:v>
                </c:pt>
                <c:pt idx="4">
                  <c:v>286</c:v>
                </c:pt>
                <c:pt idx="5">
                  <c:v>648</c:v>
                </c:pt>
                <c:pt idx="6">
                  <c:v>1496</c:v>
                </c:pt>
                <c:pt idx="7">
                  <c:v>481</c:v>
                </c:pt>
              </c:numCache>
            </c:numRef>
          </c:val>
        </c:ser>
        <c:ser>
          <c:idx val="4"/>
          <c:order val="4"/>
          <c:tx>
            <c:strRef>
              <c:f>認定者数!$H$22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認定者数!$H$23:$H$30</c:f>
              <c:numCache>
                <c:formatCode>#,##0_);[Red]\(#,##0\)</c:formatCode>
                <c:ptCount val="8"/>
                <c:pt idx="0">
                  <c:v>614</c:v>
                </c:pt>
                <c:pt idx="1">
                  <c:v>553</c:v>
                </c:pt>
                <c:pt idx="2">
                  <c:v>451</c:v>
                </c:pt>
                <c:pt idx="3">
                  <c:v>189</c:v>
                </c:pt>
                <c:pt idx="4">
                  <c:v>293</c:v>
                </c:pt>
                <c:pt idx="5">
                  <c:v>597</c:v>
                </c:pt>
                <c:pt idx="6">
                  <c:v>1215</c:v>
                </c:pt>
                <c:pt idx="7">
                  <c:v>341</c:v>
                </c:pt>
              </c:numCache>
            </c:numRef>
          </c:val>
        </c:ser>
        <c:ser>
          <c:idx val="5"/>
          <c:order val="5"/>
          <c:tx>
            <c:strRef>
              <c:f>認定者数!$I$22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認定者数!$I$23:$I$30</c:f>
              <c:numCache>
                <c:formatCode>#,##0_);[Red]\(#,##0\)</c:formatCode>
                <c:ptCount val="8"/>
                <c:pt idx="0">
                  <c:v>799</c:v>
                </c:pt>
                <c:pt idx="1">
                  <c:v>638</c:v>
                </c:pt>
                <c:pt idx="2">
                  <c:v>439</c:v>
                </c:pt>
                <c:pt idx="3">
                  <c:v>187</c:v>
                </c:pt>
                <c:pt idx="4">
                  <c:v>296</c:v>
                </c:pt>
                <c:pt idx="5">
                  <c:v>679</c:v>
                </c:pt>
                <c:pt idx="6">
                  <c:v>1237</c:v>
                </c:pt>
                <c:pt idx="7">
                  <c:v>487</c:v>
                </c:pt>
              </c:numCache>
            </c:numRef>
          </c:val>
        </c:ser>
        <c:ser>
          <c:idx val="6"/>
          <c:order val="6"/>
          <c:tx>
            <c:strRef>
              <c:f>認定者数!$J$22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認定者数!$J$23:$J$30</c:f>
              <c:numCache>
                <c:formatCode>#,##0_);[Red]\(#,##0\)</c:formatCode>
                <c:ptCount val="8"/>
                <c:pt idx="0">
                  <c:v>512</c:v>
                </c:pt>
                <c:pt idx="1">
                  <c:v>381</c:v>
                </c:pt>
                <c:pt idx="2">
                  <c:v>327</c:v>
                </c:pt>
                <c:pt idx="3">
                  <c:v>153</c:v>
                </c:pt>
                <c:pt idx="4">
                  <c:v>207</c:v>
                </c:pt>
                <c:pt idx="5">
                  <c:v>369</c:v>
                </c:pt>
                <c:pt idx="6">
                  <c:v>797</c:v>
                </c:pt>
                <c:pt idx="7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25184"/>
        <c:axId val="91326720"/>
      </c:barChart>
      <c:lineChart>
        <c:grouping val="standard"/>
        <c:varyColors val="0"/>
        <c:ser>
          <c:idx val="7"/>
          <c:order val="7"/>
          <c:tx>
            <c:strRef>
              <c:f>認定者数!$L$22</c:f>
              <c:strCache>
                <c:ptCount val="1"/>
                <c:pt idx="0">
                  <c:v>出現率</c:v>
                </c:pt>
              </c:strCache>
            </c:strRef>
          </c:tx>
          <c:marker>
            <c:symbol val="circle"/>
            <c:size val="7"/>
          </c:marker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認定者数!$L$23:$L$30</c:f>
              <c:numCache>
                <c:formatCode>0.0%</c:formatCode>
                <c:ptCount val="8"/>
                <c:pt idx="0">
                  <c:v>0.14636410520887055</c:v>
                </c:pt>
                <c:pt idx="1">
                  <c:v>0.18766966709529934</c:v>
                </c:pt>
                <c:pt idx="2">
                  <c:v>0.21018602540834846</c:v>
                </c:pt>
                <c:pt idx="3">
                  <c:v>0.16127552190869465</c:v>
                </c:pt>
                <c:pt idx="4">
                  <c:v>0.16447025537934629</c:v>
                </c:pt>
                <c:pt idx="5">
                  <c:v>0.16327016636614161</c:v>
                </c:pt>
                <c:pt idx="6">
                  <c:v>0.25099023830653017</c:v>
                </c:pt>
                <c:pt idx="7">
                  <c:v>0.16763796685754828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42336"/>
        <c:axId val="91340800"/>
      </c:lineChart>
      <c:catAx>
        <c:axId val="91325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1326720"/>
        <c:crosses val="autoZero"/>
        <c:auto val="1"/>
        <c:lblAlgn val="ctr"/>
        <c:lblOffset val="100"/>
        <c:noMultiLvlLbl val="0"/>
      </c:catAx>
      <c:valAx>
        <c:axId val="9132672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91325184"/>
        <c:crosses val="autoZero"/>
        <c:crossBetween val="between"/>
      </c:valAx>
      <c:valAx>
        <c:axId val="913408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91342336"/>
        <c:crosses val="max"/>
        <c:crossBetween val="between"/>
      </c:valAx>
      <c:catAx>
        <c:axId val="913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91340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/>
              <a:t>利用人数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給付状況!$B$4</c:f>
              <c:strCache>
                <c:ptCount val="1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1000"/>
                      <a:t>在宅</a:t>
                    </a:r>
                    <a:endParaRPr lang="en-US" altLang="ja-JP" sz="1000"/>
                  </a:p>
                  <a:p>
                    <a:r>
                      <a:rPr lang="ja-JP" altLang="en-US" sz="1000"/>
                      <a:t>（予防）
</a:t>
                    </a:r>
                    <a:r>
                      <a:rPr lang="en-US" altLang="ja-JP" sz="1000"/>
                      <a:t>30.9%</a:t>
                    </a:r>
                    <a:endParaRPr lang="en-US" altLang="ja-JP"/>
                  </a:p>
                </c:rich>
              </c:tx>
              <c:dLblPos val="inEnd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 sz="1000"/>
                      <a:t>在宅</a:t>
                    </a:r>
                    <a:endParaRPr lang="en-US" altLang="ja-JP" sz="1000"/>
                  </a:p>
                  <a:p>
                    <a:r>
                      <a:rPr lang="ja-JP" altLang="en-US" sz="1000"/>
                      <a:t>（介護）
</a:t>
                    </a:r>
                    <a:r>
                      <a:rPr lang="en-US" altLang="ja-JP" sz="1000"/>
                      <a:t>47.8%</a:t>
                    </a:r>
                    <a:endParaRPr lang="en-US" altLang="ja-JP"/>
                  </a:p>
                </c:rich>
              </c:tx>
              <c:dLblPos val="inEnd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inEnd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(給付状況!$C$3,給付状況!$E$3,給付状況!$G$3)</c:f>
              <c:strCache>
                <c:ptCount val="3"/>
                <c:pt idx="0">
                  <c:v>在宅（予防）</c:v>
                </c:pt>
                <c:pt idx="1">
                  <c:v>在宅（介護）</c:v>
                </c:pt>
                <c:pt idx="2">
                  <c:v>施設</c:v>
                </c:pt>
              </c:strCache>
            </c:strRef>
          </c:cat>
          <c:val>
            <c:numRef>
              <c:f>(給付状況!$D$4,給付状況!$F$4,給付状況!$H$4)</c:f>
              <c:numCache>
                <c:formatCode>0.0%</c:formatCode>
                <c:ptCount val="3"/>
                <c:pt idx="0">
                  <c:v>0.32119576751659945</c:v>
                </c:pt>
                <c:pt idx="1">
                  <c:v>0.46981778491950399</c:v>
                </c:pt>
                <c:pt idx="2">
                  <c:v>0.20898644756389656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在宅サービス別利用状況（予防）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307269730818"/>
          <c:y val="0.16038470715636069"/>
          <c:w val="0.64789385338460603"/>
          <c:h val="0.60623570655066716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給付状況!$E$23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(給付状況!$E$24,給付状況!$E$26:$E$29,給付状況!$E$31:$E$34,給付状況!$E$37:$E$39)</c:f>
              <c:numCache>
                <c:formatCode>#,##0_);[Red]\(#,##0\)</c:formatCode>
                <c:ptCount val="12"/>
                <c:pt idx="0">
                  <c:v>114462.43</c:v>
                </c:pt>
                <c:pt idx="1">
                  <c:v>35.020000000000003</c:v>
                </c:pt>
                <c:pt idx="2">
                  <c:v>10114.49</c:v>
                </c:pt>
                <c:pt idx="3">
                  <c:v>3463.71</c:v>
                </c:pt>
                <c:pt idx="4">
                  <c:v>137616.04999999999</c:v>
                </c:pt>
                <c:pt idx="5">
                  <c:v>76521.899999999994</c:v>
                </c:pt>
                <c:pt idx="6">
                  <c:v>19354.939999999999</c:v>
                </c:pt>
                <c:pt idx="7">
                  <c:v>3167.34</c:v>
                </c:pt>
                <c:pt idx="8">
                  <c:v>3011.91</c:v>
                </c:pt>
                <c:pt idx="9">
                  <c:v>7633.63</c:v>
                </c:pt>
                <c:pt idx="10">
                  <c:v>6768.14</c:v>
                </c:pt>
                <c:pt idx="11">
                  <c:v>22215.4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78112"/>
        <c:axId val="89580288"/>
      </c:barChart>
      <c:lineChart>
        <c:grouping val="standard"/>
        <c:varyColors val="0"/>
        <c:ser>
          <c:idx val="1"/>
          <c:order val="0"/>
          <c:tx>
            <c:strRef>
              <c:f>給付状況!$C$23</c:f>
              <c:strCache>
                <c:ptCount val="1"/>
                <c:pt idx="0">
                  <c:v>利用人数</c:v>
                </c:pt>
              </c:strCache>
            </c:strRef>
          </c:tx>
          <c:marker>
            <c:symbol val="circle"/>
            <c:size val="4"/>
            <c:spPr>
              <a:solidFill>
                <a:schemeClr val="tx1"/>
              </a:solidFill>
            </c:spPr>
          </c:marker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(給付状況!$C$24,給付状況!$C$26:$C$29,給付状況!$C$31:$C$34,給付状況!$C$37:$C$39)</c:f>
              <c:numCache>
                <c:formatCode>#,##0_);[Red]\(#,##0\)</c:formatCode>
                <c:ptCount val="12"/>
                <c:pt idx="0">
                  <c:v>5206</c:v>
                </c:pt>
                <c:pt idx="1">
                  <c:v>1</c:v>
                </c:pt>
                <c:pt idx="2">
                  <c:v>327</c:v>
                </c:pt>
                <c:pt idx="3">
                  <c:v>95</c:v>
                </c:pt>
                <c:pt idx="4">
                  <c:v>4210</c:v>
                </c:pt>
                <c:pt idx="5">
                  <c:v>1958</c:v>
                </c:pt>
                <c:pt idx="6">
                  <c:v>3150</c:v>
                </c:pt>
                <c:pt idx="7">
                  <c:v>244</c:v>
                </c:pt>
                <c:pt idx="8">
                  <c:v>75</c:v>
                </c:pt>
                <c:pt idx="9">
                  <c:v>123</c:v>
                </c:pt>
                <c:pt idx="10">
                  <c:v>28</c:v>
                </c:pt>
                <c:pt idx="11">
                  <c:v>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83616"/>
        <c:axId val="89581824"/>
      </c:lineChart>
      <c:catAx>
        <c:axId val="89578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89580288"/>
        <c:crosses val="autoZero"/>
        <c:auto val="1"/>
        <c:lblAlgn val="ctr"/>
        <c:lblOffset val="100"/>
        <c:noMultiLvlLbl val="0"/>
      </c:catAx>
      <c:valAx>
        <c:axId val="8958028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89578112"/>
        <c:crosses val="autoZero"/>
        <c:crossBetween val="between"/>
      </c:valAx>
      <c:valAx>
        <c:axId val="8958182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89583616"/>
        <c:crosses val="max"/>
        <c:crossBetween val="between"/>
      </c:valAx>
      <c:catAx>
        <c:axId val="89583616"/>
        <c:scaling>
          <c:orientation val="minMax"/>
        </c:scaling>
        <c:delete val="1"/>
        <c:axPos val="b"/>
        <c:majorTickMark val="out"/>
        <c:minorTickMark val="none"/>
        <c:tickLblPos val="nextTo"/>
        <c:crossAx val="8958182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在宅サービス別利用状況（介護）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307269730818"/>
          <c:y val="0.16038470715636069"/>
          <c:w val="0.6514016053225905"/>
          <c:h val="0.60623570655066716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給付状況!$I$23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(給付状況!$I$24,給付状況!$I$26:$I$29,給付状況!$I$31:$I$34,給付状況!$I$37:$I$39)</c:f>
              <c:numCache>
                <c:formatCode>#,##0_);[Red]\(#,##0\)</c:formatCode>
                <c:ptCount val="12"/>
                <c:pt idx="0">
                  <c:v>293410.58</c:v>
                </c:pt>
                <c:pt idx="1">
                  <c:v>11450.25</c:v>
                </c:pt>
                <c:pt idx="2">
                  <c:v>56524.65</c:v>
                </c:pt>
                <c:pt idx="3">
                  <c:v>12916.68</c:v>
                </c:pt>
                <c:pt idx="4">
                  <c:v>676010.5</c:v>
                </c:pt>
                <c:pt idx="5">
                  <c:v>265083.36</c:v>
                </c:pt>
                <c:pt idx="6">
                  <c:v>91240.2</c:v>
                </c:pt>
                <c:pt idx="7">
                  <c:v>31183.86</c:v>
                </c:pt>
                <c:pt idx="8">
                  <c:v>156744.6</c:v>
                </c:pt>
                <c:pt idx="9">
                  <c:v>95387.59</c:v>
                </c:pt>
                <c:pt idx="10">
                  <c:v>522047.08</c:v>
                </c:pt>
                <c:pt idx="11">
                  <c:v>191290.87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1168"/>
        <c:axId val="89613824"/>
      </c:barChart>
      <c:lineChart>
        <c:grouping val="standard"/>
        <c:varyColors val="0"/>
        <c:ser>
          <c:idx val="1"/>
          <c:order val="0"/>
          <c:tx>
            <c:strRef>
              <c:f>給付状況!$G$23</c:f>
              <c:strCache>
                <c:ptCount val="1"/>
                <c:pt idx="0">
                  <c:v>利用人数</c:v>
                </c:pt>
              </c:strCache>
            </c:strRef>
          </c:tx>
          <c:marker>
            <c:symbol val="circle"/>
            <c:size val="4"/>
            <c:spPr>
              <a:solidFill>
                <a:schemeClr val="tx1"/>
              </a:solidFill>
            </c:spPr>
          </c:marker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(給付状況!$G$24,給付状況!$G$26:$G$29,給付状況!$G$31:$G$34,給付状況!$G$37:$G$39)</c:f>
              <c:numCache>
                <c:formatCode>#,##0_);[Red]\(#,##0\)</c:formatCode>
                <c:ptCount val="12"/>
                <c:pt idx="0">
                  <c:v>4929</c:v>
                </c:pt>
                <c:pt idx="1">
                  <c:v>189</c:v>
                </c:pt>
                <c:pt idx="2">
                  <c:v>1203</c:v>
                </c:pt>
                <c:pt idx="3">
                  <c:v>324</c:v>
                </c:pt>
                <c:pt idx="4">
                  <c:v>6772</c:v>
                </c:pt>
                <c:pt idx="5">
                  <c:v>3041</c:v>
                </c:pt>
                <c:pt idx="6">
                  <c:v>6818</c:v>
                </c:pt>
                <c:pt idx="7">
                  <c:v>2267</c:v>
                </c:pt>
                <c:pt idx="8">
                  <c:v>1528</c:v>
                </c:pt>
                <c:pt idx="9">
                  <c:v>456</c:v>
                </c:pt>
                <c:pt idx="10">
                  <c:v>1895</c:v>
                </c:pt>
                <c:pt idx="11">
                  <c:v>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25344"/>
        <c:axId val="89615360"/>
      </c:lineChart>
      <c:catAx>
        <c:axId val="89591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89613824"/>
        <c:crosses val="autoZero"/>
        <c:auto val="1"/>
        <c:lblAlgn val="ctr"/>
        <c:lblOffset val="100"/>
        <c:noMultiLvlLbl val="0"/>
      </c:catAx>
      <c:valAx>
        <c:axId val="8961382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89591168"/>
        <c:crosses val="autoZero"/>
        <c:crossBetween val="between"/>
      </c:valAx>
      <c:valAx>
        <c:axId val="8961536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89625344"/>
        <c:crosses val="max"/>
        <c:crossBetween val="between"/>
      </c:valAx>
      <c:catAx>
        <c:axId val="8962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8961536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給付状況!$H$72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(給付状況!$B$73,給付状況!$B$75:$B$76)</c:f>
              <c:strCache>
                <c:ptCount val="3"/>
                <c:pt idx="0">
                  <c:v>介護老人福祉施設（特養）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(給付状況!$H$73,給付状況!$H$75:$H$76)</c:f>
              <c:numCache>
                <c:formatCode>0.0%</c:formatCode>
                <c:ptCount val="3"/>
                <c:pt idx="0">
                  <c:v>0.50355433048019727</c:v>
                </c:pt>
                <c:pt idx="1">
                  <c:v>0.39184680110256781</c:v>
                </c:pt>
                <c:pt idx="2">
                  <c:v>9.3283040765994488E-2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（平成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01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月）</a:t>
          </a: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9</xdr:row>
      <xdr:rowOff>9531</xdr:rowOff>
    </xdr:from>
    <xdr:to>
      <xdr:col>4</xdr:col>
      <xdr:colOff>331088</xdr:colOff>
      <xdr:row>17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9</xdr:row>
      <xdr:rowOff>9530</xdr:rowOff>
    </xdr:from>
    <xdr:to>
      <xdr:col>8</xdr:col>
      <xdr:colOff>169674</xdr:colOff>
      <xdr:row>17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9</xdr:row>
      <xdr:rowOff>28581</xdr:rowOff>
    </xdr:from>
    <xdr:to>
      <xdr:col>11</xdr:col>
      <xdr:colOff>635892</xdr:colOff>
      <xdr:row>17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12</xdr:col>
      <xdr:colOff>0</xdr:colOff>
      <xdr:row>44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95249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1</xdr:rowOff>
    </xdr:from>
    <xdr:to>
      <xdr:col>10</xdr:col>
      <xdr:colOff>0</xdr:colOff>
      <xdr:row>55</xdr:row>
      <xdr:rowOff>1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104776</xdr:colOff>
      <xdr:row>44</xdr:row>
      <xdr:rowOff>47625</xdr:rowOff>
    </xdr:from>
    <xdr:to>
      <xdr:col>1</xdr:col>
      <xdr:colOff>781050</xdr:colOff>
      <xdr:row>45</xdr:row>
      <xdr:rowOff>95250</xdr:rowOff>
    </xdr:to>
    <xdr:sp macro="" textlink="">
      <xdr:nvSpPr>
        <xdr:cNvPr id="7" name="テキスト ボックス 6"/>
        <xdr:cNvSpPr txBox="1"/>
      </xdr:nvSpPr>
      <xdr:spPr>
        <a:xfrm>
          <a:off x="304801" y="10868025"/>
          <a:ext cx="6762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7</xdr:col>
      <xdr:colOff>304800</xdr:colOff>
      <xdr:row>44</xdr:row>
      <xdr:rowOff>47625</xdr:rowOff>
    </xdr:from>
    <xdr:to>
      <xdr:col>8</xdr:col>
      <xdr:colOff>333375</xdr:colOff>
      <xdr:row>45</xdr:row>
      <xdr:rowOff>95250</xdr:rowOff>
    </xdr:to>
    <xdr:sp macro="" textlink="">
      <xdr:nvSpPr>
        <xdr:cNvPr id="9" name="テキスト ボックス 8"/>
        <xdr:cNvSpPr txBox="1"/>
      </xdr:nvSpPr>
      <xdr:spPr>
        <a:xfrm>
          <a:off x="5238750" y="1086802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10</xdr:col>
      <xdr:colOff>0</xdr:colOff>
      <xdr:row>67</xdr:row>
      <xdr:rowOff>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352425</xdr:colOff>
      <xdr:row>56</xdr:row>
      <xdr:rowOff>38100</xdr:rowOff>
    </xdr:from>
    <xdr:to>
      <xdr:col>8</xdr:col>
      <xdr:colOff>381000</xdr:colOff>
      <xdr:row>57</xdr:row>
      <xdr:rowOff>85725</xdr:rowOff>
    </xdr:to>
    <xdr:sp macro="" textlink="">
      <xdr:nvSpPr>
        <xdr:cNvPr id="12" name="テキスト ボックス 11"/>
        <xdr:cNvSpPr txBox="1"/>
      </xdr:nvSpPr>
      <xdr:spPr>
        <a:xfrm>
          <a:off x="5286375" y="138303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1</xdr:col>
      <xdr:colOff>114300</xdr:colOff>
      <xdr:row>56</xdr:row>
      <xdr:rowOff>38100</xdr:rowOff>
    </xdr:from>
    <xdr:to>
      <xdr:col>1</xdr:col>
      <xdr:colOff>781050</xdr:colOff>
      <xdr:row>57</xdr:row>
      <xdr:rowOff>85725</xdr:rowOff>
    </xdr:to>
    <xdr:sp macro="" textlink="">
      <xdr:nvSpPr>
        <xdr:cNvPr id="13" name="テキスト ボックス 12"/>
        <xdr:cNvSpPr txBox="1"/>
      </xdr:nvSpPr>
      <xdr:spPr>
        <a:xfrm>
          <a:off x="314325" y="1383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4762</xdr:colOff>
      <xdr:row>76</xdr:row>
      <xdr:rowOff>47625</xdr:rowOff>
    </xdr:from>
    <xdr:to>
      <xdr:col>4</xdr:col>
      <xdr:colOff>190500</xdr:colOff>
      <xdr:row>85</xdr:row>
      <xdr:rowOff>209550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76</xdr:row>
      <xdr:rowOff>66675</xdr:rowOff>
    </xdr:from>
    <xdr:to>
      <xdr:col>9</xdr:col>
      <xdr:colOff>166688</xdr:colOff>
      <xdr:row>85</xdr:row>
      <xdr:rowOff>228600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100</xdr:row>
      <xdr:rowOff>238125</xdr:rowOff>
    </xdr:from>
    <xdr:to>
      <xdr:col>10</xdr:col>
      <xdr:colOff>0</xdr:colOff>
      <xdr:row>112</xdr:row>
      <xdr:rowOff>9525</xdr:rowOff>
    </xdr:to>
    <xdr:graphicFrame macro="">
      <xdr:nvGraphicFramePr>
        <xdr:cNvPr id="16" name="グラフ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101</xdr:row>
      <xdr:rowOff>19050</xdr:rowOff>
    </xdr:from>
    <xdr:to>
      <xdr:col>1</xdr:col>
      <xdr:colOff>723900</xdr:colOff>
      <xdr:row>102</xdr:row>
      <xdr:rowOff>66675</xdr:rowOff>
    </xdr:to>
    <xdr:sp macro="" textlink="">
      <xdr:nvSpPr>
        <xdr:cNvPr id="17" name="テキスト ボックス 16"/>
        <xdr:cNvSpPr txBox="1"/>
      </xdr:nvSpPr>
      <xdr:spPr>
        <a:xfrm>
          <a:off x="238125" y="25107900"/>
          <a:ext cx="6858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7</xdr:col>
      <xdr:colOff>476250</xdr:colOff>
      <xdr:row>101</xdr:row>
      <xdr:rowOff>28575</xdr:rowOff>
    </xdr:from>
    <xdr:to>
      <xdr:col>8</xdr:col>
      <xdr:colOff>352425</xdr:colOff>
      <xdr:row>102</xdr:row>
      <xdr:rowOff>76200</xdr:rowOff>
    </xdr:to>
    <xdr:sp macro="" textlink="">
      <xdr:nvSpPr>
        <xdr:cNvPr id="18" name="テキスト ボックス 17"/>
        <xdr:cNvSpPr txBox="1"/>
      </xdr:nvSpPr>
      <xdr:spPr>
        <a:xfrm>
          <a:off x="5486400" y="2511742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4</xdr:col>
      <xdr:colOff>519112</xdr:colOff>
      <xdr:row>7</xdr:row>
      <xdr:rowOff>19050</xdr:rowOff>
    </xdr:from>
    <xdr:to>
      <xdr:col>9</xdr:col>
      <xdr:colOff>0</xdr:colOff>
      <xdr:row>17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9" style="1"/>
    <col min="2" max="2" width="4.375" style="1" customWidth="1"/>
    <col min="3" max="16384" width="9" style="1"/>
  </cols>
  <sheetData>
    <row r="1" spans="3:10" ht="35.25" customHeight="1" x14ac:dyDescent="0.15">
      <c r="J1" s="3"/>
    </row>
    <row r="2" spans="3:10" ht="22.5" customHeight="1" x14ac:dyDescent="0.15"/>
    <row r="3" spans="3:10" s="2" customFormat="1" ht="25.5" customHeight="1" x14ac:dyDescent="0.15"/>
    <row r="4" spans="3:10" ht="21.95" customHeight="1" x14ac:dyDescent="0.15"/>
    <row r="5" spans="3:10" ht="27" customHeight="1" x14ac:dyDescent="0.15">
      <c r="C5" s="4"/>
    </row>
    <row r="6" spans="3:10" ht="21.95" customHeight="1" x14ac:dyDescent="0.15"/>
    <row r="7" spans="3:10" ht="21.95" customHeight="1" x14ac:dyDescent="0.15"/>
    <row r="8" spans="3:10" ht="21.95" customHeight="1" x14ac:dyDescent="0.15"/>
    <row r="9" spans="3:10" ht="21.95" customHeight="1" x14ac:dyDescent="0.15"/>
    <row r="10" spans="3:10" ht="21.95" customHeight="1" x14ac:dyDescent="0.15"/>
    <row r="11" spans="3:10" ht="21.95" customHeight="1" x14ac:dyDescent="0.15"/>
    <row r="12" spans="3:10" ht="21.95" customHeight="1" x14ac:dyDescent="0.15"/>
    <row r="13" spans="3:10" ht="21.95" customHeight="1" x14ac:dyDescent="0.15"/>
    <row r="14" spans="3:10" ht="21.95" customHeight="1" x14ac:dyDescent="0.15"/>
    <row r="15" spans="3:10" ht="21.95" customHeight="1" x14ac:dyDescent="0.15"/>
    <row r="16" spans="3:10" ht="21.95" customHeight="1" x14ac:dyDescent="0.15"/>
    <row r="17" ht="21.95" customHeight="1" x14ac:dyDescent="0.15"/>
    <row r="18" ht="21.95" customHeight="1" x14ac:dyDescent="0.15"/>
    <row r="35" spans="2:11" ht="24.95" customHeight="1" x14ac:dyDescent="0.15"/>
    <row r="36" spans="2:11" ht="24.95" customHeight="1" x14ac:dyDescent="0.15">
      <c r="B36" s="9" t="s">
        <v>4</v>
      </c>
      <c r="C36" s="10"/>
    </row>
    <row r="37" spans="2:11" ht="24.95" customHeight="1" x14ac:dyDescent="0.15">
      <c r="B37" s="9" t="s">
        <v>44</v>
      </c>
      <c r="C37" s="10"/>
    </row>
    <row r="38" spans="2:11" ht="24.95" customHeight="1" x14ac:dyDescent="0.15">
      <c r="B38" s="9" t="s">
        <v>5</v>
      </c>
      <c r="C38" s="10"/>
    </row>
    <row r="39" spans="2:11" ht="24.95" customHeight="1" x14ac:dyDescent="0.15">
      <c r="C39" s="12" t="s">
        <v>50</v>
      </c>
    </row>
    <row r="40" spans="2:11" ht="24.95" customHeight="1" x14ac:dyDescent="0.15">
      <c r="B40" s="9" t="s">
        <v>45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 x14ac:dyDescent="0.15">
      <c r="B41" s="11"/>
      <c r="C41" s="12" t="s">
        <v>6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 x14ac:dyDescent="0.15">
      <c r="B42" s="11"/>
      <c r="C42" s="12" t="s">
        <v>7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 x14ac:dyDescent="0.15">
      <c r="B43" s="11"/>
      <c r="C43" s="12" t="s">
        <v>8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 x14ac:dyDescent="0.15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 x14ac:dyDescent="0.15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 x14ac:dyDescent="0.15"/>
    <row r="47" spans="2:11" ht="24.95" customHeight="1" x14ac:dyDescent="0.15"/>
  </sheetData>
  <sheetProtection password="DA57" sheet="1" objects="1" scenarios="1"/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7"/>
  <sheetViews>
    <sheetView zoomScaleNormal="100" workbookViewId="0"/>
  </sheetViews>
  <sheetFormatPr defaultRowHeight="13.5" x14ac:dyDescent="0.1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 x14ac:dyDescent="0.15">
      <c r="A1" s="13" t="s">
        <v>18</v>
      </c>
    </row>
    <row r="2" spans="1:12" ht="14.1" customHeight="1" x14ac:dyDescent="0.15">
      <c r="G2" s="25" t="s">
        <v>43</v>
      </c>
      <c r="H2" s="25"/>
    </row>
    <row r="3" spans="1:12" ht="20.100000000000001" customHeight="1" x14ac:dyDescent="0.15">
      <c r="B3" s="15"/>
      <c r="C3" s="166" t="s">
        <v>0</v>
      </c>
      <c r="D3" s="168" t="s">
        <v>19</v>
      </c>
      <c r="E3" s="20"/>
      <c r="F3" s="21"/>
      <c r="G3" s="166" t="s">
        <v>20</v>
      </c>
      <c r="H3" s="166" t="s">
        <v>21</v>
      </c>
      <c r="I3" s="27"/>
    </row>
    <row r="4" spans="1:12" ht="20.100000000000001" customHeight="1" thickBot="1" x14ac:dyDescent="0.2">
      <c r="B4" s="16"/>
      <c r="C4" s="167"/>
      <c r="D4" s="169"/>
      <c r="E4" s="22" t="s">
        <v>22</v>
      </c>
      <c r="F4" s="23" t="s">
        <v>23</v>
      </c>
      <c r="G4" s="167"/>
      <c r="H4" s="167"/>
      <c r="I4" s="27"/>
      <c r="J4" s="28" t="s">
        <v>33</v>
      </c>
      <c r="K4" s="25" t="s">
        <v>49</v>
      </c>
      <c r="L4" s="25" t="s">
        <v>48</v>
      </c>
    </row>
    <row r="5" spans="1:12" ht="20.100000000000001" customHeight="1" thickTop="1" thickBot="1" x14ac:dyDescent="0.2">
      <c r="B5" s="17" t="s">
        <v>24</v>
      </c>
      <c r="C5" s="37">
        <f>SUM(C6:C13)</f>
        <v>723640</v>
      </c>
      <c r="D5" s="38">
        <f>SUM(E5:F5)</f>
        <v>201884</v>
      </c>
      <c r="E5" s="39">
        <f>SUM(E6:E13)</f>
        <v>102321</v>
      </c>
      <c r="F5" s="40">
        <f t="shared" ref="F5:G5" si="0">SUM(F6:F13)</f>
        <v>99563</v>
      </c>
      <c r="G5" s="37">
        <f t="shared" si="0"/>
        <v>231778</v>
      </c>
      <c r="H5" s="41">
        <f>D5/C5</f>
        <v>0.27898402520590349</v>
      </c>
      <c r="I5" s="26"/>
      <c r="J5" s="24">
        <f t="shared" ref="J5:J13" si="1">C5-D5-G5</f>
        <v>289978</v>
      </c>
      <c r="K5" s="68">
        <f>E5/C5</f>
        <v>0.14139765629318446</v>
      </c>
      <c r="L5" s="68">
        <f>F5/C5</f>
        <v>0.13758636891271903</v>
      </c>
    </row>
    <row r="6" spans="1:12" ht="20.100000000000001" customHeight="1" thickTop="1" x14ac:dyDescent="0.15">
      <c r="B6" s="18" t="s">
        <v>25</v>
      </c>
      <c r="C6" s="42">
        <v>180994</v>
      </c>
      <c r="D6" s="43">
        <f t="shared" ref="D6:D13" si="2">SUM(E6:F6)</f>
        <v>38780</v>
      </c>
      <c r="E6" s="44">
        <v>21986</v>
      </c>
      <c r="F6" s="45">
        <v>16794</v>
      </c>
      <c r="G6" s="42">
        <v>58333</v>
      </c>
      <c r="H6" s="46">
        <f t="shared" ref="H6:H13" si="3">D6/C6</f>
        <v>0.21426124622915677</v>
      </c>
      <c r="I6" s="26"/>
      <c r="J6" s="24">
        <f t="shared" si="1"/>
        <v>83881</v>
      </c>
      <c r="K6" s="68">
        <f t="shared" ref="K6:K13" si="4">E6/C6</f>
        <v>0.12147364001016608</v>
      </c>
      <c r="L6" s="68">
        <f t="shared" ref="L6:L13" si="5">F6/C6</f>
        <v>9.2787606218990681E-2</v>
      </c>
    </row>
    <row r="7" spans="1:12" ht="20.100000000000001" customHeight="1" x14ac:dyDescent="0.15">
      <c r="B7" s="19" t="s">
        <v>26</v>
      </c>
      <c r="C7" s="47">
        <v>96139</v>
      </c>
      <c r="D7" s="48">
        <f t="shared" si="2"/>
        <v>27996</v>
      </c>
      <c r="E7" s="49">
        <v>14616</v>
      </c>
      <c r="F7" s="50">
        <v>13380</v>
      </c>
      <c r="G7" s="47">
        <v>31090</v>
      </c>
      <c r="H7" s="51">
        <f t="shared" si="3"/>
        <v>0.29120336179906176</v>
      </c>
      <c r="I7" s="26"/>
      <c r="J7" s="24">
        <f t="shared" si="1"/>
        <v>37053</v>
      </c>
      <c r="K7" s="68">
        <f t="shared" si="4"/>
        <v>0.15202987341245489</v>
      </c>
      <c r="L7" s="68">
        <f t="shared" si="5"/>
        <v>0.1391734883866069</v>
      </c>
    </row>
    <row r="8" spans="1:12" ht="20.100000000000001" customHeight="1" x14ac:dyDescent="0.15">
      <c r="B8" s="19" t="s">
        <v>27</v>
      </c>
      <c r="C8" s="47">
        <v>54415</v>
      </c>
      <c r="D8" s="48">
        <f t="shared" si="2"/>
        <v>17632</v>
      </c>
      <c r="E8" s="49">
        <v>8501</v>
      </c>
      <c r="F8" s="50">
        <v>9131</v>
      </c>
      <c r="G8" s="47">
        <v>17342</v>
      </c>
      <c r="H8" s="51">
        <f t="shared" si="3"/>
        <v>0.32402830101993935</v>
      </c>
      <c r="I8" s="26"/>
      <c r="J8" s="24">
        <f t="shared" si="1"/>
        <v>19441</v>
      </c>
      <c r="K8" s="68">
        <f t="shared" si="4"/>
        <v>0.15622530552237435</v>
      </c>
      <c r="L8" s="68">
        <f t="shared" si="5"/>
        <v>0.167802995497565</v>
      </c>
    </row>
    <row r="9" spans="1:12" ht="20.100000000000001" customHeight="1" x14ac:dyDescent="0.15">
      <c r="B9" s="19" t="s">
        <v>28</v>
      </c>
      <c r="C9" s="47">
        <v>32028</v>
      </c>
      <c r="D9" s="48">
        <f t="shared" si="2"/>
        <v>8718</v>
      </c>
      <c r="E9" s="49">
        <v>4430</v>
      </c>
      <c r="F9" s="50">
        <v>4288</v>
      </c>
      <c r="G9" s="47">
        <v>10551</v>
      </c>
      <c r="H9" s="51">
        <f t="shared" si="3"/>
        <v>0.27219932559010868</v>
      </c>
      <c r="I9" s="26"/>
      <c r="J9" s="24">
        <f t="shared" si="1"/>
        <v>12759</v>
      </c>
      <c r="K9" s="68">
        <f t="shared" si="4"/>
        <v>0.13831647308604972</v>
      </c>
      <c r="L9" s="68">
        <f t="shared" si="5"/>
        <v>0.13388285250405896</v>
      </c>
    </row>
    <row r="10" spans="1:12" ht="20.100000000000001" customHeight="1" x14ac:dyDescent="0.15">
      <c r="B10" s="19" t="s">
        <v>29</v>
      </c>
      <c r="C10" s="47">
        <v>47008</v>
      </c>
      <c r="D10" s="48">
        <f t="shared" si="2"/>
        <v>13431</v>
      </c>
      <c r="E10" s="49">
        <v>6354</v>
      </c>
      <c r="F10" s="50">
        <v>7077</v>
      </c>
      <c r="G10" s="47">
        <v>14999</v>
      </c>
      <c r="H10" s="51">
        <f t="shared" si="3"/>
        <v>0.28571732471068756</v>
      </c>
      <c r="I10" s="26"/>
      <c r="J10" s="24">
        <f t="shared" si="1"/>
        <v>18578</v>
      </c>
      <c r="K10" s="68">
        <f t="shared" si="4"/>
        <v>0.13516848196051737</v>
      </c>
      <c r="L10" s="68">
        <f t="shared" si="5"/>
        <v>0.15054884275017019</v>
      </c>
    </row>
    <row r="11" spans="1:12" ht="20.100000000000001" customHeight="1" x14ac:dyDescent="0.15">
      <c r="B11" s="19" t="s">
        <v>30</v>
      </c>
      <c r="C11" s="47">
        <v>104102</v>
      </c>
      <c r="D11" s="48">
        <f t="shared" si="2"/>
        <v>29393</v>
      </c>
      <c r="E11" s="49">
        <v>14465</v>
      </c>
      <c r="F11" s="50">
        <v>14928</v>
      </c>
      <c r="G11" s="47">
        <v>33805</v>
      </c>
      <c r="H11" s="51">
        <f t="shared" si="3"/>
        <v>0.28234808168911263</v>
      </c>
      <c r="I11" s="26"/>
      <c r="J11" s="24">
        <f t="shared" si="1"/>
        <v>40904</v>
      </c>
      <c r="K11" s="68">
        <f t="shared" si="4"/>
        <v>0.13895026032160765</v>
      </c>
      <c r="L11" s="68">
        <f t="shared" si="5"/>
        <v>0.14339782136750495</v>
      </c>
    </row>
    <row r="12" spans="1:12" ht="20.100000000000001" customHeight="1" x14ac:dyDescent="0.15">
      <c r="B12" s="19" t="s">
        <v>31</v>
      </c>
      <c r="C12" s="47">
        <v>147533</v>
      </c>
      <c r="D12" s="48">
        <f t="shared" si="2"/>
        <v>46201</v>
      </c>
      <c r="E12" s="49">
        <v>22487</v>
      </c>
      <c r="F12" s="50">
        <v>23714</v>
      </c>
      <c r="G12" s="47">
        <v>46629</v>
      </c>
      <c r="H12" s="51">
        <f t="shared" si="3"/>
        <v>0.3131570563873845</v>
      </c>
      <c r="I12" s="26"/>
      <c r="J12" s="24">
        <f t="shared" si="1"/>
        <v>54703</v>
      </c>
      <c r="K12" s="68">
        <f t="shared" si="4"/>
        <v>0.15242013651183126</v>
      </c>
      <c r="L12" s="68">
        <f t="shared" si="5"/>
        <v>0.16073691987555327</v>
      </c>
    </row>
    <row r="13" spans="1:12" ht="20.100000000000001" customHeight="1" x14ac:dyDescent="0.15">
      <c r="B13" s="19" t="s">
        <v>32</v>
      </c>
      <c r="C13" s="47">
        <v>61421</v>
      </c>
      <c r="D13" s="48">
        <f t="shared" si="2"/>
        <v>19733</v>
      </c>
      <c r="E13" s="49">
        <v>9482</v>
      </c>
      <c r="F13" s="50">
        <v>10251</v>
      </c>
      <c r="G13" s="47">
        <v>19029</v>
      </c>
      <c r="H13" s="51">
        <f t="shared" si="3"/>
        <v>0.32127448266879405</v>
      </c>
      <c r="I13" s="26"/>
      <c r="J13" s="24">
        <f t="shared" si="1"/>
        <v>22659</v>
      </c>
      <c r="K13" s="68">
        <f t="shared" si="4"/>
        <v>0.1543771674183097</v>
      </c>
      <c r="L13" s="68">
        <f t="shared" si="5"/>
        <v>0.16689731525048437</v>
      </c>
    </row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</sheetData>
  <sheetProtection password="DA57" sheet="1" objects="1" scenarios="1"/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zoomScaleNormal="100" workbookViewId="0"/>
  </sheetViews>
  <sheetFormatPr defaultRowHeight="13.5" x14ac:dyDescent="0.1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 x14ac:dyDescent="0.15">
      <c r="A1" s="13" t="s">
        <v>52</v>
      </c>
      <c r="B1" s="13"/>
    </row>
    <row r="2" spans="1:12" ht="14.1" customHeight="1" x14ac:dyDescent="0.15">
      <c r="K2" s="52" t="s">
        <v>2</v>
      </c>
    </row>
    <row r="3" spans="1:12" ht="20.100000000000001" customHeight="1" x14ac:dyDescent="0.15">
      <c r="B3" s="29"/>
      <c r="C3" s="30"/>
      <c r="D3" s="31" t="s">
        <v>34</v>
      </c>
      <c r="E3" s="32" t="s">
        <v>35</v>
      </c>
      <c r="F3" s="32" t="s">
        <v>36</v>
      </c>
      <c r="G3" s="32" t="s">
        <v>37</v>
      </c>
      <c r="H3" s="32" t="s">
        <v>38</v>
      </c>
      <c r="I3" s="32" t="s">
        <v>39</v>
      </c>
      <c r="J3" s="31" t="s">
        <v>40</v>
      </c>
      <c r="K3" s="33" t="s">
        <v>41</v>
      </c>
      <c r="L3" s="34" t="s">
        <v>1</v>
      </c>
    </row>
    <row r="4" spans="1:12" ht="20.100000000000001" customHeight="1" x14ac:dyDescent="0.15">
      <c r="B4" s="170" t="s">
        <v>112</v>
      </c>
      <c r="C4" s="171"/>
      <c r="D4" s="53">
        <f>SUM(D5:D6)</f>
        <v>7942</v>
      </c>
      <c r="E4" s="54">
        <f t="shared" ref="E4:K4" si="0">SUM(E5:E6)</f>
        <v>5208</v>
      </c>
      <c r="F4" s="54">
        <f t="shared" si="0"/>
        <v>7577</v>
      </c>
      <c r="G4" s="54">
        <f t="shared" si="0"/>
        <v>5142</v>
      </c>
      <c r="H4" s="54">
        <f t="shared" si="0"/>
        <v>4253</v>
      </c>
      <c r="I4" s="54">
        <f t="shared" si="0"/>
        <v>4762</v>
      </c>
      <c r="J4" s="53">
        <f t="shared" si="0"/>
        <v>3070</v>
      </c>
      <c r="K4" s="55">
        <f t="shared" si="0"/>
        <v>37954</v>
      </c>
      <c r="L4" s="63">
        <f>K4/人口統計!D5</f>
        <v>0.18799904895880803</v>
      </c>
    </row>
    <row r="5" spans="1:12" ht="20.100000000000001" customHeight="1" x14ac:dyDescent="0.15">
      <c r="B5" s="36"/>
      <c r="C5" s="66" t="s">
        <v>46</v>
      </c>
      <c r="D5" s="56">
        <v>1154</v>
      </c>
      <c r="E5" s="57">
        <v>847</v>
      </c>
      <c r="F5" s="57">
        <v>848</v>
      </c>
      <c r="G5" s="57">
        <v>651</v>
      </c>
      <c r="H5" s="57">
        <v>494</v>
      </c>
      <c r="I5" s="57">
        <v>433</v>
      </c>
      <c r="J5" s="56">
        <v>321</v>
      </c>
      <c r="K5" s="58">
        <f>SUM(D5:J5)</f>
        <v>4748</v>
      </c>
      <c r="L5" s="64">
        <f>K5/人口統計!D5</f>
        <v>2.3518456143131701E-2</v>
      </c>
    </row>
    <row r="6" spans="1:12" ht="20.100000000000001" customHeight="1" x14ac:dyDescent="0.15">
      <c r="B6" s="36"/>
      <c r="C6" s="67" t="s">
        <v>47</v>
      </c>
      <c r="D6" s="59">
        <v>6788</v>
      </c>
      <c r="E6" s="60">
        <v>4361</v>
      </c>
      <c r="F6" s="60">
        <v>6729</v>
      </c>
      <c r="G6" s="60">
        <v>4491</v>
      </c>
      <c r="H6" s="60">
        <v>3759</v>
      </c>
      <c r="I6" s="60">
        <v>4329</v>
      </c>
      <c r="J6" s="59">
        <v>2749</v>
      </c>
      <c r="K6" s="61">
        <f>SUM(D6:J6)</f>
        <v>33206</v>
      </c>
      <c r="L6" s="65">
        <f>K6/人口統計!D5</f>
        <v>0.16448059281567634</v>
      </c>
    </row>
    <row r="7" spans="1:12" ht="20.100000000000001" customHeight="1" thickBot="1" x14ac:dyDescent="0.2">
      <c r="B7" s="170" t="s">
        <v>113</v>
      </c>
      <c r="C7" s="171"/>
      <c r="D7" s="53">
        <v>84</v>
      </c>
      <c r="E7" s="54">
        <v>140</v>
      </c>
      <c r="F7" s="54">
        <v>133</v>
      </c>
      <c r="G7" s="54">
        <v>111</v>
      </c>
      <c r="H7" s="54">
        <v>103</v>
      </c>
      <c r="I7" s="54">
        <v>98</v>
      </c>
      <c r="J7" s="53">
        <v>85</v>
      </c>
      <c r="K7" s="55">
        <f>SUM(D7:J7)</f>
        <v>754</v>
      </c>
      <c r="L7" s="162"/>
    </row>
    <row r="8" spans="1:12" ht="20.100000000000001" customHeight="1" thickTop="1" x14ac:dyDescent="0.15">
      <c r="B8" s="172" t="s">
        <v>42</v>
      </c>
      <c r="C8" s="173"/>
      <c r="D8" s="43">
        <f>D4+D7</f>
        <v>8026</v>
      </c>
      <c r="E8" s="42">
        <f t="shared" ref="E8:K8" si="1">E4+E7</f>
        <v>5348</v>
      </c>
      <c r="F8" s="42">
        <f t="shared" si="1"/>
        <v>7710</v>
      </c>
      <c r="G8" s="42">
        <f t="shared" si="1"/>
        <v>5253</v>
      </c>
      <c r="H8" s="42">
        <f t="shared" si="1"/>
        <v>4356</v>
      </c>
      <c r="I8" s="42">
        <f t="shared" si="1"/>
        <v>4860</v>
      </c>
      <c r="J8" s="43">
        <f t="shared" si="1"/>
        <v>3155</v>
      </c>
      <c r="K8" s="62">
        <f t="shared" si="1"/>
        <v>38708</v>
      </c>
      <c r="L8" s="163"/>
    </row>
    <row r="9" spans="1:12" ht="20.100000000000001" customHeight="1" x14ac:dyDescent="0.15"/>
    <row r="10" spans="1:12" ht="20.100000000000001" customHeight="1" x14ac:dyDescent="0.15"/>
    <row r="11" spans="1:12" ht="20.100000000000001" customHeight="1" x14ac:dyDescent="0.15"/>
    <row r="12" spans="1:12" ht="20.100000000000001" customHeight="1" x14ac:dyDescent="0.15"/>
    <row r="13" spans="1:12" ht="20.100000000000001" customHeight="1" x14ac:dyDescent="0.15"/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spans="1:12" ht="20.100000000000001" customHeight="1" x14ac:dyDescent="0.15"/>
    <row r="18" spans="1:12" ht="20.100000000000001" customHeight="1" x14ac:dyDescent="0.15"/>
    <row r="19" spans="1:12" ht="20.100000000000001" customHeight="1" x14ac:dyDescent="0.15"/>
    <row r="20" spans="1:12" ht="20.100000000000001" customHeight="1" x14ac:dyDescent="0.15">
      <c r="A20" s="13" t="s">
        <v>51</v>
      </c>
    </row>
    <row r="21" spans="1:12" ht="14.1" customHeight="1" x14ac:dyDescent="0.15">
      <c r="K21" s="52" t="s">
        <v>2</v>
      </c>
    </row>
    <row r="22" spans="1:12" ht="20.100000000000001" customHeight="1" x14ac:dyDescent="0.15">
      <c r="B22" s="29"/>
      <c r="C22" s="30"/>
      <c r="D22" s="35" t="s">
        <v>34</v>
      </c>
      <c r="E22" s="32" t="s">
        <v>35</v>
      </c>
      <c r="F22" s="32" t="s">
        <v>36</v>
      </c>
      <c r="G22" s="32" t="s">
        <v>37</v>
      </c>
      <c r="H22" s="32" t="s">
        <v>38</v>
      </c>
      <c r="I22" s="32" t="s">
        <v>39</v>
      </c>
      <c r="J22" s="35" t="s">
        <v>40</v>
      </c>
      <c r="K22" s="33" t="s">
        <v>41</v>
      </c>
      <c r="L22" s="34" t="s">
        <v>1</v>
      </c>
    </row>
    <row r="23" spans="1:12" ht="20.100000000000001" customHeight="1" x14ac:dyDescent="0.15">
      <c r="B23" s="174" t="s">
        <v>25</v>
      </c>
      <c r="C23" s="175"/>
      <c r="D23" s="53">
        <v>1207</v>
      </c>
      <c r="E23" s="54">
        <v>716</v>
      </c>
      <c r="F23" s="54">
        <v>1097</v>
      </c>
      <c r="G23" s="54">
        <v>731</v>
      </c>
      <c r="H23" s="54">
        <v>614</v>
      </c>
      <c r="I23" s="54">
        <v>799</v>
      </c>
      <c r="J23" s="53">
        <v>512</v>
      </c>
      <c r="K23" s="55">
        <f>SUM(D23:J23)</f>
        <v>5676</v>
      </c>
      <c r="L23" s="63">
        <f>K23/人口統計!D6</f>
        <v>0.14636410520887055</v>
      </c>
    </row>
    <row r="24" spans="1:12" ht="20.100000000000001" customHeight="1" x14ac:dyDescent="0.15">
      <c r="B24" s="178" t="s">
        <v>53</v>
      </c>
      <c r="C24" s="179"/>
      <c r="D24" s="53">
        <v>1098</v>
      </c>
      <c r="E24" s="54">
        <v>818</v>
      </c>
      <c r="F24" s="54">
        <v>1007</v>
      </c>
      <c r="G24" s="54">
        <v>759</v>
      </c>
      <c r="H24" s="54">
        <v>553</v>
      </c>
      <c r="I24" s="54">
        <v>638</v>
      </c>
      <c r="J24" s="53">
        <v>381</v>
      </c>
      <c r="K24" s="55">
        <f t="shared" ref="K24:K30" si="2">SUM(D24:J24)</f>
        <v>5254</v>
      </c>
      <c r="L24" s="63">
        <f>K24/人口統計!D7</f>
        <v>0.18766966709529934</v>
      </c>
    </row>
    <row r="25" spans="1:12" ht="20.100000000000001" customHeight="1" x14ac:dyDescent="0.15">
      <c r="B25" s="178" t="s">
        <v>54</v>
      </c>
      <c r="C25" s="179"/>
      <c r="D25" s="53">
        <v>831</v>
      </c>
      <c r="E25" s="54">
        <v>463</v>
      </c>
      <c r="F25" s="54">
        <v>677</v>
      </c>
      <c r="G25" s="54">
        <v>518</v>
      </c>
      <c r="H25" s="54">
        <v>451</v>
      </c>
      <c r="I25" s="54">
        <v>439</v>
      </c>
      <c r="J25" s="53">
        <v>327</v>
      </c>
      <c r="K25" s="55">
        <f t="shared" si="2"/>
        <v>3706</v>
      </c>
      <c r="L25" s="63">
        <f>K25/人口統計!D8</f>
        <v>0.21018602540834846</v>
      </c>
    </row>
    <row r="26" spans="1:12" ht="20.100000000000001" customHeight="1" x14ac:dyDescent="0.15">
      <c r="B26" s="178" t="s">
        <v>55</v>
      </c>
      <c r="C26" s="179"/>
      <c r="D26" s="53">
        <v>195</v>
      </c>
      <c r="E26" s="54">
        <v>158</v>
      </c>
      <c r="F26" s="54">
        <v>301</v>
      </c>
      <c r="G26" s="54">
        <v>223</v>
      </c>
      <c r="H26" s="54">
        <v>189</v>
      </c>
      <c r="I26" s="54">
        <v>187</v>
      </c>
      <c r="J26" s="53">
        <v>153</v>
      </c>
      <c r="K26" s="55">
        <f t="shared" si="2"/>
        <v>1406</v>
      </c>
      <c r="L26" s="63">
        <f>K26/人口統計!D9</f>
        <v>0.16127552190869465</v>
      </c>
    </row>
    <row r="27" spans="1:12" ht="20.100000000000001" customHeight="1" x14ac:dyDescent="0.15">
      <c r="B27" s="178" t="s">
        <v>56</v>
      </c>
      <c r="C27" s="179"/>
      <c r="D27" s="53">
        <v>404</v>
      </c>
      <c r="E27" s="54">
        <v>242</v>
      </c>
      <c r="F27" s="54">
        <v>481</v>
      </c>
      <c r="G27" s="54">
        <v>286</v>
      </c>
      <c r="H27" s="54">
        <v>293</v>
      </c>
      <c r="I27" s="54">
        <v>296</v>
      </c>
      <c r="J27" s="53">
        <v>207</v>
      </c>
      <c r="K27" s="55">
        <f t="shared" si="2"/>
        <v>2209</v>
      </c>
      <c r="L27" s="63">
        <f>K27/人口統計!D10</f>
        <v>0.16447025537934629</v>
      </c>
    </row>
    <row r="28" spans="1:12" ht="20.100000000000001" customHeight="1" x14ac:dyDescent="0.15">
      <c r="B28" s="178" t="s">
        <v>57</v>
      </c>
      <c r="C28" s="179"/>
      <c r="D28" s="53">
        <v>724</v>
      </c>
      <c r="E28" s="54">
        <v>649</v>
      </c>
      <c r="F28" s="54">
        <v>1133</v>
      </c>
      <c r="G28" s="54">
        <v>648</v>
      </c>
      <c r="H28" s="54">
        <v>597</v>
      </c>
      <c r="I28" s="54">
        <v>679</v>
      </c>
      <c r="J28" s="53">
        <v>369</v>
      </c>
      <c r="K28" s="55">
        <f t="shared" si="2"/>
        <v>4799</v>
      </c>
      <c r="L28" s="63">
        <f>K28/人口統計!D11</f>
        <v>0.16327016636614161</v>
      </c>
    </row>
    <row r="29" spans="1:12" ht="20.100000000000001" customHeight="1" x14ac:dyDescent="0.15">
      <c r="B29" s="178" t="s">
        <v>58</v>
      </c>
      <c r="C29" s="179"/>
      <c r="D29" s="53">
        <v>2968</v>
      </c>
      <c r="E29" s="54">
        <v>1692</v>
      </c>
      <c r="F29" s="54">
        <v>2191</v>
      </c>
      <c r="G29" s="54">
        <v>1496</v>
      </c>
      <c r="H29" s="54">
        <v>1215</v>
      </c>
      <c r="I29" s="54">
        <v>1237</v>
      </c>
      <c r="J29" s="53">
        <v>797</v>
      </c>
      <c r="K29" s="55">
        <f t="shared" si="2"/>
        <v>11596</v>
      </c>
      <c r="L29" s="63">
        <f>K29/人口統計!D12</f>
        <v>0.25099023830653017</v>
      </c>
    </row>
    <row r="30" spans="1:12" ht="20.100000000000001" customHeight="1" thickBot="1" x14ac:dyDescent="0.2">
      <c r="B30" s="174" t="s">
        <v>32</v>
      </c>
      <c r="C30" s="175"/>
      <c r="D30" s="53">
        <v>515</v>
      </c>
      <c r="E30" s="54">
        <v>470</v>
      </c>
      <c r="F30" s="54">
        <v>690</v>
      </c>
      <c r="G30" s="54">
        <v>481</v>
      </c>
      <c r="H30" s="54">
        <v>341</v>
      </c>
      <c r="I30" s="54">
        <v>487</v>
      </c>
      <c r="J30" s="53">
        <v>324</v>
      </c>
      <c r="K30" s="55">
        <f t="shared" si="2"/>
        <v>3308</v>
      </c>
      <c r="L30" s="69">
        <f>K30/人口統計!D13</f>
        <v>0.16763796685754828</v>
      </c>
    </row>
    <row r="31" spans="1:12" ht="20.100000000000001" customHeight="1" thickTop="1" x14ac:dyDescent="0.15">
      <c r="B31" s="176" t="s">
        <v>59</v>
      </c>
      <c r="C31" s="177"/>
      <c r="D31" s="43">
        <f>SUM(D23:D30)</f>
        <v>7942</v>
      </c>
      <c r="E31" s="42">
        <f t="shared" ref="E31:J31" si="3">SUM(E23:E30)</f>
        <v>5208</v>
      </c>
      <c r="F31" s="42">
        <f t="shared" si="3"/>
        <v>7577</v>
      </c>
      <c r="G31" s="42">
        <f t="shared" si="3"/>
        <v>5142</v>
      </c>
      <c r="H31" s="42">
        <f t="shared" si="3"/>
        <v>4253</v>
      </c>
      <c r="I31" s="42">
        <f t="shared" si="3"/>
        <v>4762</v>
      </c>
      <c r="J31" s="43">
        <f t="shared" si="3"/>
        <v>3070</v>
      </c>
      <c r="K31" s="62">
        <f>SUM(K23:K30)</f>
        <v>37954</v>
      </c>
      <c r="L31" s="70">
        <f>K31/人口統計!D5</f>
        <v>0.18799904895880803</v>
      </c>
    </row>
    <row r="32" spans="1:12" ht="20.100000000000001" customHeight="1" x14ac:dyDescent="0.15">
      <c r="C32" s="14" t="s">
        <v>60</v>
      </c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</sheetData>
  <sheetProtection password="DA57" sheet="1" objects="1" scenarios="1"/>
  <mergeCells count="12">
    <mergeCell ref="B31:C31"/>
    <mergeCell ref="B24:C24"/>
    <mergeCell ref="B25:C25"/>
    <mergeCell ref="B26:C26"/>
    <mergeCell ref="B27:C27"/>
    <mergeCell ref="B28:C28"/>
    <mergeCell ref="B29:C29"/>
    <mergeCell ref="B4:C4"/>
    <mergeCell ref="B7:C7"/>
    <mergeCell ref="B8:C8"/>
    <mergeCell ref="B23:C23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zoomScaleNormal="100" workbookViewId="0"/>
  </sheetViews>
  <sheetFormatPr defaultRowHeight="13.5" x14ac:dyDescent="0.15"/>
  <cols>
    <col min="1" max="1" width="2.625" style="14" customWidth="1"/>
    <col min="2" max="2" width="17" style="14" customWidth="1"/>
    <col min="3" max="3" width="9.625" style="14" customWidth="1"/>
    <col min="4" max="4" width="8.625" style="14" customWidth="1"/>
    <col min="5" max="5" width="9.625" style="14" customWidth="1"/>
    <col min="6" max="6" width="8.625" style="14" customWidth="1"/>
    <col min="7" max="7" width="9.625" style="14" customWidth="1"/>
    <col min="8" max="8" width="8.625" style="14" customWidth="1"/>
    <col min="9" max="9" width="9.625" style="14" customWidth="1"/>
    <col min="10" max="10" width="8.625" style="14" customWidth="1"/>
    <col min="11" max="11" width="9.25" style="14" bestFit="1" customWidth="1"/>
    <col min="12" max="12" width="11.375" style="14" hidden="1" customWidth="1"/>
    <col min="13" max="16384" width="9" style="14"/>
  </cols>
  <sheetData>
    <row r="1" spans="1:13" ht="20.100000000000001" customHeight="1" x14ac:dyDescent="0.15">
      <c r="A1" s="13" t="s">
        <v>71</v>
      </c>
      <c r="M1" s="120"/>
    </row>
    <row r="2" spans="1:13" ht="14.1" customHeight="1" x14ac:dyDescent="0.15"/>
    <row r="3" spans="1:13" ht="20.100000000000001" customHeight="1" x14ac:dyDescent="0.15">
      <c r="B3" s="73" t="s">
        <v>65</v>
      </c>
      <c r="C3" s="79" t="s">
        <v>66</v>
      </c>
      <c r="D3" s="71" t="s">
        <v>67</v>
      </c>
      <c r="E3" s="79" t="s">
        <v>68</v>
      </c>
      <c r="F3" s="75" t="s">
        <v>67</v>
      </c>
      <c r="G3" s="74" t="s">
        <v>69</v>
      </c>
      <c r="H3" s="71" t="s">
        <v>67</v>
      </c>
      <c r="I3" s="72" t="s">
        <v>70</v>
      </c>
    </row>
    <row r="4" spans="1:13" ht="20.100000000000001" customHeight="1" x14ac:dyDescent="0.15">
      <c r="B4" s="76" t="s">
        <v>62</v>
      </c>
      <c r="C4" s="89">
        <v>10594</v>
      </c>
      <c r="D4" s="90">
        <f>C4/$I4</f>
        <v>0.32119576751659945</v>
      </c>
      <c r="E4" s="89">
        <v>15496</v>
      </c>
      <c r="F4" s="91">
        <f>E4/$I4</f>
        <v>0.46981778491950399</v>
      </c>
      <c r="G4" s="92">
        <v>6893</v>
      </c>
      <c r="H4" s="90">
        <f>G4/$I4</f>
        <v>0.20898644756389656</v>
      </c>
      <c r="I4" s="93">
        <f>C4+E4+G4</f>
        <v>32983</v>
      </c>
    </row>
    <row r="5" spans="1:13" ht="20.100000000000001" customHeight="1" x14ac:dyDescent="0.15">
      <c r="B5" s="77" t="s">
        <v>63</v>
      </c>
      <c r="C5" s="94">
        <v>404364.9599999999</v>
      </c>
      <c r="D5" s="95">
        <f>C5/$I5</f>
        <v>8.4500758627204076E-2</v>
      </c>
      <c r="E5" s="94">
        <v>2403290.2199999997</v>
      </c>
      <c r="F5" s="96">
        <f>E5/$I5</f>
        <v>0.50221920017832455</v>
      </c>
      <c r="G5" s="97">
        <v>1977686</v>
      </c>
      <c r="H5" s="95">
        <f>G5/$I5</f>
        <v>0.41328004119447137</v>
      </c>
      <c r="I5" s="98">
        <f>C5+E5+G5</f>
        <v>4785341.18</v>
      </c>
    </row>
    <row r="6" spans="1:13" ht="20.100000000000001" customHeight="1" x14ac:dyDescent="0.15">
      <c r="B6" s="78" t="s">
        <v>64</v>
      </c>
      <c r="C6" s="99">
        <f>C5*1000/C4</f>
        <v>38169.242967717568</v>
      </c>
      <c r="D6" s="159"/>
      <c r="E6" s="99">
        <f>E5*1000/E4</f>
        <v>155091.0054207537</v>
      </c>
      <c r="F6" s="160"/>
      <c r="G6" s="100">
        <f>G5*1000/G4</f>
        <v>286912.22979834618</v>
      </c>
      <c r="H6" s="161"/>
      <c r="I6" s="101">
        <f>I5*1000/I4</f>
        <v>145085.07958645362</v>
      </c>
    </row>
    <row r="7" spans="1:13" ht="20.100000000000001" customHeight="1" x14ac:dyDescent="0.15"/>
    <row r="8" spans="1:13" ht="20.100000000000001" customHeight="1" x14ac:dyDescent="0.15"/>
    <row r="9" spans="1:13" ht="20.100000000000001" customHeight="1" x14ac:dyDescent="0.15"/>
    <row r="10" spans="1:13" ht="20.100000000000001" customHeight="1" x14ac:dyDescent="0.15"/>
    <row r="11" spans="1:13" ht="20.100000000000001" customHeight="1" x14ac:dyDescent="0.15"/>
    <row r="12" spans="1:13" ht="20.100000000000001" customHeight="1" x14ac:dyDescent="0.15"/>
    <row r="13" spans="1:13" ht="20.100000000000001" customHeight="1" x14ac:dyDescent="0.15"/>
    <row r="14" spans="1:13" ht="20.100000000000001" customHeight="1" x14ac:dyDescent="0.15"/>
    <row r="15" spans="1:13" ht="20.100000000000001" customHeight="1" x14ac:dyDescent="0.15"/>
    <row r="16" spans="1:13" ht="20.100000000000001" customHeight="1" x14ac:dyDescent="0.15"/>
    <row r="17" spans="1:10" ht="20.100000000000001" customHeight="1" x14ac:dyDescent="0.15"/>
    <row r="18" spans="1:10" ht="20.100000000000001" customHeight="1" x14ac:dyDescent="0.15"/>
    <row r="19" spans="1:10" ht="20.100000000000001" customHeight="1" x14ac:dyDescent="0.15"/>
    <row r="20" spans="1:10" ht="20.100000000000001" customHeight="1" x14ac:dyDescent="0.15">
      <c r="A20" s="13" t="s">
        <v>94</v>
      </c>
    </row>
    <row r="21" spans="1:10" ht="20.100000000000001" customHeight="1" x14ac:dyDescent="0.15"/>
    <row r="22" spans="1:10" ht="20.100000000000001" customHeight="1" x14ac:dyDescent="0.15">
      <c r="A22" s="198" t="s">
        <v>72</v>
      </c>
      <c r="B22" s="199"/>
      <c r="C22" s="198" t="s">
        <v>73</v>
      </c>
      <c r="D22" s="202"/>
      <c r="E22" s="202"/>
      <c r="F22" s="199"/>
      <c r="G22" s="198" t="s">
        <v>74</v>
      </c>
      <c r="H22" s="202"/>
      <c r="I22" s="202"/>
      <c r="J22" s="203"/>
    </row>
    <row r="23" spans="1:10" ht="20.100000000000001" customHeight="1" x14ac:dyDescent="0.15">
      <c r="A23" s="200"/>
      <c r="B23" s="201"/>
      <c r="C23" s="114" t="s">
        <v>61</v>
      </c>
      <c r="D23" s="115" t="s">
        <v>67</v>
      </c>
      <c r="E23" s="115" t="s">
        <v>84</v>
      </c>
      <c r="F23" s="116" t="s">
        <v>67</v>
      </c>
      <c r="G23" s="114" t="s">
        <v>61</v>
      </c>
      <c r="H23" s="115" t="s">
        <v>67</v>
      </c>
      <c r="I23" s="115" t="s">
        <v>84</v>
      </c>
      <c r="J23" s="117" t="s">
        <v>67</v>
      </c>
    </row>
    <row r="24" spans="1:10" ht="20.100000000000001" customHeight="1" x14ac:dyDescent="0.15">
      <c r="A24" s="84" t="s">
        <v>3</v>
      </c>
      <c r="B24" s="105"/>
      <c r="C24" s="89">
        <v>5206</v>
      </c>
      <c r="D24" s="111">
        <f>C24/C$42</f>
        <v>0.49141023220690955</v>
      </c>
      <c r="E24" s="108">
        <v>114462.43</v>
      </c>
      <c r="F24" s="90">
        <f>E24/E$42</f>
        <v>0.28306713321549926</v>
      </c>
      <c r="G24" s="89">
        <v>4929</v>
      </c>
      <c r="H24" s="111">
        <f>G24/G$42</f>
        <v>0.31808208569953539</v>
      </c>
      <c r="I24" s="108">
        <v>293410.58</v>
      </c>
      <c r="J24" s="91">
        <f>I24/I$42</f>
        <v>0.1220870361632812</v>
      </c>
    </row>
    <row r="25" spans="1:10" ht="20.100000000000001" customHeight="1" x14ac:dyDescent="0.15">
      <c r="A25" s="80"/>
      <c r="B25" s="102" t="s">
        <v>75</v>
      </c>
      <c r="C25" s="94">
        <v>0</v>
      </c>
      <c r="D25" s="112">
        <f t="shared" ref="D25:D42" si="0">C25/C$42</f>
        <v>0</v>
      </c>
      <c r="E25" s="109">
        <v>0</v>
      </c>
      <c r="F25" s="95">
        <f t="shared" ref="F25:F42" si="1">E25/E$42</f>
        <v>0</v>
      </c>
      <c r="G25" s="94">
        <v>0</v>
      </c>
      <c r="H25" s="112">
        <f t="shared" ref="H25:H42" si="2">G25/G$42</f>
        <v>0</v>
      </c>
      <c r="I25" s="109">
        <v>0</v>
      </c>
      <c r="J25" s="96">
        <f t="shared" ref="J25:J42" si="3">I25/I$42</f>
        <v>0</v>
      </c>
    </row>
    <row r="26" spans="1:10" ht="20.100000000000001" customHeight="1" x14ac:dyDescent="0.15">
      <c r="A26" s="85" t="s">
        <v>13</v>
      </c>
      <c r="B26" s="106"/>
      <c r="C26" s="94">
        <v>1</v>
      </c>
      <c r="D26" s="112">
        <f t="shared" si="0"/>
        <v>9.4393052671323387E-5</v>
      </c>
      <c r="E26" s="109">
        <v>35.020000000000003</v>
      </c>
      <c r="F26" s="95">
        <f t="shared" si="1"/>
        <v>8.6604932336372602E-5</v>
      </c>
      <c r="G26" s="94">
        <v>189</v>
      </c>
      <c r="H26" s="112">
        <f t="shared" si="2"/>
        <v>1.2196695921528136E-2</v>
      </c>
      <c r="I26" s="109">
        <v>11450.25</v>
      </c>
      <c r="J26" s="96">
        <f t="shared" si="3"/>
        <v>4.7644058569006288E-3</v>
      </c>
    </row>
    <row r="27" spans="1:10" ht="20.100000000000001" customHeight="1" x14ac:dyDescent="0.15">
      <c r="A27" s="85" t="s">
        <v>14</v>
      </c>
      <c r="B27" s="106"/>
      <c r="C27" s="94">
        <v>327</v>
      </c>
      <c r="D27" s="112">
        <f t="shared" si="0"/>
        <v>3.086652822352275E-2</v>
      </c>
      <c r="E27" s="109">
        <v>10114.49</v>
      </c>
      <c r="F27" s="95">
        <f t="shared" si="1"/>
        <v>2.5013270190374561E-2</v>
      </c>
      <c r="G27" s="94">
        <v>1203</v>
      </c>
      <c r="H27" s="112">
        <f t="shared" si="2"/>
        <v>7.7632937532266397E-2</v>
      </c>
      <c r="I27" s="109">
        <v>56524.65</v>
      </c>
      <c r="J27" s="96">
        <f t="shared" si="3"/>
        <v>2.3519693763826829E-2</v>
      </c>
    </row>
    <row r="28" spans="1:10" ht="20.100000000000001" customHeight="1" x14ac:dyDescent="0.15">
      <c r="A28" s="85" t="s">
        <v>15</v>
      </c>
      <c r="B28" s="106"/>
      <c r="C28" s="94">
        <v>95</v>
      </c>
      <c r="D28" s="112">
        <f t="shared" si="0"/>
        <v>8.9673400037757218E-3</v>
      </c>
      <c r="E28" s="109">
        <v>3463.71</v>
      </c>
      <c r="F28" s="95">
        <f t="shared" si="1"/>
        <v>8.5658015471963764E-3</v>
      </c>
      <c r="G28" s="94">
        <v>324</v>
      </c>
      <c r="H28" s="112">
        <f t="shared" si="2"/>
        <v>2.0908621579762518E-2</v>
      </c>
      <c r="I28" s="109">
        <v>12916.68</v>
      </c>
      <c r="J28" s="96">
        <f t="shared" si="3"/>
        <v>5.374581851375404E-3</v>
      </c>
    </row>
    <row r="29" spans="1:10" ht="20.100000000000001" customHeight="1" x14ac:dyDescent="0.15">
      <c r="A29" s="86" t="s">
        <v>76</v>
      </c>
      <c r="B29" s="106"/>
      <c r="C29" s="94">
        <v>4210</v>
      </c>
      <c r="D29" s="112">
        <f t="shared" si="0"/>
        <v>0.39739475174627148</v>
      </c>
      <c r="E29" s="109">
        <v>137616.04999999999</v>
      </c>
      <c r="F29" s="95">
        <f t="shared" si="1"/>
        <v>0.34032634776267462</v>
      </c>
      <c r="G29" s="94">
        <v>6772</v>
      </c>
      <c r="H29" s="112">
        <f t="shared" si="2"/>
        <v>0.43701600413009811</v>
      </c>
      <c r="I29" s="109">
        <v>676010.5</v>
      </c>
      <c r="J29" s="96">
        <f t="shared" si="3"/>
        <v>0.28128542045163402</v>
      </c>
    </row>
    <row r="30" spans="1:10" ht="20.100000000000001" customHeight="1" x14ac:dyDescent="0.15">
      <c r="A30" s="81"/>
      <c r="B30" s="103" t="s">
        <v>10</v>
      </c>
      <c r="C30" s="94">
        <v>12</v>
      </c>
      <c r="D30" s="112">
        <f t="shared" si="0"/>
        <v>1.1327166320558807E-3</v>
      </c>
      <c r="E30" s="109">
        <v>467.03</v>
      </c>
      <c r="F30" s="95">
        <f t="shared" si="1"/>
        <v>1.1549714891221042E-3</v>
      </c>
      <c r="G30" s="94">
        <v>200</v>
      </c>
      <c r="H30" s="112">
        <f t="shared" si="2"/>
        <v>1.2906556530717605E-2</v>
      </c>
      <c r="I30" s="109">
        <v>29122.799999999999</v>
      </c>
      <c r="J30" s="96">
        <f t="shared" si="3"/>
        <v>1.21178872853733E-2</v>
      </c>
    </row>
    <row r="31" spans="1:10" ht="20.100000000000001" customHeight="1" x14ac:dyDescent="0.15">
      <c r="A31" s="85" t="s">
        <v>77</v>
      </c>
      <c r="B31" s="106"/>
      <c r="C31" s="94">
        <v>1958</v>
      </c>
      <c r="D31" s="112">
        <f t="shared" si="0"/>
        <v>0.18482159713045121</v>
      </c>
      <c r="E31" s="109">
        <v>76521.899999999994</v>
      </c>
      <c r="F31" s="95">
        <f t="shared" si="1"/>
        <v>0.18923969079813446</v>
      </c>
      <c r="G31" s="94">
        <v>3041</v>
      </c>
      <c r="H31" s="112">
        <f t="shared" si="2"/>
        <v>0.19624419204956117</v>
      </c>
      <c r="I31" s="109">
        <v>265083.36</v>
      </c>
      <c r="J31" s="96">
        <f t="shared" si="3"/>
        <v>0.11030018671652565</v>
      </c>
    </row>
    <row r="32" spans="1:10" ht="20.100000000000001" customHeight="1" x14ac:dyDescent="0.15">
      <c r="A32" s="85" t="s">
        <v>12</v>
      </c>
      <c r="B32" s="106"/>
      <c r="C32" s="94">
        <v>3150</v>
      </c>
      <c r="D32" s="112">
        <f t="shared" si="0"/>
        <v>0.29733811591466869</v>
      </c>
      <c r="E32" s="109">
        <v>19354.939999999999</v>
      </c>
      <c r="F32" s="95">
        <f t="shared" si="1"/>
        <v>4.7865027672031726E-2</v>
      </c>
      <c r="G32" s="94">
        <v>6818</v>
      </c>
      <c r="H32" s="112">
        <f t="shared" si="2"/>
        <v>0.43998451213216316</v>
      </c>
      <c r="I32" s="109">
        <v>91240.2</v>
      </c>
      <c r="J32" s="96">
        <f t="shared" si="3"/>
        <v>3.7964703239211785E-2</v>
      </c>
    </row>
    <row r="33" spans="1:10" ht="20.100000000000001" customHeight="1" x14ac:dyDescent="0.15">
      <c r="A33" s="85" t="s">
        <v>79</v>
      </c>
      <c r="B33" s="106"/>
      <c r="C33" s="94">
        <v>244</v>
      </c>
      <c r="D33" s="112">
        <f t="shared" si="0"/>
        <v>2.3031904851802908E-2</v>
      </c>
      <c r="E33" s="109">
        <v>3167.34</v>
      </c>
      <c r="F33" s="95">
        <f t="shared" si="1"/>
        <v>7.8328745398711132E-3</v>
      </c>
      <c r="G33" s="94">
        <v>2267</v>
      </c>
      <c r="H33" s="112">
        <f t="shared" si="2"/>
        <v>0.14629581827568405</v>
      </c>
      <c r="I33" s="109">
        <v>31183.86</v>
      </c>
      <c r="J33" s="96">
        <f t="shared" si="3"/>
        <v>1.2975486581058864E-2</v>
      </c>
    </row>
    <row r="34" spans="1:10" ht="20.100000000000001" customHeight="1" x14ac:dyDescent="0.15">
      <c r="A34" s="86" t="s">
        <v>80</v>
      </c>
      <c r="B34" s="106"/>
      <c r="C34" s="94">
        <v>75</v>
      </c>
      <c r="D34" s="112">
        <f t="shared" si="0"/>
        <v>7.0794789503492543E-3</v>
      </c>
      <c r="E34" s="109">
        <v>3011.91</v>
      </c>
      <c r="F34" s="95">
        <f t="shared" si="1"/>
        <v>7.4484940534906893E-3</v>
      </c>
      <c r="G34" s="94">
        <v>1528</v>
      </c>
      <c r="H34" s="112">
        <f t="shared" si="2"/>
        <v>9.8606091894682502E-2</v>
      </c>
      <c r="I34" s="109">
        <v>156744.6</v>
      </c>
      <c r="J34" s="96">
        <f t="shared" si="3"/>
        <v>6.5220837123865977E-2</v>
      </c>
    </row>
    <row r="35" spans="1:10" ht="20.100000000000001" customHeight="1" x14ac:dyDescent="0.15">
      <c r="A35" s="82"/>
      <c r="B35" s="102" t="s">
        <v>16</v>
      </c>
      <c r="C35" s="94">
        <v>59</v>
      </c>
      <c r="D35" s="112">
        <f t="shared" si="0"/>
        <v>5.5691901076080803E-3</v>
      </c>
      <c r="E35" s="109">
        <v>2351.65</v>
      </c>
      <c r="F35" s="95">
        <f t="shared" si="1"/>
        <v>5.8156621681562139E-3</v>
      </c>
      <c r="G35" s="94">
        <v>1303</v>
      </c>
      <c r="H35" s="112">
        <f t="shared" si="2"/>
        <v>8.4086215797625194E-2</v>
      </c>
      <c r="I35" s="109">
        <v>140713.31</v>
      </c>
      <c r="J35" s="96">
        <f t="shared" si="3"/>
        <v>5.8550277793748946E-2</v>
      </c>
    </row>
    <row r="36" spans="1:10" ht="20.100000000000001" customHeight="1" x14ac:dyDescent="0.15">
      <c r="A36" s="80"/>
      <c r="B36" s="102" t="s">
        <v>17</v>
      </c>
      <c r="C36" s="94">
        <v>16</v>
      </c>
      <c r="D36" s="112">
        <f t="shared" si="0"/>
        <v>1.5102888427411742E-3</v>
      </c>
      <c r="E36" s="109">
        <v>660.26</v>
      </c>
      <c r="F36" s="95">
        <f t="shared" si="1"/>
        <v>1.6328318853344765E-3</v>
      </c>
      <c r="G36" s="94">
        <v>225</v>
      </c>
      <c r="H36" s="112">
        <f t="shared" si="2"/>
        <v>1.4519876097057306E-2</v>
      </c>
      <c r="I36" s="109">
        <v>16031.29</v>
      </c>
      <c r="J36" s="96">
        <f t="shared" si="3"/>
        <v>6.670559330117027E-3</v>
      </c>
    </row>
    <row r="37" spans="1:10" ht="20.100000000000001" customHeight="1" x14ac:dyDescent="0.15">
      <c r="A37" s="87" t="s">
        <v>11</v>
      </c>
      <c r="B37" s="107"/>
      <c r="C37" s="94">
        <v>123</v>
      </c>
      <c r="D37" s="112">
        <f t="shared" si="0"/>
        <v>1.1610345478572776E-2</v>
      </c>
      <c r="E37" s="109">
        <v>7633.63</v>
      </c>
      <c r="F37" s="95">
        <f t="shared" si="1"/>
        <v>1.8878069949483264E-2</v>
      </c>
      <c r="G37" s="94">
        <v>456</v>
      </c>
      <c r="H37" s="112">
        <f t="shared" si="2"/>
        <v>2.942694889003614E-2</v>
      </c>
      <c r="I37" s="109">
        <v>95387.59</v>
      </c>
      <c r="J37" s="96">
        <f t="shared" si="3"/>
        <v>3.9690416582313565E-2</v>
      </c>
    </row>
    <row r="38" spans="1:10" ht="20.100000000000001" customHeight="1" x14ac:dyDescent="0.15">
      <c r="A38" s="87" t="s">
        <v>81</v>
      </c>
      <c r="B38" s="107"/>
      <c r="C38" s="94">
        <v>28</v>
      </c>
      <c r="D38" s="112">
        <f t="shared" si="0"/>
        <v>2.6430054747970549E-3</v>
      </c>
      <c r="E38" s="109">
        <v>6768.14</v>
      </c>
      <c r="F38" s="95">
        <f t="shared" si="1"/>
        <v>1.6737701506085004E-2</v>
      </c>
      <c r="G38" s="94">
        <v>1895</v>
      </c>
      <c r="H38" s="112">
        <f t="shared" si="2"/>
        <v>0.1222896231285493</v>
      </c>
      <c r="I38" s="109">
        <v>522047.08</v>
      </c>
      <c r="J38" s="96">
        <f t="shared" si="3"/>
        <v>0.21722182184055994</v>
      </c>
    </row>
    <row r="39" spans="1:10" ht="20.100000000000001" customHeight="1" x14ac:dyDescent="0.15">
      <c r="A39" s="88" t="s">
        <v>9</v>
      </c>
      <c r="B39" s="107"/>
      <c r="C39" s="94">
        <v>231</v>
      </c>
      <c r="D39" s="112">
        <f t="shared" si="0"/>
        <v>2.1804795167075702E-2</v>
      </c>
      <c r="E39" s="109">
        <v>22215.4</v>
      </c>
      <c r="F39" s="95">
        <f t="shared" si="1"/>
        <v>5.4938983832822724E-2</v>
      </c>
      <c r="G39" s="94">
        <v>925</v>
      </c>
      <c r="H39" s="112">
        <f t="shared" si="2"/>
        <v>5.9692823954568923E-2</v>
      </c>
      <c r="I39" s="109">
        <v>191290.87</v>
      </c>
      <c r="J39" s="96">
        <f t="shared" si="3"/>
        <v>7.959540982944624E-2</v>
      </c>
    </row>
    <row r="40" spans="1:10" ht="20.100000000000001" customHeight="1" x14ac:dyDescent="0.15">
      <c r="A40" s="83"/>
      <c r="B40" s="104" t="s">
        <v>78</v>
      </c>
      <c r="C40" s="99">
        <v>0</v>
      </c>
      <c r="D40" s="113">
        <f t="shared" si="0"/>
        <v>0</v>
      </c>
      <c r="E40" s="110">
        <v>0</v>
      </c>
      <c r="F40" s="118">
        <f t="shared" si="1"/>
        <v>0</v>
      </c>
      <c r="G40" s="99">
        <v>0</v>
      </c>
      <c r="H40" s="113">
        <f t="shared" si="2"/>
        <v>0</v>
      </c>
      <c r="I40" s="110">
        <v>0</v>
      </c>
      <c r="J40" s="119">
        <f t="shared" si="3"/>
        <v>0</v>
      </c>
    </row>
    <row r="41" spans="1:10" ht="20.100000000000001" customHeight="1" x14ac:dyDescent="0.15">
      <c r="A41" s="204" t="s">
        <v>82</v>
      </c>
      <c r="B41" s="205"/>
      <c r="C41" s="124">
        <v>15648</v>
      </c>
      <c r="D41" s="157"/>
      <c r="E41" s="137"/>
      <c r="F41" s="158"/>
      <c r="G41" s="151">
        <v>30347</v>
      </c>
      <c r="H41" s="157"/>
      <c r="I41" s="137"/>
      <c r="J41" s="158"/>
    </row>
    <row r="42" spans="1:10" ht="20.100000000000001" customHeight="1" x14ac:dyDescent="0.15">
      <c r="A42" s="206" t="s">
        <v>70</v>
      </c>
      <c r="B42" s="207"/>
      <c r="C42" s="152">
        <v>10594</v>
      </c>
      <c r="D42" s="153">
        <f t="shared" si="0"/>
        <v>1</v>
      </c>
      <c r="E42" s="154">
        <v>404364.9599999999</v>
      </c>
      <c r="F42" s="155">
        <f t="shared" si="1"/>
        <v>1</v>
      </c>
      <c r="G42" s="156">
        <v>15496</v>
      </c>
      <c r="H42" s="153">
        <f t="shared" si="2"/>
        <v>1</v>
      </c>
      <c r="I42" s="154">
        <v>2403290.2199999997</v>
      </c>
      <c r="J42" s="155">
        <f t="shared" si="3"/>
        <v>1</v>
      </c>
    </row>
    <row r="43" spans="1:10" ht="20.100000000000001" customHeight="1" x14ac:dyDescent="0.15">
      <c r="A43" s="192" t="s">
        <v>83</v>
      </c>
      <c r="B43" s="193"/>
      <c r="C43" s="194">
        <f>C42/(C42+G42)</f>
        <v>0.4060559601379839</v>
      </c>
      <c r="D43" s="195"/>
      <c r="E43" s="196">
        <f>E42/(E42+I42)</f>
        <v>0.14402230120010676</v>
      </c>
      <c r="F43" s="197"/>
      <c r="G43" s="194">
        <f>G42/(C42+G42)</f>
        <v>0.59394403986201605</v>
      </c>
      <c r="H43" s="195"/>
      <c r="I43" s="196">
        <f>I42/(I42+E42)</f>
        <v>0.85597769879989327</v>
      </c>
      <c r="J43" s="197"/>
    </row>
    <row r="44" spans="1:10" ht="20.100000000000001" customHeight="1" x14ac:dyDescent="0.15"/>
    <row r="45" spans="1:10" ht="20.100000000000001" customHeight="1" x14ac:dyDescent="0.15"/>
    <row r="46" spans="1:10" ht="20.100000000000001" customHeight="1" x14ac:dyDescent="0.15"/>
    <row r="47" spans="1:10" ht="20.100000000000001" customHeight="1" x14ac:dyDescent="0.15"/>
    <row r="48" spans="1:1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spans="1:10" ht="20.100000000000001" customHeight="1" x14ac:dyDescent="0.15"/>
    <row r="66" spans="1:10" ht="20.100000000000001" customHeight="1" x14ac:dyDescent="0.15"/>
    <row r="67" spans="1:10" ht="20.100000000000001" customHeight="1" x14ac:dyDescent="0.15"/>
    <row r="68" spans="1:10" ht="20.100000000000001" customHeight="1" x14ac:dyDescent="0.15"/>
    <row r="69" spans="1:10" ht="20.100000000000001" customHeight="1" x14ac:dyDescent="0.15"/>
    <row r="70" spans="1:10" ht="20.100000000000001" customHeight="1" x14ac:dyDescent="0.15">
      <c r="A70" s="13" t="s">
        <v>95</v>
      </c>
    </row>
    <row r="71" spans="1:10" ht="20.100000000000001" customHeight="1" x14ac:dyDescent="0.15"/>
    <row r="72" spans="1:10" ht="20.100000000000001" customHeight="1" x14ac:dyDescent="0.15">
      <c r="B72" s="180" t="s">
        <v>87</v>
      </c>
      <c r="C72" s="181"/>
      <c r="D72" s="181"/>
      <c r="E72" s="181"/>
      <c r="F72" s="182"/>
      <c r="G72" s="73" t="s">
        <v>90</v>
      </c>
      <c r="H72" s="71" t="s">
        <v>91</v>
      </c>
      <c r="I72" s="122" t="s">
        <v>92</v>
      </c>
      <c r="J72" s="121" t="s">
        <v>91</v>
      </c>
    </row>
    <row r="73" spans="1:10" ht="20.100000000000001" customHeight="1" x14ac:dyDescent="0.15">
      <c r="B73" s="183" t="s">
        <v>88</v>
      </c>
      <c r="C73" s="184"/>
      <c r="D73" s="184"/>
      <c r="E73" s="184"/>
      <c r="F73" s="185"/>
      <c r="G73" s="53">
        <v>3471</v>
      </c>
      <c r="H73" s="123">
        <f>G73/(G$73+G$74+G$75+G$76)</f>
        <v>0.50355433048019727</v>
      </c>
      <c r="I73" s="124">
        <v>921837</v>
      </c>
      <c r="J73" s="125">
        <f t="shared" ref="J73:J76" si="4">I73/(I$73+I$74+I$75+I$76)</f>
        <v>0.46611898956659448</v>
      </c>
    </row>
    <row r="74" spans="1:10" ht="20.100000000000001" customHeight="1" x14ac:dyDescent="0.15">
      <c r="B74" s="186" t="s">
        <v>89</v>
      </c>
      <c r="C74" s="187"/>
      <c r="D74" s="187"/>
      <c r="E74" s="187"/>
      <c r="F74" s="188"/>
      <c r="G74" s="126">
        <v>78</v>
      </c>
      <c r="H74" s="95">
        <f t="shared" ref="H74:H76" si="5">G74/(G$73+G$74+G$75+G$76)</f>
        <v>1.1315827651240389E-2</v>
      </c>
      <c r="I74" s="94">
        <v>21108</v>
      </c>
      <c r="J74" s="127">
        <f t="shared" si="4"/>
        <v>1.067307954852287E-2</v>
      </c>
    </row>
    <row r="75" spans="1:10" ht="20.100000000000001" customHeight="1" x14ac:dyDescent="0.15">
      <c r="B75" s="186" t="s">
        <v>85</v>
      </c>
      <c r="C75" s="187"/>
      <c r="D75" s="187"/>
      <c r="E75" s="187"/>
      <c r="F75" s="188"/>
      <c r="G75" s="126">
        <v>2701</v>
      </c>
      <c r="H75" s="95">
        <f t="shared" si="5"/>
        <v>0.39184680110256781</v>
      </c>
      <c r="I75" s="94">
        <v>793791</v>
      </c>
      <c r="J75" s="127">
        <f t="shared" si="4"/>
        <v>0.40137362554015149</v>
      </c>
    </row>
    <row r="76" spans="1:10" ht="20.100000000000001" customHeight="1" x14ac:dyDescent="0.15">
      <c r="B76" s="189" t="s">
        <v>86</v>
      </c>
      <c r="C76" s="190"/>
      <c r="D76" s="190"/>
      <c r="E76" s="190"/>
      <c r="F76" s="191"/>
      <c r="G76" s="128">
        <v>643</v>
      </c>
      <c r="H76" s="129">
        <f t="shared" si="5"/>
        <v>9.3283040765994488E-2</v>
      </c>
      <c r="I76" s="130">
        <v>240950</v>
      </c>
      <c r="J76" s="131">
        <f t="shared" si="4"/>
        <v>0.12183430534473116</v>
      </c>
    </row>
    <row r="77" spans="1:10" ht="20.100000000000001" customHeight="1" x14ac:dyDescent="0.15"/>
    <row r="78" spans="1:10" ht="20.100000000000001" customHeight="1" x14ac:dyDescent="0.15"/>
    <row r="79" spans="1:10" ht="20.100000000000001" customHeight="1" x14ac:dyDescent="0.15"/>
    <row r="80" spans="1:10" ht="20.100000000000001" customHeight="1" x14ac:dyDescent="0.15"/>
    <row r="81" spans="1:12" ht="20.100000000000001" customHeight="1" x14ac:dyDescent="0.15"/>
    <row r="82" spans="1:12" ht="20.100000000000001" customHeight="1" x14ac:dyDescent="0.15"/>
    <row r="83" spans="1:12" ht="20.100000000000001" customHeight="1" x14ac:dyDescent="0.15"/>
    <row r="84" spans="1:12" ht="20.100000000000001" customHeight="1" x14ac:dyDescent="0.15"/>
    <row r="85" spans="1:12" ht="20.100000000000001" customHeight="1" x14ac:dyDescent="0.15"/>
    <row r="86" spans="1:12" ht="20.100000000000001" customHeight="1" x14ac:dyDescent="0.15"/>
    <row r="87" spans="1:12" ht="20.100000000000001" customHeight="1" x14ac:dyDescent="0.15"/>
    <row r="88" spans="1:12" ht="20.100000000000001" customHeight="1" x14ac:dyDescent="0.15">
      <c r="A88" s="13" t="s">
        <v>93</v>
      </c>
    </row>
    <row r="89" spans="1:12" ht="20.100000000000001" customHeight="1" x14ac:dyDescent="0.15"/>
    <row r="90" spans="1:12" ht="31.5" customHeight="1" x14ac:dyDescent="0.15">
      <c r="B90" s="138" t="s">
        <v>96</v>
      </c>
      <c r="C90" s="139" t="s">
        <v>105</v>
      </c>
      <c r="D90" s="140" t="s">
        <v>108</v>
      </c>
      <c r="E90" s="140" t="s">
        <v>109</v>
      </c>
      <c r="F90" s="141" t="s">
        <v>106</v>
      </c>
      <c r="G90" s="142" t="s">
        <v>107</v>
      </c>
    </row>
    <row r="91" spans="1:12" ht="20.100000000000001" customHeight="1" x14ac:dyDescent="0.15">
      <c r="B91" s="143" t="s">
        <v>97</v>
      </c>
      <c r="C91" s="89">
        <v>5716</v>
      </c>
      <c r="D91" s="108">
        <v>160354.89000000001</v>
      </c>
      <c r="E91" s="108">
        <f>D91*1000/C91</f>
        <v>28053.689643107067</v>
      </c>
      <c r="F91" s="108">
        <v>49700</v>
      </c>
      <c r="G91" s="91">
        <f>E91/F91</f>
        <v>0.56446055619933733</v>
      </c>
      <c r="L91" s="24">
        <f>C91*F91</f>
        <v>284085200</v>
      </c>
    </row>
    <row r="92" spans="1:12" ht="20.100000000000001" customHeight="1" x14ac:dyDescent="0.15">
      <c r="B92" s="144" t="s">
        <v>98</v>
      </c>
      <c r="C92" s="94">
        <v>4266</v>
      </c>
      <c r="D92" s="109">
        <v>214394.72500000001</v>
      </c>
      <c r="E92" s="109">
        <f t="shared" ref="E92:E100" si="6">D92*1000/C92</f>
        <v>50256.616268166901</v>
      </c>
      <c r="F92" s="109">
        <v>104000</v>
      </c>
      <c r="G92" s="96">
        <f t="shared" ref="G92:G97" si="7">E92/F92</f>
        <v>0.48323669488622023</v>
      </c>
      <c r="L92" s="24">
        <f t="shared" ref="L92:L97" si="8">C92*F92</f>
        <v>443664000</v>
      </c>
    </row>
    <row r="93" spans="1:12" ht="20.100000000000001" customHeight="1" x14ac:dyDescent="0.15">
      <c r="B93" s="144" t="s">
        <v>99</v>
      </c>
      <c r="C93" s="94">
        <v>4861</v>
      </c>
      <c r="D93" s="109">
        <v>471180.43400000001</v>
      </c>
      <c r="E93" s="109">
        <f t="shared" si="6"/>
        <v>96930.761983131044</v>
      </c>
      <c r="F93" s="109">
        <v>165800</v>
      </c>
      <c r="G93" s="96">
        <f t="shared" si="7"/>
        <v>0.58462461992238268</v>
      </c>
      <c r="L93" s="24">
        <f t="shared" si="8"/>
        <v>805953800</v>
      </c>
    </row>
    <row r="94" spans="1:12" ht="20.100000000000001" customHeight="1" x14ac:dyDescent="0.15">
      <c r="B94" s="144" t="s">
        <v>100</v>
      </c>
      <c r="C94" s="94">
        <v>2958</v>
      </c>
      <c r="D94" s="109">
        <v>407429.65399999998</v>
      </c>
      <c r="E94" s="109">
        <f t="shared" si="6"/>
        <v>137738.21974306964</v>
      </c>
      <c r="F94" s="109">
        <v>194800</v>
      </c>
      <c r="G94" s="96">
        <f t="shared" si="7"/>
        <v>0.70707505001575788</v>
      </c>
      <c r="L94" s="24">
        <f t="shared" si="8"/>
        <v>576218400</v>
      </c>
    </row>
    <row r="95" spans="1:12" ht="20.100000000000001" customHeight="1" x14ac:dyDescent="0.15">
      <c r="B95" s="144" t="s">
        <v>101</v>
      </c>
      <c r="C95" s="94">
        <v>1781</v>
      </c>
      <c r="D95" s="109">
        <v>365579.478</v>
      </c>
      <c r="E95" s="109">
        <f t="shared" si="6"/>
        <v>205266.41100505335</v>
      </c>
      <c r="F95" s="109">
        <v>267500</v>
      </c>
      <c r="G95" s="96">
        <f t="shared" si="7"/>
        <v>0.76735106917776952</v>
      </c>
      <c r="L95" s="24">
        <f t="shared" si="8"/>
        <v>476417500</v>
      </c>
    </row>
    <row r="96" spans="1:12" ht="20.100000000000001" customHeight="1" x14ac:dyDescent="0.15">
      <c r="B96" s="144" t="s">
        <v>102</v>
      </c>
      <c r="C96" s="94">
        <v>1209</v>
      </c>
      <c r="D96" s="109">
        <v>303794.21799999999</v>
      </c>
      <c r="E96" s="109">
        <f t="shared" si="6"/>
        <v>251277.26881720431</v>
      </c>
      <c r="F96" s="109">
        <v>306000</v>
      </c>
      <c r="G96" s="96">
        <f t="shared" si="7"/>
        <v>0.82116754515426249</v>
      </c>
      <c r="L96" s="24">
        <f t="shared" si="8"/>
        <v>369954000</v>
      </c>
    </row>
    <row r="97" spans="2:12" ht="20.100000000000001" customHeight="1" x14ac:dyDescent="0.15">
      <c r="B97" s="145" t="s">
        <v>103</v>
      </c>
      <c r="C97" s="132">
        <v>607</v>
      </c>
      <c r="D97" s="133">
        <v>196542.66200000001</v>
      </c>
      <c r="E97" s="133">
        <f t="shared" si="6"/>
        <v>323793.51235584845</v>
      </c>
      <c r="F97" s="133">
        <v>358300</v>
      </c>
      <c r="G97" s="135">
        <f t="shared" si="7"/>
        <v>0.90369386646901606</v>
      </c>
      <c r="K97" s="148"/>
      <c r="L97" s="24">
        <f t="shared" si="8"/>
        <v>217488100</v>
      </c>
    </row>
    <row r="98" spans="2:12" ht="20.100000000000001" customHeight="1" x14ac:dyDescent="0.15">
      <c r="B98" s="143" t="s">
        <v>110</v>
      </c>
      <c r="C98" s="89">
        <f>SUM(C91:C92)</f>
        <v>9982</v>
      </c>
      <c r="D98" s="108">
        <f>SUM(D91:D92)</f>
        <v>374749.61499999999</v>
      </c>
      <c r="E98" s="108">
        <f t="shared" si="6"/>
        <v>37542.538068523339</v>
      </c>
      <c r="F98" s="164"/>
      <c r="G98" s="91">
        <f>SUM(D91:D92)*1000/SUM(L91:L92)</f>
        <v>0.51494335548565362</v>
      </c>
    </row>
    <row r="99" spans="2:12" ht="20.100000000000001" customHeight="1" x14ac:dyDescent="0.15">
      <c r="B99" s="146" t="s">
        <v>104</v>
      </c>
      <c r="C99" s="99">
        <f>SUM(C93:C97)</f>
        <v>11416</v>
      </c>
      <c r="D99" s="149">
        <f>SUM(D93:D97)</f>
        <v>1744526.446</v>
      </c>
      <c r="E99" s="110">
        <f t="shared" si="6"/>
        <v>152814.15960056061</v>
      </c>
      <c r="F99" s="165"/>
      <c r="G99" s="119">
        <f>SUM(D93:D97)*1000/SUM(L93:L97)</f>
        <v>0.71320677270017507</v>
      </c>
    </row>
    <row r="100" spans="2:12" ht="20.100000000000001" customHeight="1" x14ac:dyDescent="0.15">
      <c r="B100" s="147" t="s">
        <v>111</v>
      </c>
      <c r="C100" s="130">
        <f>SUM(C98:C99)</f>
        <v>21398</v>
      </c>
      <c r="D100" s="150">
        <f>SUM(D98:D99)</f>
        <v>2119276.0609999998</v>
      </c>
      <c r="E100" s="134">
        <f t="shared" si="6"/>
        <v>99040.847789513035</v>
      </c>
      <c r="F100" s="137"/>
      <c r="G100" s="136">
        <f>SUM(D91:D97)*1000/SUM(L91:L97)</f>
        <v>0.66774489512666435</v>
      </c>
    </row>
    <row r="101" spans="2:12" ht="20.100000000000001" customHeight="1" x14ac:dyDescent="0.15"/>
    <row r="102" spans="2:12" ht="20.100000000000001" customHeight="1" x14ac:dyDescent="0.15"/>
    <row r="103" spans="2:12" ht="20.100000000000001" customHeight="1" x14ac:dyDescent="0.15"/>
    <row r="104" spans="2:12" ht="20.100000000000001" customHeight="1" x14ac:dyDescent="0.15"/>
    <row r="105" spans="2:12" ht="20.100000000000001" customHeight="1" x14ac:dyDescent="0.15"/>
    <row r="106" spans="2:12" ht="20.100000000000001" customHeight="1" x14ac:dyDescent="0.15"/>
    <row r="107" spans="2:12" ht="20.100000000000001" customHeight="1" x14ac:dyDescent="0.15"/>
    <row r="108" spans="2:12" ht="20.100000000000001" customHeight="1" x14ac:dyDescent="0.15"/>
    <row r="109" spans="2:12" ht="20.100000000000001" customHeight="1" x14ac:dyDescent="0.15"/>
    <row r="110" spans="2:12" ht="20.100000000000001" customHeight="1" x14ac:dyDescent="0.15"/>
    <row r="111" spans="2:12" ht="20.100000000000001" customHeight="1" x14ac:dyDescent="0.15"/>
    <row r="112" spans="2: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</sheetData>
  <sheetProtection password="DA57" sheet="1" objects="1" scenarios="1"/>
  <mergeCells count="15">
    <mergeCell ref="A22:B23"/>
    <mergeCell ref="C22:F22"/>
    <mergeCell ref="G22:J22"/>
    <mergeCell ref="A41:B41"/>
    <mergeCell ref="A42:B42"/>
    <mergeCell ref="A43:B43"/>
    <mergeCell ref="C43:D43"/>
    <mergeCell ref="E43:F43"/>
    <mergeCell ref="G43:H43"/>
    <mergeCell ref="I43:J43"/>
    <mergeCell ref="B72:F72"/>
    <mergeCell ref="B73:F73"/>
    <mergeCell ref="B74:F74"/>
    <mergeCell ref="B75:F75"/>
    <mergeCell ref="B76:F76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01月状況（表紙）</vt:lpstr>
      <vt:lpstr>人口統計</vt:lpstr>
      <vt:lpstr>認定者数</vt:lpstr>
      <vt:lpstr>給付状況</vt:lpstr>
      <vt:lpstr>'01月状況（表紙）'!Print_Area</vt:lpstr>
      <vt:lpstr>給付状況!Print_Area</vt:lpstr>
      <vt:lpstr>人口統計!Print_Area</vt:lpstr>
      <vt:lpstr>認定者数!Print_Area</vt:lpstr>
    </vt:vector>
  </TitlesOfParts>
  <Company>FM-USER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KAIGO4</cp:lastModifiedBy>
  <cp:lastPrinted>2013-07-24T23:54:20Z</cp:lastPrinted>
  <dcterms:created xsi:type="dcterms:W3CDTF">2003-07-11T02:30:35Z</dcterms:created>
  <dcterms:modified xsi:type="dcterms:W3CDTF">2015-06-17T06:44:53Z</dcterms:modified>
</cp:coreProperties>
</file>