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02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'02月状況（表紙）'!$A$1:$L$45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<sst xmlns="http://schemas.openxmlformats.org/spreadsheetml/2006/main" count="136" uniqueCount="114">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</sst>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58382</c:v>
                </c:pt>
                <c:pt idx="1">
                  <c:v>31010</c:v>
                </c:pt>
                <c:pt idx="2">
                  <c:v>17269</c:v>
                </c:pt>
                <c:pt idx="3">
                  <c:v>10552</c:v>
                </c:pt>
                <c:pt idx="4">
                  <c:v>14981</c:v>
                </c:pt>
                <c:pt idx="5">
                  <c:v>33719</c:v>
                </c:pt>
                <c:pt idx="6">
                  <c:v>46490</c:v>
                </c:pt>
                <c:pt idx="7">
                  <c:v>19011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22034</c:v>
                </c:pt>
                <c:pt idx="1">
                  <c:v>14652</c:v>
                </c:pt>
                <c:pt idx="2">
                  <c:v>8512</c:v>
                </c:pt>
                <c:pt idx="3">
                  <c:v>4442</c:v>
                </c:pt>
                <c:pt idx="4">
                  <c:v>6360</c:v>
                </c:pt>
                <c:pt idx="5">
                  <c:v>14465</c:v>
                </c:pt>
                <c:pt idx="6">
                  <c:v>22539</c:v>
                </c:pt>
                <c:pt idx="7">
                  <c:v>9468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16886</c:v>
                </c:pt>
                <c:pt idx="1">
                  <c:v>13427</c:v>
                </c:pt>
                <c:pt idx="2">
                  <c:v>9160</c:v>
                </c:pt>
                <c:pt idx="3">
                  <c:v>4306</c:v>
                </c:pt>
                <c:pt idx="4">
                  <c:v>7090</c:v>
                </c:pt>
                <c:pt idx="5">
                  <c:v>14981</c:v>
                </c:pt>
                <c:pt idx="6">
                  <c:v>23752</c:v>
                </c:pt>
                <c:pt idx="7">
                  <c:v>10281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9117440"/>
        <c:axId val="8911897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0.21489702390812213</c:v>
                </c:pt>
                <c:pt idx="1">
                  <c:v>0.29199683866808096</c:v>
                </c:pt>
                <c:pt idx="2">
                  <c:v>0.32524155700745377</c:v>
                </c:pt>
                <c:pt idx="3">
                  <c:v>0.27287189244829846</c:v>
                </c:pt>
                <c:pt idx="4">
                  <c:v>0.28637128196393213</c:v>
                </c:pt>
                <c:pt idx="5">
                  <c:v>0.28308017688905979</c:v>
                </c:pt>
                <c:pt idx="6">
                  <c:v>0.3139160331744234</c:v>
                </c:pt>
                <c:pt idx="7">
                  <c:v>0.32202256717975475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1568"/>
        <c:axId val="89260032"/>
      </c:lineChart>
      <c:catAx>
        <c:axId val="89117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9118976"/>
        <c:crosses val="autoZero"/>
        <c:auto val="1"/>
        <c:lblAlgn val="ctr"/>
        <c:lblOffset val="100"/>
        <c:noMultiLvlLbl val="0"/>
      </c:catAx>
      <c:valAx>
        <c:axId val="891189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89117440"/>
        <c:crosses val="autoZero"/>
        <c:crossBetween val="between"/>
      </c:valAx>
      <c:valAx>
        <c:axId val="892600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9261568"/>
        <c:crosses val="max"/>
        <c:crossBetween val="between"/>
      </c:valAx>
      <c:catAx>
        <c:axId val="89261568"/>
        <c:scaling>
          <c:orientation val="minMax"/>
        </c:scaling>
        <c:delete val="1"/>
        <c:axPos val="b"/>
        <c:majorTickMark val="out"/>
        <c:minorTickMark val="none"/>
        <c:tickLblPos val="nextTo"/>
        <c:crossAx val="8926003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0.46273229118242371</c:v>
                </c:pt>
                <c:pt idx="1">
                  <c:v>0.40250045296053344</c:v>
                </c:pt>
                <c:pt idx="2">
                  <c:v>0.12422477259164902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5715</c:v>
                </c:pt>
                <c:pt idx="1">
                  <c:v>4276</c:v>
                </c:pt>
                <c:pt idx="2">
                  <c:v>4944</c:v>
                </c:pt>
                <c:pt idx="3">
                  <c:v>2959</c:v>
                </c:pt>
                <c:pt idx="4">
                  <c:v>1854</c:v>
                </c:pt>
                <c:pt idx="5">
                  <c:v>1328</c:v>
                </c:pt>
                <c:pt idx="6">
                  <c:v>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59584"/>
        <c:axId val="93461120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28120.671916010499</c:v>
                </c:pt>
                <c:pt idx="1">
                  <c:v>49955.378624883066</c:v>
                </c:pt>
                <c:pt idx="2">
                  <c:v>96344.681229773458</c:v>
                </c:pt>
                <c:pt idx="3">
                  <c:v>134629.37614058805</c:v>
                </c:pt>
                <c:pt idx="4">
                  <c:v>192190.13052858683</c:v>
                </c:pt>
                <c:pt idx="5">
                  <c:v>226881.55873493975</c:v>
                </c:pt>
                <c:pt idx="6">
                  <c:v>276953.31502890174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448"/>
        <c:axId val="93462912"/>
      </c:lineChart>
      <c:catAx>
        <c:axId val="9345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93461120"/>
        <c:crosses val="autoZero"/>
        <c:auto val="1"/>
        <c:lblAlgn val="ctr"/>
        <c:lblOffset val="100"/>
        <c:noMultiLvlLbl val="0"/>
      </c:catAx>
      <c:valAx>
        <c:axId val="934611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3459584"/>
        <c:crosses val="autoZero"/>
        <c:crossBetween val="between"/>
      </c:valAx>
      <c:valAx>
        <c:axId val="9346291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3464448"/>
        <c:crosses val="max"/>
        <c:crossBetween val="between"/>
      </c:valAx>
      <c:catAx>
        <c:axId val="93464448"/>
        <c:scaling>
          <c:orientation val="minMax"/>
        </c:scaling>
        <c:delete val="1"/>
        <c:axPos val="b"/>
        <c:majorTickMark val="out"/>
        <c:minorTickMark val="none"/>
        <c:tickLblPos val="nextTo"/>
        <c:crossAx val="9346291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8.8799500736515546E-2</c:v>
                </c:pt>
                <c:pt idx="1">
                  <c:v>0.51210142077756737</c:v>
                </c:pt>
                <c:pt idx="2">
                  <c:v>0.39909907848591708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7944</c:v>
                </c:pt>
                <c:pt idx="1">
                  <c:v>5208</c:v>
                </c:pt>
                <c:pt idx="2">
                  <c:v>7589</c:v>
                </c:pt>
                <c:pt idx="3">
                  <c:v>5133</c:v>
                </c:pt>
                <c:pt idx="4">
                  <c:v>4229</c:v>
                </c:pt>
                <c:pt idx="5">
                  <c:v>4831</c:v>
                </c:pt>
                <c:pt idx="6">
                  <c:v>3084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1153</c:v>
                </c:pt>
                <c:pt idx="1">
                  <c:v>839</c:v>
                </c:pt>
                <c:pt idx="2">
                  <c:v>833</c:v>
                </c:pt>
                <c:pt idx="3">
                  <c:v>646</c:v>
                </c:pt>
                <c:pt idx="4">
                  <c:v>484</c:v>
                </c:pt>
                <c:pt idx="5">
                  <c:v>431</c:v>
                </c:pt>
                <c:pt idx="6">
                  <c:v>314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6791</c:v>
                </c:pt>
                <c:pt idx="1">
                  <c:v>4369</c:v>
                </c:pt>
                <c:pt idx="2">
                  <c:v>6756</c:v>
                </c:pt>
                <c:pt idx="3">
                  <c:v>4487</c:v>
                </c:pt>
                <c:pt idx="4">
                  <c:v>3745</c:v>
                </c:pt>
                <c:pt idx="5">
                  <c:v>4400</c:v>
                </c:pt>
                <c:pt idx="6">
                  <c:v>2770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1234</c:v>
                </c:pt>
                <c:pt idx="1">
                  <c:v>1111</c:v>
                </c:pt>
                <c:pt idx="2">
                  <c:v>832</c:v>
                </c:pt>
                <c:pt idx="3">
                  <c:v>194</c:v>
                </c:pt>
                <c:pt idx="4">
                  <c:v>418</c:v>
                </c:pt>
                <c:pt idx="5">
                  <c:v>721</c:v>
                </c:pt>
                <c:pt idx="6">
                  <c:v>2937</c:v>
                </c:pt>
                <c:pt idx="7">
                  <c:v>497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738</c:v>
                </c:pt>
                <c:pt idx="1">
                  <c:v>819</c:v>
                </c:pt>
                <c:pt idx="2">
                  <c:v>469</c:v>
                </c:pt>
                <c:pt idx="3">
                  <c:v>162</c:v>
                </c:pt>
                <c:pt idx="4">
                  <c:v>241</c:v>
                </c:pt>
                <c:pt idx="5">
                  <c:v>629</c:v>
                </c:pt>
                <c:pt idx="6">
                  <c:v>1673</c:v>
                </c:pt>
                <c:pt idx="7">
                  <c:v>477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1092</c:v>
                </c:pt>
                <c:pt idx="1">
                  <c:v>1009</c:v>
                </c:pt>
                <c:pt idx="2">
                  <c:v>692</c:v>
                </c:pt>
                <c:pt idx="3">
                  <c:v>310</c:v>
                </c:pt>
                <c:pt idx="4">
                  <c:v>466</c:v>
                </c:pt>
                <c:pt idx="5">
                  <c:v>1132</c:v>
                </c:pt>
                <c:pt idx="6">
                  <c:v>2203</c:v>
                </c:pt>
                <c:pt idx="7">
                  <c:v>685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721</c:v>
                </c:pt>
                <c:pt idx="1">
                  <c:v>762</c:v>
                </c:pt>
                <c:pt idx="2">
                  <c:v>524</c:v>
                </c:pt>
                <c:pt idx="3">
                  <c:v>211</c:v>
                </c:pt>
                <c:pt idx="4">
                  <c:v>292</c:v>
                </c:pt>
                <c:pt idx="5">
                  <c:v>655</c:v>
                </c:pt>
                <c:pt idx="6">
                  <c:v>1482</c:v>
                </c:pt>
                <c:pt idx="7">
                  <c:v>486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617</c:v>
                </c:pt>
                <c:pt idx="1">
                  <c:v>557</c:v>
                </c:pt>
                <c:pt idx="2">
                  <c:v>449</c:v>
                </c:pt>
                <c:pt idx="3">
                  <c:v>185</c:v>
                </c:pt>
                <c:pt idx="4">
                  <c:v>282</c:v>
                </c:pt>
                <c:pt idx="5">
                  <c:v>600</c:v>
                </c:pt>
                <c:pt idx="6">
                  <c:v>1201</c:v>
                </c:pt>
                <c:pt idx="7">
                  <c:v>338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814</c:v>
                </c:pt>
                <c:pt idx="1">
                  <c:v>645</c:v>
                </c:pt>
                <c:pt idx="2">
                  <c:v>435</c:v>
                </c:pt>
                <c:pt idx="3">
                  <c:v>194</c:v>
                </c:pt>
                <c:pt idx="4">
                  <c:v>306</c:v>
                </c:pt>
                <c:pt idx="5">
                  <c:v>677</c:v>
                </c:pt>
                <c:pt idx="6">
                  <c:v>1262</c:v>
                </c:pt>
                <c:pt idx="7">
                  <c:v>498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516</c:v>
                </c:pt>
                <c:pt idx="1">
                  <c:v>384</c:v>
                </c:pt>
                <c:pt idx="2">
                  <c:v>329</c:v>
                </c:pt>
                <c:pt idx="3">
                  <c:v>151</c:v>
                </c:pt>
                <c:pt idx="4">
                  <c:v>199</c:v>
                </c:pt>
                <c:pt idx="5">
                  <c:v>376</c:v>
                </c:pt>
                <c:pt idx="6">
                  <c:v>798</c:v>
                </c:pt>
                <c:pt idx="7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993792"/>
        <c:axId val="90995328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0.14727646454265159</c:v>
                </c:pt>
                <c:pt idx="1">
                  <c:v>0.18829018127426189</c:v>
                </c:pt>
                <c:pt idx="2">
                  <c:v>0.21106835672249888</c:v>
                </c:pt>
                <c:pt idx="3">
                  <c:v>0.16083676268861455</c:v>
                </c:pt>
                <c:pt idx="4">
                  <c:v>0.16386617100371748</c:v>
                </c:pt>
                <c:pt idx="5">
                  <c:v>0.16267065136181486</c:v>
                </c:pt>
                <c:pt idx="6">
                  <c:v>0.24963815860534444</c:v>
                </c:pt>
                <c:pt idx="7">
                  <c:v>0.16770469390855233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0944"/>
        <c:axId val="91009408"/>
      </c:lineChart>
      <c:catAx>
        <c:axId val="90993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0995328"/>
        <c:crosses val="autoZero"/>
        <c:auto val="1"/>
        <c:lblAlgn val="ctr"/>
        <c:lblOffset val="100"/>
        <c:noMultiLvlLbl val="0"/>
      </c:catAx>
      <c:valAx>
        <c:axId val="909953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0993792"/>
        <c:crosses val="autoZero"/>
        <c:crossBetween val="between"/>
      </c:valAx>
      <c:valAx>
        <c:axId val="910094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1010944"/>
        <c:crosses val="max"/>
        <c:crossBetween val="between"/>
      </c:valAx>
      <c:catAx>
        <c:axId val="91010944"/>
        <c:scaling>
          <c:orientation val="minMax"/>
        </c:scaling>
        <c:delete val="1"/>
        <c:axPos val="b"/>
        <c:majorTickMark val="out"/>
        <c:minorTickMark val="none"/>
        <c:tickLblPos val="nextTo"/>
        <c:crossAx val="910094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0.32189676673662437</c:v>
                </c:pt>
                <c:pt idx="1">
                  <c:v>0.46847340085774247</c:v>
                </c:pt>
                <c:pt idx="2">
                  <c:v>0.20962983240563313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113085.31</c:v>
                </c:pt>
                <c:pt idx="1">
                  <c:v>0</c:v>
                </c:pt>
                <c:pt idx="2">
                  <c:v>10354.58</c:v>
                </c:pt>
                <c:pt idx="3">
                  <c:v>3230.11</c:v>
                </c:pt>
                <c:pt idx="4">
                  <c:v>137726</c:v>
                </c:pt>
                <c:pt idx="5">
                  <c:v>77797.960000000006</c:v>
                </c:pt>
                <c:pt idx="6">
                  <c:v>19599.669999999998</c:v>
                </c:pt>
                <c:pt idx="7">
                  <c:v>3347.19</c:v>
                </c:pt>
                <c:pt idx="8">
                  <c:v>2373.04</c:v>
                </c:pt>
                <c:pt idx="9">
                  <c:v>7494.25</c:v>
                </c:pt>
                <c:pt idx="10">
                  <c:v>6447.05</c:v>
                </c:pt>
                <c:pt idx="11">
                  <c:v>20110.86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94080"/>
        <c:axId val="90496000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5163</c:v>
                </c:pt>
                <c:pt idx="1">
                  <c:v>0</c:v>
                </c:pt>
                <c:pt idx="2">
                  <c:v>346</c:v>
                </c:pt>
                <c:pt idx="3">
                  <c:v>89</c:v>
                </c:pt>
                <c:pt idx="4">
                  <c:v>4202</c:v>
                </c:pt>
                <c:pt idx="5">
                  <c:v>1988</c:v>
                </c:pt>
                <c:pt idx="6">
                  <c:v>3169</c:v>
                </c:pt>
                <c:pt idx="7">
                  <c:v>263</c:v>
                </c:pt>
                <c:pt idx="8">
                  <c:v>74</c:v>
                </c:pt>
                <c:pt idx="9">
                  <c:v>121</c:v>
                </c:pt>
                <c:pt idx="10">
                  <c:v>30</c:v>
                </c:pt>
                <c:pt idx="11">
                  <c:v>223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99328"/>
        <c:axId val="90497792"/>
      </c:lineChart>
      <c:catAx>
        <c:axId val="90494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0496000"/>
        <c:crosses val="autoZero"/>
        <c:auto val="1"/>
        <c:lblAlgn val="ctr"/>
        <c:lblOffset val="100"/>
        <c:noMultiLvlLbl val="0"/>
      </c:catAx>
      <c:valAx>
        <c:axId val="9049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0494080"/>
        <c:crosses val="autoZero"/>
        <c:crossBetween val="between"/>
      </c:valAx>
      <c:valAx>
        <c:axId val="9049779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0499328"/>
        <c:crosses val="max"/>
        <c:crossBetween val="between"/>
      </c:valAx>
      <c:catAx>
        <c:axId val="90499328"/>
        <c:scaling>
          <c:orientation val="minMax"/>
        </c:scaling>
        <c:delete val="1"/>
        <c:axPos val="b"/>
        <c:majorTickMark val="out"/>
        <c:minorTickMark val="none"/>
        <c:tickLblPos val="nextTo"/>
        <c:crossAx val="904977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277031.26</c:v>
                </c:pt>
                <c:pt idx="1">
                  <c:v>11359.14</c:v>
                </c:pt>
                <c:pt idx="2">
                  <c:v>56571.22</c:v>
                </c:pt>
                <c:pt idx="3">
                  <c:v>13343.73</c:v>
                </c:pt>
                <c:pt idx="4">
                  <c:v>683037.53</c:v>
                </c:pt>
                <c:pt idx="5">
                  <c:v>263358.59000000003</c:v>
                </c:pt>
                <c:pt idx="6">
                  <c:v>91108.7</c:v>
                </c:pt>
                <c:pt idx="7">
                  <c:v>31105.4</c:v>
                </c:pt>
                <c:pt idx="8">
                  <c:v>149933.87</c:v>
                </c:pt>
                <c:pt idx="9">
                  <c:v>93944.960000000006</c:v>
                </c:pt>
                <c:pt idx="10">
                  <c:v>471672.69</c:v>
                </c:pt>
                <c:pt idx="11">
                  <c:v>173340.18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29792"/>
        <c:axId val="90531712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4911</c:v>
                </c:pt>
                <c:pt idx="1">
                  <c:v>186</c:v>
                </c:pt>
                <c:pt idx="2">
                  <c:v>1224</c:v>
                </c:pt>
                <c:pt idx="3">
                  <c:v>325</c:v>
                </c:pt>
                <c:pt idx="4">
                  <c:v>6803</c:v>
                </c:pt>
                <c:pt idx="5">
                  <c:v>2984</c:v>
                </c:pt>
                <c:pt idx="6">
                  <c:v>6775</c:v>
                </c:pt>
                <c:pt idx="7">
                  <c:v>2266</c:v>
                </c:pt>
                <c:pt idx="8">
                  <c:v>1523</c:v>
                </c:pt>
                <c:pt idx="9">
                  <c:v>450</c:v>
                </c:pt>
                <c:pt idx="10">
                  <c:v>1890</c:v>
                </c:pt>
                <c:pt idx="11">
                  <c:v>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43232"/>
        <c:axId val="90533248"/>
      </c:lineChart>
      <c:catAx>
        <c:axId val="90529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0531712"/>
        <c:crosses val="autoZero"/>
        <c:auto val="1"/>
        <c:lblAlgn val="ctr"/>
        <c:lblOffset val="100"/>
        <c:noMultiLvlLbl val="0"/>
      </c:catAx>
      <c:valAx>
        <c:axId val="90531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0529792"/>
        <c:crosses val="autoZero"/>
        <c:crossBetween val="between"/>
      </c:valAx>
      <c:valAx>
        <c:axId val="905332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0543232"/>
        <c:crosses val="max"/>
        <c:crossBetween val="between"/>
      </c:valAx>
      <c:catAx>
        <c:axId val="90543232"/>
        <c:scaling>
          <c:orientation val="minMax"/>
        </c:scaling>
        <c:delete val="1"/>
        <c:axPos val="b"/>
        <c:majorTickMark val="out"/>
        <c:minorTickMark val="none"/>
        <c:tickLblPos val="nextTo"/>
        <c:crossAx val="9053324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0.49970980847359259</c:v>
                </c:pt>
                <c:pt idx="1">
                  <c:v>0.3936448055716773</c:v>
                </c:pt>
                <c:pt idx="2">
                  <c:v>9.5473012188044104E-2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723444</v>
      </c>
      <c r="D5" s="38">
        <f>SUM(E5:F5)</f>
        <v>202355</v>
      </c>
      <c r="E5" s="39">
        <f>SUM(E6:E13)</f>
        <v>102472</v>
      </c>
      <c r="F5" s="40">
        <f t="shared" ref="F5:G5" si="0">SUM(F6:F13)</f>
        <v>99883</v>
      </c>
      <c r="G5" s="37">
        <f t="shared" si="0"/>
        <v>231414</v>
      </c>
      <c r="H5" s="41">
        <f>D5/C5</f>
        <v>0.27971066177893522</v>
      </c>
      <c r="I5" s="26"/>
      <c r="J5" s="24">
        <f t="shared" ref="J5:J13" si="1">C5-D5-G5</f>
        <v>289675</v>
      </c>
      <c r="K5" s="68">
        <f>E5/C5</f>
        <v>0.14164468846241035</v>
      </c>
      <c r="L5" s="68">
        <f>F5/C5</f>
        <v>0.13806597331652484</v>
      </c>
    </row>
    <row r="6" spans="1:12" ht="20.100000000000001" customHeight="1" thickTop="1">
      <c r="B6" s="18" t="s">
        <v>25</v>
      </c>
      <c r="C6" s="42">
        <v>181110</v>
      </c>
      <c r="D6" s="43">
        <f t="shared" ref="D6:D13" si="2">SUM(E6:F6)</f>
        <v>38920</v>
      </c>
      <c r="E6" s="44">
        <v>22034</v>
      </c>
      <c r="F6" s="45">
        <v>16886</v>
      </c>
      <c r="G6" s="42">
        <v>58382</v>
      </c>
      <c r="H6" s="46">
        <f t="shared" ref="H6:H13" si="3">D6/C6</f>
        <v>0.21489702390812213</v>
      </c>
      <c r="I6" s="26"/>
      <c r="J6" s="24">
        <f t="shared" si="1"/>
        <v>83808</v>
      </c>
      <c r="K6" s="68">
        <f t="shared" ref="K6:K13" si="4">E6/C6</f>
        <v>0.12166086908508641</v>
      </c>
      <c r="L6" s="68">
        <f t="shared" ref="L6:L13" si="5">F6/C6</f>
        <v>9.3236154823035725E-2</v>
      </c>
    </row>
    <row r="7" spans="1:12" ht="20.100000000000001" customHeight="1">
      <c r="B7" s="19" t="s">
        <v>26</v>
      </c>
      <c r="C7" s="47">
        <v>96162</v>
      </c>
      <c r="D7" s="48">
        <f t="shared" si="2"/>
        <v>28079</v>
      </c>
      <c r="E7" s="49">
        <v>14652</v>
      </c>
      <c r="F7" s="50">
        <v>13427</v>
      </c>
      <c r="G7" s="47">
        <v>31010</v>
      </c>
      <c r="H7" s="51">
        <f t="shared" si="3"/>
        <v>0.29199683866808096</v>
      </c>
      <c r="I7" s="26"/>
      <c r="J7" s="24">
        <f t="shared" si="1"/>
        <v>37073</v>
      </c>
      <c r="K7" s="68">
        <f t="shared" si="4"/>
        <v>0.15236787920384351</v>
      </c>
      <c r="L7" s="68">
        <f t="shared" si="5"/>
        <v>0.13962895946423742</v>
      </c>
    </row>
    <row r="8" spans="1:12" ht="20.100000000000001" customHeight="1">
      <c r="B8" s="19" t="s">
        <v>27</v>
      </c>
      <c r="C8" s="47">
        <v>54335</v>
      </c>
      <c r="D8" s="48">
        <f t="shared" si="2"/>
        <v>17672</v>
      </c>
      <c r="E8" s="49">
        <v>8512</v>
      </c>
      <c r="F8" s="50">
        <v>9160</v>
      </c>
      <c r="G8" s="47">
        <v>17269</v>
      </c>
      <c r="H8" s="51">
        <f t="shared" si="3"/>
        <v>0.32524155700745377</v>
      </c>
      <c r="I8" s="26"/>
      <c r="J8" s="24">
        <f t="shared" si="1"/>
        <v>19394</v>
      </c>
      <c r="K8" s="68">
        <f t="shared" si="4"/>
        <v>0.15665777123401123</v>
      </c>
      <c r="L8" s="68">
        <f t="shared" si="5"/>
        <v>0.16858378577344255</v>
      </c>
    </row>
    <row r="9" spans="1:12" ht="20.100000000000001" customHeight="1">
      <c r="B9" s="19" t="s">
        <v>28</v>
      </c>
      <c r="C9" s="47">
        <v>32059</v>
      </c>
      <c r="D9" s="48">
        <f t="shared" si="2"/>
        <v>8748</v>
      </c>
      <c r="E9" s="49">
        <v>4442</v>
      </c>
      <c r="F9" s="50">
        <v>4306</v>
      </c>
      <c r="G9" s="47">
        <v>10552</v>
      </c>
      <c r="H9" s="51">
        <f t="shared" si="3"/>
        <v>0.27287189244829846</v>
      </c>
      <c r="I9" s="26"/>
      <c r="J9" s="24">
        <f t="shared" si="1"/>
        <v>12759</v>
      </c>
      <c r="K9" s="68">
        <f t="shared" si="4"/>
        <v>0.13855703546585982</v>
      </c>
      <c r="L9" s="68">
        <f t="shared" si="5"/>
        <v>0.13431485698243864</v>
      </c>
    </row>
    <row r="10" spans="1:12" ht="20.100000000000001" customHeight="1">
      <c r="B10" s="19" t="s">
        <v>29</v>
      </c>
      <c r="C10" s="47">
        <v>46967</v>
      </c>
      <c r="D10" s="48">
        <f t="shared" si="2"/>
        <v>13450</v>
      </c>
      <c r="E10" s="49">
        <v>6360</v>
      </c>
      <c r="F10" s="50">
        <v>7090</v>
      </c>
      <c r="G10" s="47">
        <v>14981</v>
      </c>
      <c r="H10" s="51">
        <f t="shared" si="3"/>
        <v>0.28637128196393213</v>
      </c>
      <c r="I10" s="26"/>
      <c r="J10" s="24">
        <f t="shared" si="1"/>
        <v>18536</v>
      </c>
      <c r="K10" s="68">
        <f t="shared" si="4"/>
        <v>0.13541422701045414</v>
      </c>
      <c r="L10" s="68">
        <f t="shared" si="5"/>
        <v>0.15095705495347797</v>
      </c>
    </row>
    <row r="11" spans="1:12" ht="20.100000000000001" customHeight="1">
      <c r="B11" s="19" t="s">
        <v>30</v>
      </c>
      <c r="C11" s="47">
        <v>104020</v>
      </c>
      <c r="D11" s="48">
        <f t="shared" si="2"/>
        <v>29446</v>
      </c>
      <c r="E11" s="49">
        <v>14465</v>
      </c>
      <c r="F11" s="50">
        <v>14981</v>
      </c>
      <c r="G11" s="47">
        <v>33719</v>
      </c>
      <c r="H11" s="51">
        <f t="shared" si="3"/>
        <v>0.28308017688905979</v>
      </c>
      <c r="I11" s="26"/>
      <c r="J11" s="24">
        <f t="shared" si="1"/>
        <v>40855</v>
      </c>
      <c r="K11" s="68">
        <f t="shared" si="4"/>
        <v>0.13905979619303979</v>
      </c>
      <c r="L11" s="68">
        <f t="shared" si="5"/>
        <v>0.14402038069602</v>
      </c>
    </row>
    <row r="12" spans="1:12" ht="20.100000000000001" customHeight="1">
      <c r="B12" s="19" t="s">
        <v>31</v>
      </c>
      <c r="C12" s="47">
        <v>147463</v>
      </c>
      <c r="D12" s="48">
        <f t="shared" si="2"/>
        <v>46291</v>
      </c>
      <c r="E12" s="49">
        <v>22539</v>
      </c>
      <c r="F12" s="50">
        <v>23752</v>
      </c>
      <c r="G12" s="47">
        <v>46490</v>
      </c>
      <c r="H12" s="51">
        <f t="shared" si="3"/>
        <v>0.3139160331744234</v>
      </c>
      <c r="I12" s="26"/>
      <c r="J12" s="24">
        <f t="shared" si="1"/>
        <v>54682</v>
      </c>
      <c r="K12" s="68">
        <f t="shared" si="4"/>
        <v>0.15284512047089779</v>
      </c>
      <c r="L12" s="68">
        <f t="shared" si="5"/>
        <v>0.16107091270352564</v>
      </c>
    </row>
    <row r="13" spans="1:12" ht="20.100000000000001" customHeight="1">
      <c r="B13" s="19" t="s">
        <v>32</v>
      </c>
      <c r="C13" s="47">
        <v>61328</v>
      </c>
      <c r="D13" s="48">
        <f t="shared" si="2"/>
        <v>19749</v>
      </c>
      <c r="E13" s="49">
        <v>9468</v>
      </c>
      <c r="F13" s="50">
        <v>10281</v>
      </c>
      <c r="G13" s="47">
        <v>19011</v>
      </c>
      <c r="H13" s="51">
        <f t="shared" si="3"/>
        <v>0.32202256717975475</v>
      </c>
      <c r="I13" s="26"/>
      <c r="J13" s="24">
        <f t="shared" si="1"/>
        <v>22568</v>
      </c>
      <c r="K13" s="68">
        <f t="shared" si="4"/>
        <v>0.15438298982520218</v>
      </c>
      <c r="L13" s="68">
        <f t="shared" si="5"/>
        <v>0.16763957735455257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0" t="s">
        <v>112</v>
      </c>
      <c r="C4" s="171"/>
      <c r="D4" s="53">
        <f>SUM(D5:D6)</f>
        <v>7944</v>
      </c>
      <c r="E4" s="54">
        <f t="shared" ref="E4:K4" si="0">SUM(E5:E6)</f>
        <v>5208</v>
      </c>
      <c r="F4" s="54">
        <f t="shared" si="0"/>
        <v>7589</v>
      </c>
      <c r="G4" s="54">
        <f t="shared" si="0"/>
        <v>5133</v>
      </c>
      <c r="H4" s="54">
        <f t="shared" si="0"/>
        <v>4229</v>
      </c>
      <c r="I4" s="54">
        <f t="shared" si="0"/>
        <v>4831</v>
      </c>
      <c r="J4" s="53">
        <f t="shared" si="0"/>
        <v>3084</v>
      </c>
      <c r="K4" s="55">
        <f t="shared" si="0"/>
        <v>38018</v>
      </c>
      <c r="L4" s="63">
        <f>K4/人口統計!D5</f>
        <v>0.18787773961602136</v>
      </c>
    </row>
    <row r="5" spans="1:12" ht="20.100000000000001" customHeight="1">
      <c r="B5" s="36"/>
      <c r="C5" s="66" t="s">
        <v>46</v>
      </c>
      <c r="D5" s="56">
        <v>1153</v>
      </c>
      <c r="E5" s="57">
        <v>839</v>
      </c>
      <c r="F5" s="57">
        <v>833</v>
      </c>
      <c r="G5" s="57">
        <v>646</v>
      </c>
      <c r="H5" s="57">
        <v>484</v>
      </c>
      <c r="I5" s="57">
        <v>431</v>
      </c>
      <c r="J5" s="56">
        <v>314</v>
      </c>
      <c r="K5" s="58">
        <f>SUM(D5:J5)</f>
        <v>4700</v>
      </c>
      <c r="L5" s="64">
        <f>K5/人口統計!D5</f>
        <v>2.322650786983272E-2</v>
      </c>
    </row>
    <row r="6" spans="1:12" ht="20.100000000000001" customHeight="1">
      <c r="B6" s="36"/>
      <c r="C6" s="67" t="s">
        <v>47</v>
      </c>
      <c r="D6" s="59">
        <v>6791</v>
      </c>
      <c r="E6" s="60">
        <v>4369</v>
      </c>
      <c r="F6" s="60">
        <v>6756</v>
      </c>
      <c r="G6" s="60">
        <v>4487</v>
      </c>
      <c r="H6" s="60">
        <v>3745</v>
      </c>
      <c r="I6" s="60">
        <v>4400</v>
      </c>
      <c r="J6" s="59">
        <v>2770</v>
      </c>
      <c r="K6" s="61">
        <f>SUM(D6:J6)</f>
        <v>33318</v>
      </c>
      <c r="L6" s="65">
        <f>K6/人口統計!D5</f>
        <v>0.16465123174618862</v>
      </c>
    </row>
    <row r="7" spans="1:12" ht="20.100000000000001" customHeight="1" thickBot="1">
      <c r="B7" s="170" t="s">
        <v>113</v>
      </c>
      <c r="C7" s="171"/>
      <c r="D7" s="53">
        <v>87</v>
      </c>
      <c r="E7" s="54">
        <v>141</v>
      </c>
      <c r="F7" s="54">
        <v>129</v>
      </c>
      <c r="G7" s="54">
        <v>113</v>
      </c>
      <c r="H7" s="54">
        <v>99</v>
      </c>
      <c r="I7" s="54">
        <v>100</v>
      </c>
      <c r="J7" s="53">
        <v>80</v>
      </c>
      <c r="K7" s="55">
        <f>SUM(D7:J7)</f>
        <v>749</v>
      </c>
      <c r="L7" s="162"/>
    </row>
    <row r="8" spans="1:12" ht="20.100000000000001" customHeight="1" thickTop="1">
      <c r="B8" s="172" t="s">
        <v>42</v>
      </c>
      <c r="C8" s="173"/>
      <c r="D8" s="43">
        <f>D4+D7</f>
        <v>8031</v>
      </c>
      <c r="E8" s="42">
        <f t="shared" ref="E8:K8" si="1">E4+E7</f>
        <v>5349</v>
      </c>
      <c r="F8" s="42">
        <f t="shared" si="1"/>
        <v>7718</v>
      </c>
      <c r="G8" s="42">
        <f t="shared" si="1"/>
        <v>5246</v>
      </c>
      <c r="H8" s="42">
        <f t="shared" si="1"/>
        <v>4328</v>
      </c>
      <c r="I8" s="42">
        <f t="shared" si="1"/>
        <v>4931</v>
      </c>
      <c r="J8" s="43">
        <f t="shared" si="1"/>
        <v>3164</v>
      </c>
      <c r="K8" s="62">
        <f t="shared" si="1"/>
        <v>38767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4" t="s">
        <v>25</v>
      </c>
      <c r="C23" s="175"/>
      <c r="D23" s="53">
        <v>1234</v>
      </c>
      <c r="E23" s="54">
        <v>738</v>
      </c>
      <c r="F23" s="54">
        <v>1092</v>
      </c>
      <c r="G23" s="54">
        <v>721</v>
      </c>
      <c r="H23" s="54">
        <v>617</v>
      </c>
      <c r="I23" s="54">
        <v>814</v>
      </c>
      <c r="J23" s="53">
        <v>516</v>
      </c>
      <c r="K23" s="55">
        <f>SUM(D23:J23)</f>
        <v>5732</v>
      </c>
      <c r="L23" s="63">
        <f>K23/人口統計!D6</f>
        <v>0.14727646454265159</v>
      </c>
    </row>
    <row r="24" spans="1:12" ht="20.100000000000001" customHeight="1">
      <c r="B24" s="178" t="s">
        <v>53</v>
      </c>
      <c r="C24" s="179"/>
      <c r="D24" s="53">
        <v>1111</v>
      </c>
      <c r="E24" s="54">
        <v>819</v>
      </c>
      <c r="F24" s="54">
        <v>1009</v>
      </c>
      <c r="G24" s="54">
        <v>762</v>
      </c>
      <c r="H24" s="54">
        <v>557</v>
      </c>
      <c r="I24" s="54">
        <v>645</v>
      </c>
      <c r="J24" s="53">
        <v>384</v>
      </c>
      <c r="K24" s="55">
        <f t="shared" ref="K24:K30" si="2">SUM(D24:J24)</f>
        <v>5287</v>
      </c>
      <c r="L24" s="63">
        <f>K24/人口統計!D7</f>
        <v>0.18829018127426189</v>
      </c>
    </row>
    <row r="25" spans="1:12" ht="20.100000000000001" customHeight="1">
      <c r="B25" s="178" t="s">
        <v>54</v>
      </c>
      <c r="C25" s="179"/>
      <c r="D25" s="53">
        <v>832</v>
      </c>
      <c r="E25" s="54">
        <v>469</v>
      </c>
      <c r="F25" s="54">
        <v>692</v>
      </c>
      <c r="G25" s="54">
        <v>524</v>
      </c>
      <c r="H25" s="54">
        <v>449</v>
      </c>
      <c r="I25" s="54">
        <v>435</v>
      </c>
      <c r="J25" s="53">
        <v>329</v>
      </c>
      <c r="K25" s="55">
        <f t="shared" si="2"/>
        <v>3730</v>
      </c>
      <c r="L25" s="63">
        <f>K25/人口統計!D8</f>
        <v>0.21106835672249888</v>
      </c>
    </row>
    <row r="26" spans="1:12" ht="20.100000000000001" customHeight="1">
      <c r="B26" s="178" t="s">
        <v>55</v>
      </c>
      <c r="C26" s="179"/>
      <c r="D26" s="53">
        <v>194</v>
      </c>
      <c r="E26" s="54">
        <v>162</v>
      </c>
      <c r="F26" s="54">
        <v>310</v>
      </c>
      <c r="G26" s="54">
        <v>211</v>
      </c>
      <c r="H26" s="54">
        <v>185</v>
      </c>
      <c r="I26" s="54">
        <v>194</v>
      </c>
      <c r="J26" s="53">
        <v>151</v>
      </c>
      <c r="K26" s="55">
        <f t="shared" si="2"/>
        <v>1407</v>
      </c>
      <c r="L26" s="63">
        <f>K26/人口統計!D9</f>
        <v>0.16083676268861455</v>
      </c>
    </row>
    <row r="27" spans="1:12" ht="20.100000000000001" customHeight="1">
      <c r="B27" s="178" t="s">
        <v>56</v>
      </c>
      <c r="C27" s="179"/>
      <c r="D27" s="53">
        <v>418</v>
      </c>
      <c r="E27" s="54">
        <v>241</v>
      </c>
      <c r="F27" s="54">
        <v>466</v>
      </c>
      <c r="G27" s="54">
        <v>292</v>
      </c>
      <c r="H27" s="54">
        <v>282</v>
      </c>
      <c r="I27" s="54">
        <v>306</v>
      </c>
      <c r="J27" s="53">
        <v>199</v>
      </c>
      <c r="K27" s="55">
        <f t="shared" si="2"/>
        <v>2204</v>
      </c>
      <c r="L27" s="63">
        <f>K27/人口統計!D10</f>
        <v>0.16386617100371748</v>
      </c>
    </row>
    <row r="28" spans="1:12" ht="20.100000000000001" customHeight="1">
      <c r="B28" s="178" t="s">
        <v>57</v>
      </c>
      <c r="C28" s="179"/>
      <c r="D28" s="53">
        <v>721</v>
      </c>
      <c r="E28" s="54">
        <v>629</v>
      </c>
      <c r="F28" s="54">
        <v>1132</v>
      </c>
      <c r="G28" s="54">
        <v>655</v>
      </c>
      <c r="H28" s="54">
        <v>600</v>
      </c>
      <c r="I28" s="54">
        <v>677</v>
      </c>
      <c r="J28" s="53">
        <v>376</v>
      </c>
      <c r="K28" s="55">
        <f t="shared" si="2"/>
        <v>4790</v>
      </c>
      <c r="L28" s="63">
        <f>K28/人口統計!D11</f>
        <v>0.16267065136181486</v>
      </c>
    </row>
    <row r="29" spans="1:12" ht="20.100000000000001" customHeight="1">
      <c r="B29" s="178" t="s">
        <v>58</v>
      </c>
      <c r="C29" s="179"/>
      <c r="D29" s="53">
        <v>2937</v>
      </c>
      <c r="E29" s="54">
        <v>1673</v>
      </c>
      <c r="F29" s="54">
        <v>2203</v>
      </c>
      <c r="G29" s="54">
        <v>1482</v>
      </c>
      <c r="H29" s="54">
        <v>1201</v>
      </c>
      <c r="I29" s="54">
        <v>1262</v>
      </c>
      <c r="J29" s="53">
        <v>798</v>
      </c>
      <c r="K29" s="55">
        <f t="shared" si="2"/>
        <v>11556</v>
      </c>
      <c r="L29" s="63">
        <f>K29/人口統計!D12</f>
        <v>0.24963815860534444</v>
      </c>
    </row>
    <row r="30" spans="1:12" ht="20.100000000000001" customHeight="1" thickBot="1">
      <c r="B30" s="174" t="s">
        <v>32</v>
      </c>
      <c r="C30" s="175"/>
      <c r="D30" s="53">
        <v>497</v>
      </c>
      <c r="E30" s="54">
        <v>477</v>
      </c>
      <c r="F30" s="54">
        <v>685</v>
      </c>
      <c r="G30" s="54">
        <v>486</v>
      </c>
      <c r="H30" s="54">
        <v>338</v>
      </c>
      <c r="I30" s="54">
        <v>498</v>
      </c>
      <c r="J30" s="53">
        <v>331</v>
      </c>
      <c r="K30" s="55">
        <f t="shared" si="2"/>
        <v>3312</v>
      </c>
      <c r="L30" s="69">
        <f>K30/人口統計!D13</f>
        <v>0.16770469390855233</v>
      </c>
    </row>
    <row r="31" spans="1:12" ht="20.100000000000001" customHeight="1" thickTop="1">
      <c r="B31" s="176" t="s">
        <v>59</v>
      </c>
      <c r="C31" s="177"/>
      <c r="D31" s="43">
        <f>SUM(D23:D30)</f>
        <v>7944</v>
      </c>
      <c r="E31" s="42">
        <f t="shared" ref="E31:J31" si="3">SUM(E23:E30)</f>
        <v>5208</v>
      </c>
      <c r="F31" s="42">
        <f t="shared" si="3"/>
        <v>7589</v>
      </c>
      <c r="G31" s="42">
        <f t="shared" si="3"/>
        <v>5133</v>
      </c>
      <c r="H31" s="42">
        <f t="shared" si="3"/>
        <v>4229</v>
      </c>
      <c r="I31" s="42">
        <f t="shared" si="3"/>
        <v>4831</v>
      </c>
      <c r="J31" s="43">
        <f t="shared" si="3"/>
        <v>3084</v>
      </c>
      <c r="K31" s="62">
        <f>SUM(K23:K30)</f>
        <v>38018</v>
      </c>
      <c r="L31" s="70">
        <f>K31/人口統計!D5</f>
        <v>0.18787773961602136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31:C31"/>
    <mergeCell ref="B24:C24"/>
    <mergeCell ref="B25:C25"/>
    <mergeCell ref="B26:C26"/>
    <mergeCell ref="B27:C27"/>
    <mergeCell ref="B28:C28"/>
    <mergeCell ref="B29:C29"/>
    <mergeCell ref="B4:C4"/>
    <mergeCell ref="B7:C7"/>
    <mergeCell ref="B8:C8"/>
    <mergeCell ref="B23:C23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10583</v>
      </c>
      <c r="D4" s="90">
        <f>C4/$I4</f>
        <v>0.32189676673662437</v>
      </c>
      <c r="E4" s="89">
        <v>15402</v>
      </c>
      <c r="F4" s="91">
        <f>E4/$I4</f>
        <v>0.46847340085774247</v>
      </c>
      <c r="G4" s="92">
        <v>6892</v>
      </c>
      <c r="H4" s="90">
        <f>G4/$I4</f>
        <v>0.20962983240563313</v>
      </c>
      <c r="I4" s="93">
        <f>C4+E4+G4</f>
        <v>32877</v>
      </c>
    </row>
    <row r="5" spans="1:13" ht="20.100000000000001" customHeight="1">
      <c r="B5" s="77" t="s">
        <v>63</v>
      </c>
      <c r="C5" s="94">
        <v>401566.02</v>
      </c>
      <c r="D5" s="95">
        <f>C5/$I5</f>
        <v>8.8799500736515546E-2</v>
      </c>
      <c r="E5" s="94">
        <v>2315807.27</v>
      </c>
      <c r="F5" s="96">
        <f>E5/$I5</f>
        <v>0.51210142077756737</v>
      </c>
      <c r="G5" s="97">
        <v>1804792</v>
      </c>
      <c r="H5" s="95">
        <f>G5/$I5</f>
        <v>0.39909907848591708</v>
      </c>
      <c r="I5" s="98">
        <f>C5+E5+G5</f>
        <v>4522165.29</v>
      </c>
    </row>
    <row r="6" spans="1:13" ht="20.100000000000001" customHeight="1">
      <c r="B6" s="78" t="s">
        <v>64</v>
      </c>
      <c r="C6" s="99">
        <f>C5*1000/C4</f>
        <v>37944.441084758575</v>
      </c>
      <c r="D6" s="159"/>
      <c r="E6" s="99">
        <f>E5*1000/E4</f>
        <v>150357.56849759771</v>
      </c>
      <c r="F6" s="160"/>
      <c r="G6" s="100">
        <f>G5*1000/G4</f>
        <v>261867.67266395822</v>
      </c>
      <c r="H6" s="161"/>
      <c r="I6" s="101">
        <f>I5*1000/I4</f>
        <v>137547.99069258143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98" t="s">
        <v>72</v>
      </c>
      <c r="B22" s="199"/>
      <c r="C22" s="198" t="s">
        <v>73</v>
      </c>
      <c r="D22" s="202"/>
      <c r="E22" s="202"/>
      <c r="F22" s="199"/>
      <c r="G22" s="198" t="s">
        <v>74</v>
      </c>
      <c r="H22" s="202"/>
      <c r="I22" s="202"/>
      <c r="J22" s="203"/>
    </row>
    <row r="23" spans="1:10" ht="20.100000000000001" customHeight="1">
      <c r="A23" s="200"/>
      <c r="B23" s="201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5163</v>
      </c>
      <c r="D24" s="111">
        <f>C24/C$42</f>
        <v>0.48785788528772561</v>
      </c>
      <c r="E24" s="108">
        <v>113085.31</v>
      </c>
      <c r="F24" s="90">
        <f>E24/E$42</f>
        <v>0.28161075481436398</v>
      </c>
      <c r="G24" s="89">
        <v>4911</v>
      </c>
      <c r="H24" s="111">
        <f>G24/G$42</f>
        <v>0.31885469419555901</v>
      </c>
      <c r="I24" s="108">
        <v>277031.26</v>
      </c>
      <c r="J24" s="91">
        <f>I24/I$42</f>
        <v>0.11962621569972012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0</v>
      </c>
      <c r="D26" s="112">
        <f t="shared" si="0"/>
        <v>0</v>
      </c>
      <c r="E26" s="109">
        <v>0</v>
      </c>
      <c r="F26" s="95">
        <f t="shared" si="1"/>
        <v>0</v>
      </c>
      <c r="G26" s="94">
        <v>186</v>
      </c>
      <c r="H26" s="112">
        <f t="shared" si="2"/>
        <v>1.2076353720296066E-2</v>
      </c>
      <c r="I26" s="109">
        <v>11359.14</v>
      </c>
      <c r="J26" s="96">
        <f t="shared" si="3"/>
        <v>4.9050454876583922E-3</v>
      </c>
    </row>
    <row r="27" spans="1:10" ht="20.100000000000001" customHeight="1">
      <c r="A27" s="85" t="s">
        <v>14</v>
      </c>
      <c r="B27" s="106"/>
      <c r="C27" s="94">
        <v>346</v>
      </c>
      <c r="D27" s="112">
        <f t="shared" si="0"/>
        <v>3.2693943116318624E-2</v>
      </c>
      <c r="E27" s="109">
        <v>10354.58</v>
      </c>
      <c r="F27" s="95">
        <f t="shared" si="1"/>
        <v>2.5785498484159591E-2</v>
      </c>
      <c r="G27" s="94">
        <v>1224</v>
      </c>
      <c r="H27" s="112">
        <f t="shared" si="2"/>
        <v>7.9470198675496692E-2</v>
      </c>
      <c r="I27" s="109">
        <v>56571.22</v>
      </c>
      <c r="J27" s="96">
        <f t="shared" si="3"/>
        <v>2.4428293637751643E-2</v>
      </c>
    </row>
    <row r="28" spans="1:10" ht="20.100000000000001" customHeight="1">
      <c r="A28" s="85" t="s">
        <v>15</v>
      </c>
      <c r="B28" s="106"/>
      <c r="C28" s="94">
        <v>89</v>
      </c>
      <c r="D28" s="112">
        <f t="shared" si="0"/>
        <v>8.4097136917698195E-3</v>
      </c>
      <c r="E28" s="109">
        <v>3230.11</v>
      </c>
      <c r="F28" s="95">
        <f t="shared" si="1"/>
        <v>8.0437831866351645E-3</v>
      </c>
      <c r="G28" s="94">
        <v>325</v>
      </c>
      <c r="H28" s="112">
        <f t="shared" si="2"/>
        <v>2.1101155694065704E-2</v>
      </c>
      <c r="I28" s="109">
        <v>13343.73</v>
      </c>
      <c r="J28" s="96">
        <f t="shared" si="3"/>
        <v>5.7620209474512959E-3</v>
      </c>
    </row>
    <row r="29" spans="1:10" ht="20.100000000000001" customHeight="1">
      <c r="A29" s="86" t="s">
        <v>76</v>
      </c>
      <c r="B29" s="106"/>
      <c r="C29" s="94">
        <v>4202</v>
      </c>
      <c r="D29" s="112">
        <f t="shared" si="0"/>
        <v>0.39705187564962674</v>
      </c>
      <c r="E29" s="109">
        <v>137726</v>
      </c>
      <c r="F29" s="95">
        <f t="shared" si="1"/>
        <v>0.34297224650631541</v>
      </c>
      <c r="G29" s="94">
        <v>6803</v>
      </c>
      <c r="H29" s="112">
        <f t="shared" si="2"/>
        <v>0.44169588365147383</v>
      </c>
      <c r="I29" s="109">
        <v>683037.53</v>
      </c>
      <c r="J29" s="96">
        <f t="shared" si="3"/>
        <v>0.29494575772706683</v>
      </c>
    </row>
    <row r="30" spans="1:10" ht="20.100000000000001" customHeight="1">
      <c r="A30" s="81"/>
      <c r="B30" s="103" t="s">
        <v>10</v>
      </c>
      <c r="C30" s="94">
        <v>8</v>
      </c>
      <c r="D30" s="112">
        <f t="shared" si="0"/>
        <v>7.5592932060852315E-4</v>
      </c>
      <c r="E30" s="109">
        <v>357.19</v>
      </c>
      <c r="F30" s="95">
        <f t="shared" si="1"/>
        <v>8.8949259202758231E-4</v>
      </c>
      <c r="G30" s="94">
        <v>207</v>
      </c>
      <c r="H30" s="112">
        <f t="shared" si="2"/>
        <v>1.3439813011297234E-2</v>
      </c>
      <c r="I30" s="109">
        <v>29418.68</v>
      </c>
      <c r="J30" s="96">
        <f t="shared" si="3"/>
        <v>1.2703423286170096E-2</v>
      </c>
    </row>
    <row r="31" spans="1:10" ht="20.100000000000001" customHeight="1">
      <c r="A31" s="85" t="s">
        <v>77</v>
      </c>
      <c r="B31" s="106"/>
      <c r="C31" s="94">
        <v>1988</v>
      </c>
      <c r="D31" s="112">
        <f t="shared" si="0"/>
        <v>0.18784843617121799</v>
      </c>
      <c r="E31" s="109">
        <v>77797.960000000006</v>
      </c>
      <c r="F31" s="95">
        <f t="shared" si="1"/>
        <v>0.1937364122591847</v>
      </c>
      <c r="G31" s="94">
        <v>2984</v>
      </c>
      <c r="H31" s="112">
        <f t="shared" si="2"/>
        <v>0.1937410725879756</v>
      </c>
      <c r="I31" s="109">
        <v>263358.59000000003</v>
      </c>
      <c r="J31" s="96">
        <f t="shared" si="3"/>
        <v>0.11372215357109576</v>
      </c>
    </row>
    <row r="32" spans="1:10" ht="20.100000000000001" customHeight="1">
      <c r="A32" s="85" t="s">
        <v>12</v>
      </c>
      <c r="B32" s="106"/>
      <c r="C32" s="94">
        <v>3169</v>
      </c>
      <c r="D32" s="112">
        <f t="shared" si="0"/>
        <v>0.29944250212605122</v>
      </c>
      <c r="E32" s="109">
        <v>19599.669999999998</v>
      </c>
      <c r="F32" s="95">
        <f t="shared" si="1"/>
        <v>4.8808088891584993E-2</v>
      </c>
      <c r="G32" s="94">
        <v>6775</v>
      </c>
      <c r="H32" s="112">
        <f t="shared" si="2"/>
        <v>0.43987793793013896</v>
      </c>
      <c r="I32" s="109">
        <v>91108.7</v>
      </c>
      <c r="J32" s="96">
        <f t="shared" si="3"/>
        <v>3.9342090846791404E-2</v>
      </c>
    </row>
    <row r="33" spans="1:10" ht="20.100000000000001" customHeight="1">
      <c r="A33" s="85" t="s">
        <v>79</v>
      </c>
      <c r="B33" s="106"/>
      <c r="C33" s="94">
        <v>263</v>
      </c>
      <c r="D33" s="112">
        <f t="shared" si="0"/>
        <v>2.4851176415005196E-2</v>
      </c>
      <c r="E33" s="109">
        <v>3347.19</v>
      </c>
      <c r="F33" s="95">
        <f t="shared" si="1"/>
        <v>8.3353417203975572E-3</v>
      </c>
      <c r="G33" s="94">
        <v>2266</v>
      </c>
      <c r="H33" s="112">
        <f t="shared" si="2"/>
        <v>0.14712375016231657</v>
      </c>
      <c r="I33" s="109">
        <v>31105.4</v>
      </c>
      <c r="J33" s="96">
        <f t="shared" si="3"/>
        <v>1.3431774052596355E-2</v>
      </c>
    </row>
    <row r="34" spans="1:10" ht="20.100000000000001" customHeight="1">
      <c r="A34" s="86" t="s">
        <v>80</v>
      </c>
      <c r="B34" s="106"/>
      <c r="C34" s="94">
        <v>74</v>
      </c>
      <c r="D34" s="112">
        <f t="shared" si="0"/>
        <v>6.9923462156288385E-3</v>
      </c>
      <c r="E34" s="109">
        <v>2373.04</v>
      </c>
      <c r="F34" s="95">
        <f t="shared" si="1"/>
        <v>5.9094641523702628E-3</v>
      </c>
      <c r="G34" s="94">
        <v>1523</v>
      </c>
      <c r="H34" s="112">
        <f t="shared" si="2"/>
        <v>9.8883261914037138E-2</v>
      </c>
      <c r="I34" s="109">
        <v>149933.87</v>
      </c>
      <c r="J34" s="96">
        <f t="shared" si="3"/>
        <v>6.4743673595946516E-2</v>
      </c>
    </row>
    <row r="35" spans="1:10" ht="20.100000000000001" customHeight="1">
      <c r="A35" s="82"/>
      <c r="B35" s="102" t="s">
        <v>16</v>
      </c>
      <c r="C35" s="94">
        <v>60</v>
      </c>
      <c r="D35" s="112">
        <f t="shared" si="0"/>
        <v>5.6694699045639237E-3</v>
      </c>
      <c r="E35" s="109">
        <v>1780.88</v>
      </c>
      <c r="F35" s="95">
        <f t="shared" si="1"/>
        <v>4.4348373898767633E-3</v>
      </c>
      <c r="G35" s="94">
        <v>1287</v>
      </c>
      <c r="H35" s="112">
        <f t="shared" si="2"/>
        <v>8.3560576548500201E-2</v>
      </c>
      <c r="I35" s="109">
        <v>133629.21</v>
      </c>
      <c r="J35" s="96">
        <f t="shared" si="3"/>
        <v>5.7703079064951715E-2</v>
      </c>
    </row>
    <row r="36" spans="1:10" ht="20.100000000000001" customHeight="1">
      <c r="A36" s="80"/>
      <c r="B36" s="102" t="s">
        <v>17</v>
      </c>
      <c r="C36" s="94">
        <v>14</v>
      </c>
      <c r="D36" s="112">
        <f t="shared" si="0"/>
        <v>1.3228763110649155E-3</v>
      </c>
      <c r="E36" s="109">
        <v>592.16</v>
      </c>
      <c r="F36" s="95">
        <f t="shared" si="1"/>
        <v>1.4746267624934997E-3</v>
      </c>
      <c r="G36" s="94">
        <v>236</v>
      </c>
      <c r="H36" s="112">
        <f t="shared" si="2"/>
        <v>1.5322685365536944E-2</v>
      </c>
      <c r="I36" s="109">
        <v>16304.66</v>
      </c>
      <c r="J36" s="96">
        <f t="shared" si="3"/>
        <v>7.0405945309948009E-3</v>
      </c>
    </row>
    <row r="37" spans="1:10" ht="20.100000000000001" customHeight="1">
      <c r="A37" s="87" t="s">
        <v>11</v>
      </c>
      <c r="B37" s="107"/>
      <c r="C37" s="94">
        <v>121</v>
      </c>
      <c r="D37" s="112">
        <f t="shared" si="0"/>
        <v>1.1433430974203912E-2</v>
      </c>
      <c r="E37" s="109">
        <v>7494.25</v>
      </c>
      <c r="F37" s="95">
        <f t="shared" si="1"/>
        <v>1.8662560143908588E-2</v>
      </c>
      <c r="G37" s="94">
        <v>450</v>
      </c>
      <c r="H37" s="112">
        <f t="shared" si="2"/>
        <v>2.92169848071679E-2</v>
      </c>
      <c r="I37" s="109">
        <v>93944.960000000006</v>
      </c>
      <c r="J37" s="96">
        <f t="shared" si="3"/>
        <v>4.0566830071312454E-2</v>
      </c>
    </row>
    <row r="38" spans="1:10" ht="20.100000000000001" customHeight="1">
      <c r="A38" s="87" t="s">
        <v>81</v>
      </c>
      <c r="B38" s="107"/>
      <c r="C38" s="94">
        <v>30</v>
      </c>
      <c r="D38" s="112">
        <f t="shared" si="0"/>
        <v>2.8347349522819618E-3</v>
      </c>
      <c r="E38" s="109">
        <v>6447.05</v>
      </c>
      <c r="F38" s="95">
        <f t="shared" si="1"/>
        <v>1.6054769773597877E-2</v>
      </c>
      <c r="G38" s="94">
        <v>1890</v>
      </c>
      <c r="H38" s="112">
        <f t="shared" si="2"/>
        <v>0.12271133619010519</v>
      </c>
      <c r="I38" s="109">
        <v>471672.69</v>
      </c>
      <c r="J38" s="96">
        <f t="shared" si="3"/>
        <v>0.2036752782108677</v>
      </c>
    </row>
    <row r="39" spans="1:10" ht="20.100000000000001" customHeight="1">
      <c r="A39" s="88" t="s">
        <v>9</v>
      </c>
      <c r="B39" s="107"/>
      <c r="C39" s="94">
        <v>223</v>
      </c>
      <c r="D39" s="112">
        <f t="shared" si="0"/>
        <v>2.1071529811962583E-2</v>
      </c>
      <c r="E39" s="109">
        <v>20110.86</v>
      </c>
      <c r="F39" s="95">
        <f t="shared" si="1"/>
        <v>5.0081080067481805E-2</v>
      </c>
      <c r="G39" s="94">
        <v>911</v>
      </c>
      <c r="H39" s="112">
        <f t="shared" si="2"/>
        <v>5.9148162576288792E-2</v>
      </c>
      <c r="I39" s="109">
        <v>173340.18</v>
      </c>
      <c r="J39" s="96">
        <f t="shared" si="3"/>
        <v>7.4850866151741538E-2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204" t="s">
        <v>82</v>
      </c>
      <c r="B41" s="205"/>
      <c r="C41" s="124">
        <v>15668</v>
      </c>
      <c r="D41" s="157"/>
      <c r="E41" s="137"/>
      <c r="F41" s="158"/>
      <c r="G41" s="151">
        <v>30248</v>
      </c>
      <c r="H41" s="157"/>
      <c r="I41" s="137"/>
      <c r="J41" s="158"/>
    </row>
    <row r="42" spans="1:10" ht="20.100000000000001" customHeight="1">
      <c r="A42" s="206" t="s">
        <v>70</v>
      </c>
      <c r="B42" s="207"/>
      <c r="C42" s="152">
        <v>10583</v>
      </c>
      <c r="D42" s="153">
        <f t="shared" si="0"/>
        <v>1</v>
      </c>
      <c r="E42" s="154">
        <v>401566.02</v>
      </c>
      <c r="F42" s="155">
        <f t="shared" si="1"/>
        <v>1</v>
      </c>
      <c r="G42" s="156">
        <v>15402</v>
      </c>
      <c r="H42" s="153">
        <f t="shared" si="2"/>
        <v>1</v>
      </c>
      <c r="I42" s="154">
        <v>2315807.27</v>
      </c>
      <c r="J42" s="155">
        <f t="shared" si="3"/>
        <v>1</v>
      </c>
    </row>
    <row r="43" spans="1:10" ht="20.100000000000001" customHeight="1">
      <c r="A43" s="192" t="s">
        <v>83</v>
      </c>
      <c r="B43" s="193"/>
      <c r="C43" s="194">
        <f>C42/(C42+G42)</f>
        <v>0.40727342697710217</v>
      </c>
      <c r="D43" s="195"/>
      <c r="E43" s="196">
        <f>E42/(E42+I42)</f>
        <v>0.14777727501693372</v>
      </c>
      <c r="F43" s="197"/>
      <c r="G43" s="194">
        <f>G42/(C42+G42)</f>
        <v>0.59272657302289777</v>
      </c>
      <c r="H43" s="195"/>
      <c r="I43" s="196">
        <f>I42/(I42+E42)</f>
        <v>0.85222272498306628</v>
      </c>
      <c r="J43" s="197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80" t="s">
        <v>87</v>
      </c>
      <c r="C72" s="181"/>
      <c r="D72" s="181"/>
      <c r="E72" s="181"/>
      <c r="F72" s="182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83" t="s">
        <v>88</v>
      </c>
      <c r="C73" s="184"/>
      <c r="D73" s="184"/>
      <c r="E73" s="184"/>
      <c r="F73" s="185"/>
      <c r="G73" s="53">
        <v>3444</v>
      </c>
      <c r="H73" s="123">
        <f>G73/(G$73+G$74+G$75+G$76)</f>
        <v>0.49970980847359259</v>
      </c>
      <c r="I73" s="124">
        <v>835136</v>
      </c>
      <c r="J73" s="125">
        <f t="shared" ref="J73:J76" si="4">I73/(I$73+I$74+I$75+I$76)</f>
        <v>0.46273229118242371</v>
      </c>
    </row>
    <row r="74" spans="1:10" ht="20.100000000000001" customHeight="1">
      <c r="B74" s="186" t="s">
        <v>89</v>
      </c>
      <c r="C74" s="187"/>
      <c r="D74" s="187"/>
      <c r="E74" s="187"/>
      <c r="F74" s="188"/>
      <c r="G74" s="126">
        <v>77</v>
      </c>
      <c r="H74" s="95">
        <f t="shared" ref="H74:H76" si="5">G74/(G$73+G$74+G$75+G$76)</f>
        <v>1.1172373766686013E-2</v>
      </c>
      <c r="I74" s="94">
        <v>19027</v>
      </c>
      <c r="J74" s="127">
        <f t="shared" si="4"/>
        <v>1.054248326539387E-2</v>
      </c>
    </row>
    <row r="75" spans="1:10" ht="20.100000000000001" customHeight="1">
      <c r="B75" s="186" t="s">
        <v>85</v>
      </c>
      <c r="C75" s="187"/>
      <c r="D75" s="187"/>
      <c r="E75" s="187"/>
      <c r="F75" s="188"/>
      <c r="G75" s="126">
        <v>2713</v>
      </c>
      <c r="H75" s="95">
        <f t="shared" si="5"/>
        <v>0.3936448055716773</v>
      </c>
      <c r="I75" s="94">
        <v>726430</v>
      </c>
      <c r="J75" s="127">
        <f t="shared" si="4"/>
        <v>0.40250045296053344</v>
      </c>
    </row>
    <row r="76" spans="1:10" ht="20.100000000000001" customHeight="1">
      <c r="B76" s="189" t="s">
        <v>86</v>
      </c>
      <c r="C76" s="190"/>
      <c r="D76" s="190"/>
      <c r="E76" s="190"/>
      <c r="F76" s="191"/>
      <c r="G76" s="128">
        <v>658</v>
      </c>
      <c r="H76" s="129">
        <f t="shared" si="5"/>
        <v>9.5473012188044104E-2</v>
      </c>
      <c r="I76" s="130">
        <v>224200</v>
      </c>
      <c r="J76" s="131">
        <f t="shared" si="4"/>
        <v>0.12422477259164902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5715</v>
      </c>
      <c r="D91" s="108">
        <v>160709.64000000001</v>
      </c>
      <c r="E91" s="108">
        <f>D91*1000/C91</f>
        <v>28120.671916010499</v>
      </c>
      <c r="F91" s="108">
        <v>49700</v>
      </c>
      <c r="G91" s="91">
        <f>E91/F91</f>
        <v>0.56580828804850103</v>
      </c>
      <c r="L91" s="24">
        <f>C91*F91</f>
        <v>284035500</v>
      </c>
    </row>
    <row r="92" spans="1:12" ht="20.100000000000001" customHeight="1">
      <c r="B92" s="144" t="s">
        <v>98</v>
      </c>
      <c r="C92" s="94">
        <v>4276</v>
      </c>
      <c r="D92" s="109">
        <v>213609.19899999999</v>
      </c>
      <c r="E92" s="109">
        <f t="shared" ref="E92:E100" si="6">D92*1000/C92</f>
        <v>49955.378624883066</v>
      </c>
      <c r="F92" s="109">
        <v>104000</v>
      </c>
      <c r="G92" s="96">
        <f t="shared" ref="G92:G97" si="7">E92/F92</f>
        <v>0.4803401790854141</v>
      </c>
      <c r="L92" s="24">
        <f t="shared" ref="L92:L97" si="8">C92*F92</f>
        <v>444704000</v>
      </c>
    </row>
    <row r="93" spans="1:12" ht="20.100000000000001" customHeight="1">
      <c r="B93" s="144" t="s">
        <v>99</v>
      </c>
      <c r="C93" s="94">
        <v>4944</v>
      </c>
      <c r="D93" s="109">
        <v>476328.10399999999</v>
      </c>
      <c r="E93" s="109">
        <f t="shared" si="6"/>
        <v>96344.681229773458</v>
      </c>
      <c r="F93" s="109">
        <v>165800</v>
      </c>
      <c r="G93" s="96">
        <f t="shared" si="7"/>
        <v>0.58108975409996055</v>
      </c>
      <c r="L93" s="24">
        <f t="shared" si="8"/>
        <v>819715200</v>
      </c>
    </row>
    <row r="94" spans="1:12" ht="20.100000000000001" customHeight="1">
      <c r="B94" s="144" t="s">
        <v>100</v>
      </c>
      <c r="C94" s="94">
        <v>2959</v>
      </c>
      <c r="D94" s="109">
        <v>398368.32400000002</v>
      </c>
      <c r="E94" s="109">
        <f t="shared" si="6"/>
        <v>134629.37614058805</v>
      </c>
      <c r="F94" s="109">
        <v>194800</v>
      </c>
      <c r="G94" s="96">
        <f t="shared" si="7"/>
        <v>0.69111589394552386</v>
      </c>
      <c r="L94" s="24">
        <f t="shared" si="8"/>
        <v>576413200</v>
      </c>
    </row>
    <row r="95" spans="1:12" ht="20.100000000000001" customHeight="1">
      <c r="B95" s="144" t="s">
        <v>101</v>
      </c>
      <c r="C95" s="94">
        <v>1854</v>
      </c>
      <c r="D95" s="109">
        <v>356320.50199999998</v>
      </c>
      <c r="E95" s="109">
        <f t="shared" si="6"/>
        <v>192190.13052858683</v>
      </c>
      <c r="F95" s="109">
        <v>267500</v>
      </c>
      <c r="G95" s="96">
        <f t="shared" si="7"/>
        <v>0.71846777767696013</v>
      </c>
      <c r="L95" s="24">
        <f t="shared" si="8"/>
        <v>495945000</v>
      </c>
    </row>
    <row r="96" spans="1:12" ht="20.100000000000001" customHeight="1">
      <c r="B96" s="144" t="s">
        <v>102</v>
      </c>
      <c r="C96" s="94">
        <v>1328</v>
      </c>
      <c r="D96" s="109">
        <v>301298.71000000002</v>
      </c>
      <c r="E96" s="109">
        <f t="shared" si="6"/>
        <v>226881.55873493975</v>
      </c>
      <c r="F96" s="109">
        <v>306000</v>
      </c>
      <c r="G96" s="96">
        <f t="shared" si="7"/>
        <v>0.74144300240176386</v>
      </c>
      <c r="L96" s="24">
        <f t="shared" si="8"/>
        <v>406368000</v>
      </c>
    </row>
    <row r="97" spans="2:12" ht="20.100000000000001" customHeight="1">
      <c r="B97" s="145" t="s">
        <v>103</v>
      </c>
      <c r="C97" s="132">
        <v>692</v>
      </c>
      <c r="D97" s="133">
        <v>191651.69399999999</v>
      </c>
      <c r="E97" s="133">
        <f t="shared" si="6"/>
        <v>276953.31502890174</v>
      </c>
      <c r="F97" s="133">
        <v>358300</v>
      </c>
      <c r="G97" s="135">
        <f t="shared" si="7"/>
        <v>0.77296487588306373</v>
      </c>
      <c r="K97" s="148"/>
      <c r="L97" s="24">
        <f t="shared" si="8"/>
        <v>247943600</v>
      </c>
    </row>
    <row r="98" spans="2:12" ht="20.100000000000001" customHeight="1">
      <c r="B98" s="143" t="s">
        <v>110</v>
      </c>
      <c r="C98" s="89">
        <f>SUM(C91:C92)</f>
        <v>9991</v>
      </c>
      <c r="D98" s="108">
        <f>SUM(D91:D92)</f>
        <v>374318.83900000004</v>
      </c>
      <c r="E98" s="108">
        <f t="shared" si="6"/>
        <v>37465.602942648387</v>
      </c>
      <c r="F98" s="164"/>
      <c r="G98" s="91">
        <f>SUM(D91:D92)*1000/SUM(L91:L92)</f>
        <v>0.51365246291713307</v>
      </c>
    </row>
    <row r="99" spans="2:12" ht="20.100000000000001" customHeight="1">
      <c r="B99" s="146" t="s">
        <v>104</v>
      </c>
      <c r="C99" s="99">
        <f>SUM(C93:C97)</f>
        <v>11777</v>
      </c>
      <c r="D99" s="149">
        <f>SUM(D93:D97)</f>
        <v>1723967.334</v>
      </c>
      <c r="E99" s="110">
        <f t="shared" si="6"/>
        <v>146384.25184682009</v>
      </c>
      <c r="F99" s="165"/>
      <c r="G99" s="119">
        <f>SUM(D93:D97)*1000/SUM(L93:L97)</f>
        <v>0.67702540424955382</v>
      </c>
    </row>
    <row r="100" spans="2:12" ht="20.100000000000001" customHeight="1">
      <c r="B100" s="147" t="s">
        <v>111</v>
      </c>
      <c r="C100" s="130">
        <f>SUM(C98:C99)</f>
        <v>21768</v>
      </c>
      <c r="D100" s="150">
        <f>SUM(D98:D99)</f>
        <v>2098286.173</v>
      </c>
      <c r="E100" s="134">
        <f t="shared" si="6"/>
        <v>96393.153849687616</v>
      </c>
      <c r="F100" s="137"/>
      <c r="G100" s="136">
        <f>SUM(D91:D97)*1000/SUM(L91:L97)</f>
        <v>0.640673712709242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A22:B23"/>
    <mergeCell ref="C22:F22"/>
    <mergeCell ref="G22:J22"/>
    <mergeCell ref="A41:B41"/>
    <mergeCell ref="A42:B42"/>
    <mergeCell ref="A43:B43"/>
    <mergeCell ref="C43:D43"/>
    <mergeCell ref="E43:F43"/>
    <mergeCell ref="G43:H43"/>
    <mergeCell ref="I43:J43"/>
    <mergeCell ref="B72:F72"/>
    <mergeCell ref="B73:F73"/>
    <mergeCell ref="B74:F74"/>
    <mergeCell ref="B75:F75"/>
    <mergeCell ref="B76:F76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02月状況（表紙）</vt:lpstr>
      <vt:lpstr>人口統計</vt:lpstr>
      <vt:lpstr>認定者数</vt:lpstr>
      <vt:lpstr>給付状況</vt:lpstr>
      <vt:lpstr>'02月状況（表紙）'!Print_Area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2015-06-17T07:01:59Z</dcterms:modified>
</cp:coreProperties>
</file>