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3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'03月状況（表紙）'!$A$1:$L$45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<sst xmlns="http://schemas.openxmlformats.org/spreadsheetml/2006/main" count="136" uniqueCount="114">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</sst>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58429</c:v>
                </c:pt>
                <c:pt idx="1">
                  <c:v>30963</c:v>
                </c:pt>
                <c:pt idx="2">
                  <c:v>17199</c:v>
                </c:pt>
                <c:pt idx="3">
                  <c:v>10561</c:v>
                </c:pt>
                <c:pt idx="4">
                  <c:v>14962</c:v>
                </c:pt>
                <c:pt idx="5">
                  <c:v>33693</c:v>
                </c:pt>
                <c:pt idx="6">
                  <c:v>46362</c:v>
                </c:pt>
                <c:pt idx="7">
                  <c:v>18945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22072</c:v>
                </c:pt>
                <c:pt idx="1">
                  <c:v>14654</c:v>
                </c:pt>
                <c:pt idx="2">
                  <c:v>8553</c:v>
                </c:pt>
                <c:pt idx="3">
                  <c:v>4438</c:v>
                </c:pt>
                <c:pt idx="4">
                  <c:v>6385</c:v>
                </c:pt>
                <c:pt idx="5">
                  <c:v>14442</c:v>
                </c:pt>
                <c:pt idx="6">
                  <c:v>22537</c:v>
                </c:pt>
                <c:pt idx="7">
                  <c:v>9469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16963</c:v>
                </c:pt>
                <c:pt idx="1">
                  <c:v>13483</c:v>
                </c:pt>
                <c:pt idx="2">
                  <c:v>9171</c:v>
                </c:pt>
                <c:pt idx="3">
                  <c:v>4321</c:v>
                </c:pt>
                <c:pt idx="4">
                  <c:v>7097</c:v>
                </c:pt>
                <c:pt idx="5">
                  <c:v>15025</c:v>
                </c:pt>
                <c:pt idx="6">
                  <c:v>23822</c:v>
                </c:pt>
                <c:pt idx="7">
                  <c:v>10309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8130304"/>
        <c:axId val="8813184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0.21514117692447599</c:v>
                </c:pt>
                <c:pt idx="1">
                  <c:v>0.29302659807127535</c:v>
                </c:pt>
                <c:pt idx="2">
                  <c:v>0.32664344556864044</c:v>
                </c:pt>
                <c:pt idx="3">
                  <c:v>0.27288304567262756</c:v>
                </c:pt>
                <c:pt idx="4">
                  <c:v>0.28729116945107397</c:v>
                </c:pt>
                <c:pt idx="5">
                  <c:v>0.28389614143263164</c:v>
                </c:pt>
                <c:pt idx="6">
                  <c:v>0.31515724211070173</c:v>
                </c:pt>
                <c:pt idx="7">
                  <c:v>0.32350295238562571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43360"/>
        <c:axId val="88141824"/>
      </c:lineChart>
      <c:catAx>
        <c:axId val="88130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8131840"/>
        <c:crosses val="autoZero"/>
        <c:auto val="1"/>
        <c:lblAlgn val="ctr"/>
        <c:lblOffset val="100"/>
        <c:noMultiLvlLbl val="0"/>
      </c:catAx>
      <c:valAx>
        <c:axId val="881318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8130304"/>
        <c:crosses val="autoZero"/>
        <c:crossBetween val="between"/>
      </c:valAx>
      <c:valAx>
        <c:axId val="881418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8143360"/>
        <c:crosses val="max"/>
        <c:crossBetween val="between"/>
      </c:valAx>
      <c:catAx>
        <c:axId val="8814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8814182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0.46494408186691449</c:v>
                </c:pt>
                <c:pt idx="1">
                  <c:v>0.40091163456565448</c:v>
                </c:pt>
                <c:pt idx="2">
                  <c:v>0.12332453423955869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5732</c:v>
                </c:pt>
                <c:pt idx="1">
                  <c:v>4273</c:v>
                </c:pt>
                <c:pt idx="2">
                  <c:v>4778</c:v>
                </c:pt>
                <c:pt idx="3">
                  <c:v>2788</c:v>
                </c:pt>
                <c:pt idx="4">
                  <c:v>1674</c:v>
                </c:pt>
                <c:pt idx="5">
                  <c:v>1193</c:v>
                </c:pt>
                <c:pt idx="6">
                  <c:v>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27968"/>
        <c:axId val="91429504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28196.678297278439</c:v>
                </c:pt>
                <c:pt idx="1">
                  <c:v>50566.00257430377</c:v>
                </c:pt>
                <c:pt idx="2">
                  <c:v>107935.64043532859</c:v>
                </c:pt>
                <c:pt idx="3">
                  <c:v>153815.25824964131</c:v>
                </c:pt>
                <c:pt idx="4">
                  <c:v>226517.04301075268</c:v>
                </c:pt>
                <c:pt idx="5">
                  <c:v>279635.18860016763</c:v>
                </c:pt>
                <c:pt idx="6">
                  <c:v>353919.70740103268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2832"/>
        <c:axId val="91431296"/>
      </c:lineChart>
      <c:catAx>
        <c:axId val="9142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91429504"/>
        <c:crosses val="autoZero"/>
        <c:auto val="1"/>
        <c:lblAlgn val="ctr"/>
        <c:lblOffset val="100"/>
        <c:noMultiLvlLbl val="0"/>
      </c:catAx>
      <c:valAx>
        <c:axId val="91429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1427968"/>
        <c:crosses val="autoZero"/>
        <c:crossBetween val="between"/>
      </c:valAx>
      <c:valAx>
        <c:axId val="9143129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1432832"/>
        <c:crosses val="max"/>
        <c:crossBetween val="between"/>
      </c:valAx>
      <c:catAx>
        <c:axId val="91432832"/>
        <c:scaling>
          <c:orientation val="minMax"/>
        </c:scaling>
        <c:delete val="1"/>
        <c:axPos val="b"/>
        <c:majorTickMark val="out"/>
        <c:minorTickMark val="none"/>
        <c:tickLblPos val="nextTo"/>
        <c:crossAx val="914312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8.2460849523909863E-2</c:v>
                </c:pt>
                <c:pt idx="1">
                  <c:v>0.51078368416782549</c:v>
                </c:pt>
                <c:pt idx="2">
                  <c:v>0.4067554663082647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8010</c:v>
                </c:pt>
                <c:pt idx="1">
                  <c:v>5244</c:v>
                </c:pt>
                <c:pt idx="2">
                  <c:v>7630</c:v>
                </c:pt>
                <c:pt idx="3">
                  <c:v>5143</c:v>
                </c:pt>
                <c:pt idx="4">
                  <c:v>4220</c:v>
                </c:pt>
                <c:pt idx="5">
                  <c:v>4855</c:v>
                </c:pt>
                <c:pt idx="6">
                  <c:v>3101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1156</c:v>
                </c:pt>
                <c:pt idx="1">
                  <c:v>841</c:v>
                </c:pt>
                <c:pt idx="2">
                  <c:v>868</c:v>
                </c:pt>
                <c:pt idx="3">
                  <c:v>634</c:v>
                </c:pt>
                <c:pt idx="4">
                  <c:v>482</c:v>
                </c:pt>
                <c:pt idx="5">
                  <c:v>445</c:v>
                </c:pt>
                <c:pt idx="6">
                  <c:v>304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6854</c:v>
                </c:pt>
                <c:pt idx="1">
                  <c:v>4403</c:v>
                </c:pt>
                <c:pt idx="2">
                  <c:v>6762</c:v>
                </c:pt>
                <c:pt idx="3">
                  <c:v>4509</c:v>
                </c:pt>
                <c:pt idx="4">
                  <c:v>3738</c:v>
                </c:pt>
                <c:pt idx="5">
                  <c:v>4410</c:v>
                </c:pt>
                <c:pt idx="6">
                  <c:v>2797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1250</c:v>
                </c:pt>
                <c:pt idx="1">
                  <c:v>1122</c:v>
                </c:pt>
                <c:pt idx="2">
                  <c:v>829</c:v>
                </c:pt>
                <c:pt idx="3">
                  <c:v>194</c:v>
                </c:pt>
                <c:pt idx="4">
                  <c:v>426</c:v>
                </c:pt>
                <c:pt idx="5">
                  <c:v>742</c:v>
                </c:pt>
                <c:pt idx="6">
                  <c:v>2943</c:v>
                </c:pt>
                <c:pt idx="7">
                  <c:v>504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742</c:v>
                </c:pt>
                <c:pt idx="1">
                  <c:v>820</c:v>
                </c:pt>
                <c:pt idx="2">
                  <c:v>471</c:v>
                </c:pt>
                <c:pt idx="3">
                  <c:v>160</c:v>
                </c:pt>
                <c:pt idx="4">
                  <c:v>244</c:v>
                </c:pt>
                <c:pt idx="5">
                  <c:v>632</c:v>
                </c:pt>
                <c:pt idx="6">
                  <c:v>1688</c:v>
                </c:pt>
                <c:pt idx="7">
                  <c:v>487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1103</c:v>
                </c:pt>
                <c:pt idx="1">
                  <c:v>1001</c:v>
                </c:pt>
                <c:pt idx="2">
                  <c:v>690</c:v>
                </c:pt>
                <c:pt idx="3">
                  <c:v>310</c:v>
                </c:pt>
                <c:pt idx="4">
                  <c:v>465</c:v>
                </c:pt>
                <c:pt idx="5">
                  <c:v>1160</c:v>
                </c:pt>
                <c:pt idx="6">
                  <c:v>2201</c:v>
                </c:pt>
                <c:pt idx="7">
                  <c:v>700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723</c:v>
                </c:pt>
                <c:pt idx="1">
                  <c:v>758</c:v>
                </c:pt>
                <c:pt idx="2">
                  <c:v>535</c:v>
                </c:pt>
                <c:pt idx="3">
                  <c:v>206</c:v>
                </c:pt>
                <c:pt idx="4">
                  <c:v>294</c:v>
                </c:pt>
                <c:pt idx="5">
                  <c:v>658</c:v>
                </c:pt>
                <c:pt idx="6">
                  <c:v>1493</c:v>
                </c:pt>
                <c:pt idx="7">
                  <c:v>476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620</c:v>
                </c:pt>
                <c:pt idx="1">
                  <c:v>554</c:v>
                </c:pt>
                <c:pt idx="2">
                  <c:v>440</c:v>
                </c:pt>
                <c:pt idx="3">
                  <c:v>195</c:v>
                </c:pt>
                <c:pt idx="4">
                  <c:v>286</c:v>
                </c:pt>
                <c:pt idx="5">
                  <c:v>582</c:v>
                </c:pt>
                <c:pt idx="6">
                  <c:v>1211</c:v>
                </c:pt>
                <c:pt idx="7">
                  <c:v>332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831</c:v>
                </c:pt>
                <c:pt idx="1">
                  <c:v>648</c:v>
                </c:pt>
                <c:pt idx="2">
                  <c:v>438</c:v>
                </c:pt>
                <c:pt idx="3">
                  <c:v>199</c:v>
                </c:pt>
                <c:pt idx="4">
                  <c:v>301</c:v>
                </c:pt>
                <c:pt idx="5">
                  <c:v>666</c:v>
                </c:pt>
                <c:pt idx="6">
                  <c:v>1265</c:v>
                </c:pt>
                <c:pt idx="7">
                  <c:v>507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521</c:v>
                </c:pt>
                <c:pt idx="1">
                  <c:v>389</c:v>
                </c:pt>
                <c:pt idx="2">
                  <c:v>332</c:v>
                </c:pt>
                <c:pt idx="3">
                  <c:v>148</c:v>
                </c:pt>
                <c:pt idx="4">
                  <c:v>199</c:v>
                </c:pt>
                <c:pt idx="5">
                  <c:v>383</c:v>
                </c:pt>
                <c:pt idx="6">
                  <c:v>804</c:v>
                </c:pt>
                <c:pt idx="7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10368"/>
        <c:axId val="90011904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0.1483284232099398</c:v>
                </c:pt>
                <c:pt idx="1">
                  <c:v>0.18807975263887408</c:v>
                </c:pt>
                <c:pt idx="2">
                  <c:v>0.21073121191604605</c:v>
                </c:pt>
                <c:pt idx="3">
                  <c:v>0.16120561707957529</c:v>
                </c:pt>
                <c:pt idx="4">
                  <c:v>0.16429313158285122</c:v>
                </c:pt>
                <c:pt idx="5">
                  <c:v>0.16367461906539518</c:v>
                </c:pt>
                <c:pt idx="6">
                  <c:v>0.25032895446407388</c:v>
                </c:pt>
                <c:pt idx="7">
                  <c:v>0.16841945596116897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7520"/>
        <c:axId val="90025984"/>
      </c:lineChart>
      <c:catAx>
        <c:axId val="90010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0011904"/>
        <c:crosses val="autoZero"/>
        <c:auto val="1"/>
        <c:lblAlgn val="ctr"/>
        <c:lblOffset val="100"/>
        <c:noMultiLvlLbl val="0"/>
      </c:catAx>
      <c:valAx>
        <c:axId val="90011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0010368"/>
        <c:crosses val="autoZero"/>
        <c:crossBetween val="between"/>
      </c:valAx>
      <c:valAx>
        <c:axId val="900259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0027520"/>
        <c:crosses val="max"/>
        <c:crossBetween val="between"/>
      </c:valAx>
      <c:catAx>
        <c:axId val="90027520"/>
        <c:scaling>
          <c:orientation val="minMax"/>
        </c:scaling>
        <c:delete val="1"/>
        <c:axPos val="b"/>
        <c:majorTickMark val="out"/>
        <c:minorTickMark val="none"/>
        <c:tickLblPos val="nextTo"/>
        <c:crossAx val="900259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0.31999397318065392</c:v>
                </c:pt>
                <c:pt idx="1">
                  <c:v>0.47045351815579328</c:v>
                </c:pt>
                <c:pt idx="2">
                  <c:v>0.20955250866355282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113224.66</c:v>
                </c:pt>
                <c:pt idx="1">
                  <c:v>0</c:v>
                </c:pt>
                <c:pt idx="2">
                  <c:v>10822.13</c:v>
                </c:pt>
                <c:pt idx="3">
                  <c:v>3695.64</c:v>
                </c:pt>
                <c:pt idx="4">
                  <c:v>139485.74</c:v>
                </c:pt>
                <c:pt idx="5">
                  <c:v>78108.210000000006</c:v>
                </c:pt>
                <c:pt idx="6">
                  <c:v>19834.18</c:v>
                </c:pt>
                <c:pt idx="7">
                  <c:v>3444.37</c:v>
                </c:pt>
                <c:pt idx="8">
                  <c:v>2710.65</c:v>
                </c:pt>
                <c:pt idx="9">
                  <c:v>7177.98</c:v>
                </c:pt>
                <c:pt idx="10">
                  <c:v>5731.93</c:v>
                </c:pt>
                <c:pt idx="11">
                  <c:v>23029.27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9872"/>
        <c:axId val="89842048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5165</c:v>
                </c:pt>
                <c:pt idx="1">
                  <c:v>0</c:v>
                </c:pt>
                <c:pt idx="2">
                  <c:v>340</c:v>
                </c:pt>
                <c:pt idx="3">
                  <c:v>90</c:v>
                </c:pt>
                <c:pt idx="4">
                  <c:v>4257</c:v>
                </c:pt>
                <c:pt idx="5">
                  <c:v>2001</c:v>
                </c:pt>
                <c:pt idx="6">
                  <c:v>3197</c:v>
                </c:pt>
                <c:pt idx="7">
                  <c:v>262</c:v>
                </c:pt>
                <c:pt idx="8">
                  <c:v>77</c:v>
                </c:pt>
                <c:pt idx="9">
                  <c:v>122</c:v>
                </c:pt>
                <c:pt idx="10">
                  <c:v>24</c:v>
                </c:pt>
                <c:pt idx="11">
                  <c:v>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5120"/>
        <c:axId val="89843584"/>
      </c:lineChart>
      <c:catAx>
        <c:axId val="8983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9842048"/>
        <c:crosses val="autoZero"/>
        <c:auto val="1"/>
        <c:lblAlgn val="ctr"/>
        <c:lblOffset val="100"/>
        <c:noMultiLvlLbl val="0"/>
      </c:catAx>
      <c:valAx>
        <c:axId val="89842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9839872"/>
        <c:crosses val="autoZero"/>
        <c:crossBetween val="between"/>
      </c:valAx>
      <c:valAx>
        <c:axId val="89843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9845120"/>
        <c:crosses val="max"/>
        <c:crossBetween val="between"/>
      </c:valAx>
      <c:catAx>
        <c:axId val="89845120"/>
        <c:scaling>
          <c:orientation val="minMax"/>
        </c:scaling>
        <c:delete val="1"/>
        <c:axPos val="b"/>
        <c:majorTickMark val="out"/>
        <c:minorTickMark val="none"/>
        <c:tickLblPos val="nextTo"/>
        <c:crossAx val="898435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303057.94</c:v>
                </c:pt>
                <c:pt idx="1">
                  <c:v>12022.25</c:v>
                </c:pt>
                <c:pt idx="2">
                  <c:v>61742.559999999998</c:v>
                </c:pt>
                <c:pt idx="3">
                  <c:v>14461.29</c:v>
                </c:pt>
                <c:pt idx="4">
                  <c:v>743014.51</c:v>
                </c:pt>
                <c:pt idx="5">
                  <c:v>284847.71999999997</c:v>
                </c:pt>
                <c:pt idx="6">
                  <c:v>92748.06</c:v>
                </c:pt>
                <c:pt idx="7">
                  <c:v>32791.279999999999</c:v>
                </c:pt>
                <c:pt idx="8">
                  <c:v>163828.41</c:v>
                </c:pt>
                <c:pt idx="9">
                  <c:v>95240.57</c:v>
                </c:pt>
                <c:pt idx="10">
                  <c:v>526398.12</c:v>
                </c:pt>
                <c:pt idx="11">
                  <c:v>192549.83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53312"/>
        <c:axId val="89875968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4984</c:v>
                </c:pt>
                <c:pt idx="1">
                  <c:v>187</c:v>
                </c:pt>
                <c:pt idx="2">
                  <c:v>1251</c:v>
                </c:pt>
                <c:pt idx="3">
                  <c:v>329</c:v>
                </c:pt>
                <c:pt idx="4">
                  <c:v>6951</c:v>
                </c:pt>
                <c:pt idx="5">
                  <c:v>3016</c:v>
                </c:pt>
                <c:pt idx="6">
                  <c:v>6914</c:v>
                </c:pt>
                <c:pt idx="7">
                  <c:v>2329</c:v>
                </c:pt>
                <c:pt idx="8">
                  <c:v>1557</c:v>
                </c:pt>
                <c:pt idx="9">
                  <c:v>459</c:v>
                </c:pt>
                <c:pt idx="10">
                  <c:v>1916</c:v>
                </c:pt>
                <c:pt idx="11">
                  <c:v>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87488"/>
        <c:axId val="89877504"/>
      </c:lineChart>
      <c:catAx>
        <c:axId val="89853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9875968"/>
        <c:crosses val="autoZero"/>
        <c:auto val="1"/>
        <c:lblAlgn val="ctr"/>
        <c:lblOffset val="100"/>
        <c:noMultiLvlLbl val="0"/>
      </c:catAx>
      <c:valAx>
        <c:axId val="898759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9853312"/>
        <c:crosses val="autoZero"/>
        <c:crossBetween val="between"/>
      </c:valAx>
      <c:valAx>
        <c:axId val="8987750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9887488"/>
        <c:crosses val="max"/>
        <c:crossBetween val="between"/>
      </c:valAx>
      <c:catAx>
        <c:axId val="89887488"/>
        <c:scaling>
          <c:orientation val="minMax"/>
        </c:scaling>
        <c:delete val="1"/>
        <c:axPos val="b"/>
        <c:majorTickMark val="out"/>
        <c:minorTickMark val="none"/>
        <c:tickLblPos val="nextTo"/>
        <c:crossAx val="898775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0.50143802128271497</c:v>
                </c:pt>
                <c:pt idx="1">
                  <c:v>0.39214840379637617</c:v>
                </c:pt>
                <c:pt idx="2">
                  <c:v>9.4909404659188956E-2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722778</v>
      </c>
      <c r="D5" s="38">
        <f>SUM(E5:F5)</f>
        <v>202741</v>
      </c>
      <c r="E5" s="39">
        <f>SUM(E6:E13)</f>
        <v>102550</v>
      </c>
      <c r="F5" s="40">
        <f t="shared" ref="F5:G5" si="0">SUM(F6:F13)</f>
        <v>100191</v>
      </c>
      <c r="G5" s="37">
        <f t="shared" si="0"/>
        <v>231114</v>
      </c>
      <c r="H5" s="41">
        <f>D5/C5</f>
        <v>0.28050245026827048</v>
      </c>
      <c r="I5" s="26"/>
      <c r="J5" s="24">
        <f t="shared" ref="J5:J13" si="1">C5-D5-G5</f>
        <v>288923</v>
      </c>
      <c r="K5" s="68">
        <f>E5/C5</f>
        <v>0.14188312317198365</v>
      </c>
      <c r="L5" s="68">
        <f>F5/C5</f>
        <v>0.13861932709628683</v>
      </c>
    </row>
    <row r="6" spans="1:12" ht="20.100000000000001" customHeight="1" thickTop="1">
      <c r="B6" s="18" t="s">
        <v>25</v>
      </c>
      <c r="C6" s="42">
        <v>181439</v>
      </c>
      <c r="D6" s="43">
        <f t="shared" ref="D6:D13" si="2">SUM(E6:F6)</f>
        <v>39035</v>
      </c>
      <c r="E6" s="44">
        <v>22072</v>
      </c>
      <c r="F6" s="45">
        <v>16963</v>
      </c>
      <c r="G6" s="42">
        <v>58429</v>
      </c>
      <c r="H6" s="46">
        <f t="shared" ref="H6:H13" si="3">D6/C6</f>
        <v>0.21514117692447599</v>
      </c>
      <c r="I6" s="26"/>
      <c r="J6" s="24">
        <f t="shared" si="1"/>
        <v>83975</v>
      </c>
      <c r="K6" s="68">
        <f t="shared" ref="K6:K13" si="4">E6/C6</f>
        <v>0.12164970045028908</v>
      </c>
      <c r="L6" s="68">
        <f t="shared" ref="L6:L13" si="5">F6/C6</f>
        <v>9.3491476474186916E-2</v>
      </c>
    </row>
    <row r="7" spans="1:12" ht="20.100000000000001" customHeight="1">
      <c r="B7" s="19" t="s">
        <v>26</v>
      </c>
      <c r="C7" s="47">
        <v>96022</v>
      </c>
      <c r="D7" s="48">
        <f t="shared" si="2"/>
        <v>28137</v>
      </c>
      <c r="E7" s="49">
        <v>14654</v>
      </c>
      <c r="F7" s="50">
        <v>13483</v>
      </c>
      <c r="G7" s="47">
        <v>30963</v>
      </c>
      <c r="H7" s="51">
        <f t="shared" si="3"/>
        <v>0.29302659807127535</v>
      </c>
      <c r="I7" s="26"/>
      <c r="J7" s="24">
        <f t="shared" si="1"/>
        <v>36922</v>
      </c>
      <c r="K7" s="68">
        <f t="shared" si="4"/>
        <v>0.15261086001124743</v>
      </c>
      <c r="L7" s="68">
        <f t="shared" si="5"/>
        <v>0.14041573806002791</v>
      </c>
    </row>
    <row r="8" spans="1:12" ht="20.100000000000001" customHeight="1">
      <c r="B8" s="19" t="s">
        <v>27</v>
      </c>
      <c r="C8" s="47">
        <v>54261</v>
      </c>
      <c r="D8" s="48">
        <f t="shared" si="2"/>
        <v>17724</v>
      </c>
      <c r="E8" s="49">
        <v>8553</v>
      </c>
      <c r="F8" s="50">
        <v>9171</v>
      </c>
      <c r="G8" s="47">
        <v>17199</v>
      </c>
      <c r="H8" s="51">
        <f t="shared" si="3"/>
        <v>0.32664344556864044</v>
      </c>
      <c r="I8" s="26"/>
      <c r="J8" s="24">
        <f t="shared" si="1"/>
        <v>19338</v>
      </c>
      <c r="K8" s="68">
        <f t="shared" si="4"/>
        <v>0.15762702493503622</v>
      </c>
      <c r="L8" s="68">
        <f t="shared" si="5"/>
        <v>0.16901642063360425</v>
      </c>
    </row>
    <row r="9" spans="1:12" ht="20.100000000000001" customHeight="1">
      <c r="B9" s="19" t="s">
        <v>28</v>
      </c>
      <c r="C9" s="47">
        <v>32098</v>
      </c>
      <c r="D9" s="48">
        <f t="shared" si="2"/>
        <v>8759</v>
      </c>
      <c r="E9" s="49">
        <v>4438</v>
      </c>
      <c r="F9" s="50">
        <v>4321</v>
      </c>
      <c r="G9" s="47">
        <v>10561</v>
      </c>
      <c r="H9" s="51">
        <f t="shared" si="3"/>
        <v>0.27288304567262756</v>
      </c>
      <c r="I9" s="26"/>
      <c r="J9" s="24">
        <f t="shared" si="1"/>
        <v>12778</v>
      </c>
      <c r="K9" s="68">
        <f t="shared" si="4"/>
        <v>0.13826406629696555</v>
      </c>
      <c r="L9" s="68">
        <f t="shared" si="5"/>
        <v>0.13461897937566203</v>
      </c>
    </row>
    <row r="10" spans="1:12" ht="20.100000000000001" customHeight="1">
      <c r="B10" s="19" t="s">
        <v>29</v>
      </c>
      <c r="C10" s="47">
        <v>46928</v>
      </c>
      <c r="D10" s="48">
        <f t="shared" si="2"/>
        <v>13482</v>
      </c>
      <c r="E10" s="49">
        <v>6385</v>
      </c>
      <c r="F10" s="50">
        <v>7097</v>
      </c>
      <c r="G10" s="47">
        <v>14962</v>
      </c>
      <c r="H10" s="51">
        <f t="shared" si="3"/>
        <v>0.28729116945107397</v>
      </c>
      <c r="I10" s="26"/>
      <c r="J10" s="24">
        <f t="shared" si="1"/>
        <v>18484</v>
      </c>
      <c r="K10" s="68">
        <f t="shared" si="4"/>
        <v>0.13605949539720422</v>
      </c>
      <c r="L10" s="68">
        <f t="shared" si="5"/>
        <v>0.15123167405386975</v>
      </c>
    </row>
    <row r="11" spans="1:12" ht="20.100000000000001" customHeight="1">
      <c r="B11" s="19" t="s">
        <v>30</v>
      </c>
      <c r="C11" s="47">
        <v>103795</v>
      </c>
      <c r="D11" s="48">
        <f t="shared" si="2"/>
        <v>29467</v>
      </c>
      <c r="E11" s="49">
        <v>14442</v>
      </c>
      <c r="F11" s="50">
        <v>15025</v>
      </c>
      <c r="G11" s="47">
        <v>33693</v>
      </c>
      <c r="H11" s="51">
        <f t="shared" si="3"/>
        <v>0.28389614143263164</v>
      </c>
      <c r="I11" s="26"/>
      <c r="J11" s="24">
        <f t="shared" si="1"/>
        <v>40635</v>
      </c>
      <c r="K11" s="68">
        <f t="shared" si="4"/>
        <v>0.13913965027217109</v>
      </c>
      <c r="L11" s="68">
        <f t="shared" si="5"/>
        <v>0.14475649116046052</v>
      </c>
    </row>
    <row r="12" spans="1:12" ht="20.100000000000001" customHeight="1">
      <c r="B12" s="19" t="s">
        <v>31</v>
      </c>
      <c r="C12" s="47">
        <v>147098</v>
      </c>
      <c r="D12" s="48">
        <f t="shared" si="2"/>
        <v>46359</v>
      </c>
      <c r="E12" s="49">
        <v>22537</v>
      </c>
      <c r="F12" s="50">
        <v>23822</v>
      </c>
      <c r="G12" s="47">
        <v>46362</v>
      </c>
      <c r="H12" s="51">
        <f t="shared" si="3"/>
        <v>0.31515724211070173</v>
      </c>
      <c r="I12" s="26"/>
      <c r="J12" s="24">
        <f t="shared" si="1"/>
        <v>54377</v>
      </c>
      <c r="K12" s="68">
        <f t="shared" si="4"/>
        <v>0.15321078464697005</v>
      </c>
      <c r="L12" s="68">
        <f t="shared" si="5"/>
        <v>0.16194645746373165</v>
      </c>
    </row>
    <row r="13" spans="1:12" ht="20.100000000000001" customHeight="1">
      <c r="B13" s="19" t="s">
        <v>32</v>
      </c>
      <c r="C13" s="47">
        <v>61137</v>
      </c>
      <c r="D13" s="48">
        <f t="shared" si="2"/>
        <v>19778</v>
      </c>
      <c r="E13" s="49">
        <v>9469</v>
      </c>
      <c r="F13" s="50">
        <v>10309</v>
      </c>
      <c r="G13" s="47">
        <v>18945</v>
      </c>
      <c r="H13" s="51">
        <f t="shared" si="3"/>
        <v>0.32350295238562571</v>
      </c>
      <c r="I13" s="26"/>
      <c r="J13" s="24">
        <f t="shared" si="1"/>
        <v>22414</v>
      </c>
      <c r="K13" s="68">
        <f t="shared" si="4"/>
        <v>0.15488165922436495</v>
      </c>
      <c r="L13" s="68">
        <f t="shared" si="5"/>
        <v>0.16862129316126079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8010</v>
      </c>
      <c r="E4" s="54">
        <f t="shared" ref="E4:K4" si="0">SUM(E5:E6)</f>
        <v>5244</v>
      </c>
      <c r="F4" s="54">
        <f t="shared" si="0"/>
        <v>7630</v>
      </c>
      <c r="G4" s="54">
        <f t="shared" si="0"/>
        <v>5143</v>
      </c>
      <c r="H4" s="54">
        <f t="shared" si="0"/>
        <v>4220</v>
      </c>
      <c r="I4" s="54">
        <f t="shared" si="0"/>
        <v>4855</v>
      </c>
      <c r="J4" s="53">
        <f t="shared" si="0"/>
        <v>3101</v>
      </c>
      <c r="K4" s="55">
        <f t="shared" si="0"/>
        <v>38203</v>
      </c>
      <c r="L4" s="63">
        <f>K4/人口統計!D5</f>
        <v>0.18843253214692637</v>
      </c>
    </row>
    <row r="5" spans="1:12" ht="20.100000000000001" customHeight="1">
      <c r="B5" s="36"/>
      <c r="C5" s="66" t="s">
        <v>46</v>
      </c>
      <c r="D5" s="56">
        <v>1156</v>
      </c>
      <c r="E5" s="57">
        <v>841</v>
      </c>
      <c r="F5" s="57">
        <v>868</v>
      </c>
      <c r="G5" s="57">
        <v>634</v>
      </c>
      <c r="H5" s="57">
        <v>482</v>
      </c>
      <c r="I5" s="57">
        <v>445</v>
      </c>
      <c r="J5" s="56">
        <v>304</v>
      </c>
      <c r="K5" s="58">
        <f>SUM(D5:J5)</f>
        <v>4730</v>
      </c>
      <c r="L5" s="64">
        <f>K5/人口統計!D5</f>
        <v>2.3330258803103469E-2</v>
      </c>
    </row>
    <row r="6" spans="1:12" ht="20.100000000000001" customHeight="1">
      <c r="B6" s="36"/>
      <c r="C6" s="67" t="s">
        <v>47</v>
      </c>
      <c r="D6" s="59">
        <v>6854</v>
      </c>
      <c r="E6" s="60">
        <v>4403</v>
      </c>
      <c r="F6" s="60">
        <v>6762</v>
      </c>
      <c r="G6" s="60">
        <v>4509</v>
      </c>
      <c r="H6" s="60">
        <v>3738</v>
      </c>
      <c r="I6" s="60">
        <v>4410</v>
      </c>
      <c r="J6" s="59">
        <v>2797</v>
      </c>
      <c r="K6" s="61">
        <f>SUM(D6:J6)</f>
        <v>33473</v>
      </c>
      <c r="L6" s="65">
        <f>K6/人口統計!D5</f>
        <v>0.16510227334382291</v>
      </c>
    </row>
    <row r="7" spans="1:12" ht="20.100000000000001" customHeight="1" thickBot="1">
      <c r="B7" s="174" t="s">
        <v>113</v>
      </c>
      <c r="C7" s="175"/>
      <c r="D7" s="53">
        <v>86</v>
      </c>
      <c r="E7" s="54">
        <v>138</v>
      </c>
      <c r="F7" s="54">
        <v>124</v>
      </c>
      <c r="G7" s="54">
        <v>118</v>
      </c>
      <c r="H7" s="54">
        <v>93</v>
      </c>
      <c r="I7" s="54">
        <v>100</v>
      </c>
      <c r="J7" s="53">
        <v>83</v>
      </c>
      <c r="K7" s="55">
        <f>SUM(D7:J7)</f>
        <v>742</v>
      </c>
      <c r="L7" s="162"/>
    </row>
    <row r="8" spans="1:12" ht="20.100000000000001" customHeight="1" thickTop="1">
      <c r="B8" s="176" t="s">
        <v>42</v>
      </c>
      <c r="C8" s="177"/>
      <c r="D8" s="43">
        <f>D4+D7</f>
        <v>8096</v>
      </c>
      <c r="E8" s="42">
        <f t="shared" ref="E8:K8" si="1">E4+E7</f>
        <v>5382</v>
      </c>
      <c r="F8" s="42">
        <f t="shared" si="1"/>
        <v>7754</v>
      </c>
      <c r="G8" s="42">
        <f t="shared" si="1"/>
        <v>5261</v>
      </c>
      <c r="H8" s="42">
        <f t="shared" si="1"/>
        <v>4313</v>
      </c>
      <c r="I8" s="42">
        <f t="shared" si="1"/>
        <v>4955</v>
      </c>
      <c r="J8" s="43">
        <f t="shared" si="1"/>
        <v>3184</v>
      </c>
      <c r="K8" s="62">
        <f t="shared" si="1"/>
        <v>38945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1250</v>
      </c>
      <c r="E23" s="54">
        <v>742</v>
      </c>
      <c r="F23" s="54">
        <v>1103</v>
      </c>
      <c r="G23" s="54">
        <v>723</v>
      </c>
      <c r="H23" s="54">
        <v>620</v>
      </c>
      <c r="I23" s="54">
        <v>831</v>
      </c>
      <c r="J23" s="53">
        <v>521</v>
      </c>
      <c r="K23" s="55">
        <f>SUM(D23:J23)</f>
        <v>5790</v>
      </c>
      <c r="L23" s="63">
        <f>K23/人口統計!D6</f>
        <v>0.1483284232099398</v>
      </c>
    </row>
    <row r="24" spans="1:12" ht="20.100000000000001" customHeight="1">
      <c r="B24" s="172" t="s">
        <v>53</v>
      </c>
      <c r="C24" s="173"/>
      <c r="D24" s="53">
        <v>1122</v>
      </c>
      <c r="E24" s="54">
        <v>820</v>
      </c>
      <c r="F24" s="54">
        <v>1001</v>
      </c>
      <c r="G24" s="54">
        <v>758</v>
      </c>
      <c r="H24" s="54">
        <v>554</v>
      </c>
      <c r="I24" s="54">
        <v>648</v>
      </c>
      <c r="J24" s="53">
        <v>389</v>
      </c>
      <c r="K24" s="55">
        <f t="shared" ref="K24:K30" si="2">SUM(D24:J24)</f>
        <v>5292</v>
      </c>
      <c r="L24" s="63">
        <f>K24/人口統計!D7</f>
        <v>0.18807975263887408</v>
      </c>
    </row>
    <row r="25" spans="1:12" ht="20.100000000000001" customHeight="1">
      <c r="B25" s="172" t="s">
        <v>54</v>
      </c>
      <c r="C25" s="173"/>
      <c r="D25" s="53">
        <v>829</v>
      </c>
      <c r="E25" s="54">
        <v>471</v>
      </c>
      <c r="F25" s="54">
        <v>690</v>
      </c>
      <c r="G25" s="54">
        <v>535</v>
      </c>
      <c r="H25" s="54">
        <v>440</v>
      </c>
      <c r="I25" s="54">
        <v>438</v>
      </c>
      <c r="J25" s="53">
        <v>332</v>
      </c>
      <c r="K25" s="55">
        <f t="shared" si="2"/>
        <v>3735</v>
      </c>
      <c r="L25" s="63">
        <f>K25/人口統計!D8</f>
        <v>0.21073121191604605</v>
      </c>
    </row>
    <row r="26" spans="1:12" ht="20.100000000000001" customHeight="1">
      <c r="B26" s="172" t="s">
        <v>55</v>
      </c>
      <c r="C26" s="173"/>
      <c r="D26" s="53">
        <v>194</v>
      </c>
      <c r="E26" s="54">
        <v>160</v>
      </c>
      <c r="F26" s="54">
        <v>310</v>
      </c>
      <c r="G26" s="54">
        <v>206</v>
      </c>
      <c r="H26" s="54">
        <v>195</v>
      </c>
      <c r="I26" s="54">
        <v>199</v>
      </c>
      <c r="J26" s="53">
        <v>148</v>
      </c>
      <c r="K26" s="55">
        <f t="shared" si="2"/>
        <v>1412</v>
      </c>
      <c r="L26" s="63">
        <f>K26/人口統計!D9</f>
        <v>0.16120561707957529</v>
      </c>
    </row>
    <row r="27" spans="1:12" ht="20.100000000000001" customHeight="1">
      <c r="B27" s="172" t="s">
        <v>56</v>
      </c>
      <c r="C27" s="173"/>
      <c r="D27" s="53">
        <v>426</v>
      </c>
      <c r="E27" s="54">
        <v>244</v>
      </c>
      <c r="F27" s="54">
        <v>465</v>
      </c>
      <c r="G27" s="54">
        <v>294</v>
      </c>
      <c r="H27" s="54">
        <v>286</v>
      </c>
      <c r="I27" s="54">
        <v>301</v>
      </c>
      <c r="J27" s="53">
        <v>199</v>
      </c>
      <c r="K27" s="55">
        <f t="shared" si="2"/>
        <v>2215</v>
      </c>
      <c r="L27" s="63">
        <f>K27/人口統計!D10</f>
        <v>0.16429313158285122</v>
      </c>
    </row>
    <row r="28" spans="1:12" ht="20.100000000000001" customHeight="1">
      <c r="B28" s="172" t="s">
        <v>57</v>
      </c>
      <c r="C28" s="173"/>
      <c r="D28" s="53">
        <v>742</v>
      </c>
      <c r="E28" s="54">
        <v>632</v>
      </c>
      <c r="F28" s="54">
        <v>1160</v>
      </c>
      <c r="G28" s="54">
        <v>658</v>
      </c>
      <c r="H28" s="54">
        <v>582</v>
      </c>
      <c r="I28" s="54">
        <v>666</v>
      </c>
      <c r="J28" s="53">
        <v>383</v>
      </c>
      <c r="K28" s="55">
        <f t="shared" si="2"/>
        <v>4823</v>
      </c>
      <c r="L28" s="63">
        <f>K28/人口統計!D11</f>
        <v>0.16367461906539518</v>
      </c>
    </row>
    <row r="29" spans="1:12" ht="20.100000000000001" customHeight="1">
      <c r="B29" s="172" t="s">
        <v>58</v>
      </c>
      <c r="C29" s="173"/>
      <c r="D29" s="53">
        <v>2943</v>
      </c>
      <c r="E29" s="54">
        <v>1688</v>
      </c>
      <c r="F29" s="54">
        <v>2201</v>
      </c>
      <c r="G29" s="54">
        <v>1493</v>
      </c>
      <c r="H29" s="54">
        <v>1211</v>
      </c>
      <c r="I29" s="54">
        <v>1265</v>
      </c>
      <c r="J29" s="53">
        <v>804</v>
      </c>
      <c r="K29" s="55">
        <f t="shared" si="2"/>
        <v>11605</v>
      </c>
      <c r="L29" s="63">
        <f>K29/人口統計!D12</f>
        <v>0.25032895446407388</v>
      </c>
    </row>
    <row r="30" spans="1:12" ht="20.100000000000001" customHeight="1" thickBot="1">
      <c r="B30" s="178" t="s">
        <v>32</v>
      </c>
      <c r="C30" s="179"/>
      <c r="D30" s="53">
        <v>504</v>
      </c>
      <c r="E30" s="54">
        <v>487</v>
      </c>
      <c r="F30" s="54">
        <v>700</v>
      </c>
      <c r="G30" s="54">
        <v>476</v>
      </c>
      <c r="H30" s="54">
        <v>332</v>
      </c>
      <c r="I30" s="54">
        <v>507</v>
      </c>
      <c r="J30" s="53">
        <v>325</v>
      </c>
      <c r="K30" s="55">
        <f t="shared" si="2"/>
        <v>3331</v>
      </c>
      <c r="L30" s="69">
        <f>K30/人口統計!D13</f>
        <v>0.16841945596116897</v>
      </c>
    </row>
    <row r="31" spans="1:12" ht="20.100000000000001" customHeight="1" thickTop="1">
      <c r="B31" s="170" t="s">
        <v>59</v>
      </c>
      <c r="C31" s="171"/>
      <c r="D31" s="43">
        <f>SUM(D23:D30)</f>
        <v>8010</v>
      </c>
      <c r="E31" s="42">
        <f t="shared" ref="E31:J31" si="3">SUM(E23:E30)</f>
        <v>5244</v>
      </c>
      <c r="F31" s="42">
        <f t="shared" si="3"/>
        <v>7630</v>
      </c>
      <c r="G31" s="42">
        <f t="shared" si="3"/>
        <v>5143</v>
      </c>
      <c r="H31" s="42">
        <f t="shared" si="3"/>
        <v>4220</v>
      </c>
      <c r="I31" s="42">
        <f t="shared" si="3"/>
        <v>4855</v>
      </c>
      <c r="J31" s="43">
        <f t="shared" si="3"/>
        <v>3101</v>
      </c>
      <c r="K31" s="62">
        <f>SUM(K23:K30)</f>
        <v>38203</v>
      </c>
      <c r="L31" s="70">
        <f>K31/人口統計!D5</f>
        <v>0.18843253214692637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10619</v>
      </c>
      <c r="D4" s="90">
        <f>C4/$I4</f>
        <v>0.31999397318065392</v>
      </c>
      <c r="E4" s="89">
        <v>15612</v>
      </c>
      <c r="F4" s="91">
        <f>E4/$I4</f>
        <v>0.47045351815579328</v>
      </c>
      <c r="G4" s="92">
        <v>6954</v>
      </c>
      <c r="H4" s="90">
        <f>G4/$I4</f>
        <v>0.20955250866355282</v>
      </c>
      <c r="I4" s="93">
        <f>C4+E4+G4</f>
        <v>33185</v>
      </c>
    </row>
    <row r="5" spans="1:13" ht="20.100000000000001" customHeight="1">
      <c r="B5" s="77" t="s">
        <v>63</v>
      </c>
      <c r="C5" s="94">
        <v>407264.75999999995</v>
      </c>
      <c r="D5" s="95">
        <f>C5/$I5</f>
        <v>8.2460849523909863E-2</v>
      </c>
      <c r="E5" s="94">
        <v>2522702.54</v>
      </c>
      <c r="F5" s="96">
        <f>E5/$I5</f>
        <v>0.51078368416782549</v>
      </c>
      <c r="G5" s="97">
        <v>2008919</v>
      </c>
      <c r="H5" s="95">
        <f>G5/$I5</f>
        <v>0.4067554663082647</v>
      </c>
      <c r="I5" s="98">
        <f>C5+E5+G5</f>
        <v>4938886.3</v>
      </c>
    </row>
    <row r="6" spans="1:13" ht="20.100000000000001" customHeight="1">
      <c r="B6" s="78" t="s">
        <v>64</v>
      </c>
      <c r="C6" s="99">
        <f>C5*1000/C4</f>
        <v>38352.458800263674</v>
      </c>
      <c r="D6" s="159"/>
      <c r="E6" s="99">
        <f>E5*1000/E4</f>
        <v>161587.40327952857</v>
      </c>
      <c r="F6" s="160"/>
      <c r="G6" s="100">
        <f>G5*1000/G4</f>
        <v>288886.82772505033</v>
      </c>
      <c r="H6" s="161"/>
      <c r="I6" s="101">
        <f>I5*1000/I4</f>
        <v>148828.87750489678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5165</v>
      </c>
      <c r="D24" s="111">
        <f>C24/C$42</f>
        <v>0.48639231566060837</v>
      </c>
      <c r="E24" s="108">
        <v>113224.66</v>
      </c>
      <c r="F24" s="90">
        <f>E24/E$42</f>
        <v>0.27801241629646528</v>
      </c>
      <c r="G24" s="89">
        <v>4984</v>
      </c>
      <c r="H24" s="111">
        <f>G24/G$42</f>
        <v>0.31924160901870358</v>
      </c>
      <c r="I24" s="108">
        <v>303057.94</v>
      </c>
      <c r="J24" s="91">
        <f>I24/I$42</f>
        <v>0.12013225308759549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0</v>
      </c>
      <c r="D26" s="112">
        <f t="shared" si="0"/>
        <v>0</v>
      </c>
      <c r="E26" s="109">
        <v>0</v>
      </c>
      <c r="F26" s="95">
        <f t="shared" si="1"/>
        <v>0</v>
      </c>
      <c r="G26" s="94">
        <v>187</v>
      </c>
      <c r="H26" s="112">
        <f t="shared" si="2"/>
        <v>1.1977965667435307E-2</v>
      </c>
      <c r="I26" s="109">
        <v>12022.25</v>
      </c>
      <c r="J26" s="96">
        <f t="shared" si="3"/>
        <v>4.7656232985756617E-3</v>
      </c>
    </row>
    <row r="27" spans="1:10" ht="20.100000000000001" customHeight="1">
      <c r="A27" s="85" t="s">
        <v>14</v>
      </c>
      <c r="B27" s="106"/>
      <c r="C27" s="94">
        <v>340</v>
      </c>
      <c r="D27" s="112">
        <f t="shared" si="0"/>
        <v>3.2018080798568604E-2</v>
      </c>
      <c r="E27" s="109">
        <v>10822.13</v>
      </c>
      <c r="F27" s="95">
        <f t="shared" si="1"/>
        <v>2.6572714025146691E-2</v>
      </c>
      <c r="G27" s="94">
        <v>1251</v>
      </c>
      <c r="H27" s="112">
        <f t="shared" si="2"/>
        <v>8.0130668716372019E-2</v>
      </c>
      <c r="I27" s="109">
        <v>61742.559999999998</v>
      </c>
      <c r="J27" s="96">
        <f t="shared" si="3"/>
        <v>2.4474768238034118E-2</v>
      </c>
    </row>
    <row r="28" spans="1:10" ht="20.100000000000001" customHeight="1">
      <c r="A28" s="85" t="s">
        <v>15</v>
      </c>
      <c r="B28" s="106"/>
      <c r="C28" s="94">
        <v>90</v>
      </c>
      <c r="D28" s="112">
        <f t="shared" si="0"/>
        <v>8.475374329032866E-3</v>
      </c>
      <c r="E28" s="109">
        <v>3695.64</v>
      </c>
      <c r="F28" s="95">
        <f t="shared" si="1"/>
        <v>9.0742935872968732E-3</v>
      </c>
      <c r="G28" s="94">
        <v>329</v>
      </c>
      <c r="H28" s="112">
        <f t="shared" si="2"/>
        <v>2.1073533179605433E-2</v>
      </c>
      <c r="I28" s="109">
        <v>14461.29</v>
      </c>
      <c r="J28" s="96">
        <f t="shared" si="3"/>
        <v>5.7324594440690581E-3</v>
      </c>
    </row>
    <row r="29" spans="1:10" ht="20.100000000000001" customHeight="1">
      <c r="A29" s="86" t="s">
        <v>76</v>
      </c>
      <c r="B29" s="106"/>
      <c r="C29" s="94">
        <v>4257</v>
      </c>
      <c r="D29" s="112">
        <f t="shared" si="0"/>
        <v>0.40088520576325454</v>
      </c>
      <c r="E29" s="109">
        <v>139485.74</v>
      </c>
      <c r="F29" s="95">
        <f t="shared" si="1"/>
        <v>0.34249400807474728</v>
      </c>
      <c r="G29" s="94">
        <v>6951</v>
      </c>
      <c r="H29" s="112">
        <f t="shared" si="2"/>
        <v>0.44523443504996157</v>
      </c>
      <c r="I29" s="109">
        <v>743014.51</v>
      </c>
      <c r="J29" s="96">
        <f t="shared" si="3"/>
        <v>0.29453116180713085</v>
      </c>
    </row>
    <row r="30" spans="1:10" ht="20.100000000000001" customHeight="1">
      <c r="A30" s="81"/>
      <c r="B30" s="103" t="s">
        <v>10</v>
      </c>
      <c r="C30" s="94">
        <v>9</v>
      </c>
      <c r="D30" s="112">
        <f t="shared" si="0"/>
        <v>8.4753743290328656E-4</v>
      </c>
      <c r="E30" s="109">
        <v>394.67</v>
      </c>
      <c r="F30" s="95">
        <f t="shared" si="1"/>
        <v>9.690747610964427E-4</v>
      </c>
      <c r="G30" s="94">
        <v>211</v>
      </c>
      <c r="H30" s="112">
        <f t="shared" si="2"/>
        <v>1.3515244683576736E-2</v>
      </c>
      <c r="I30" s="109">
        <v>31670.71</v>
      </c>
      <c r="J30" s="96">
        <f t="shared" si="3"/>
        <v>1.2554278397008312E-2</v>
      </c>
    </row>
    <row r="31" spans="1:10" ht="20.100000000000001" customHeight="1">
      <c r="A31" s="85" t="s">
        <v>77</v>
      </c>
      <c r="B31" s="106"/>
      <c r="C31" s="94">
        <v>2001</v>
      </c>
      <c r="D31" s="112">
        <f t="shared" si="0"/>
        <v>0.18843582258216404</v>
      </c>
      <c r="E31" s="109">
        <v>78108.210000000006</v>
      </c>
      <c r="F31" s="95">
        <f t="shared" si="1"/>
        <v>0.19178730317840417</v>
      </c>
      <c r="G31" s="94">
        <v>3016</v>
      </c>
      <c r="H31" s="112">
        <f t="shared" si="2"/>
        <v>0.19318472969510633</v>
      </c>
      <c r="I31" s="109">
        <v>284847.71999999997</v>
      </c>
      <c r="J31" s="96">
        <f t="shared" si="3"/>
        <v>0.1129137167317396</v>
      </c>
    </row>
    <row r="32" spans="1:10" ht="20.100000000000001" customHeight="1">
      <c r="A32" s="85" t="s">
        <v>12</v>
      </c>
      <c r="B32" s="106"/>
      <c r="C32" s="94">
        <v>3197</v>
      </c>
      <c r="D32" s="112">
        <f t="shared" si="0"/>
        <v>0.30106413033242302</v>
      </c>
      <c r="E32" s="109">
        <v>19834.18</v>
      </c>
      <c r="F32" s="95">
        <f t="shared" si="1"/>
        <v>4.8700948248014395E-2</v>
      </c>
      <c r="G32" s="94">
        <v>6914</v>
      </c>
      <c r="H32" s="112">
        <f t="shared" si="2"/>
        <v>0.44286446323341022</v>
      </c>
      <c r="I32" s="109">
        <v>92748.06</v>
      </c>
      <c r="J32" s="96">
        <f t="shared" si="3"/>
        <v>3.6765357202993898E-2</v>
      </c>
    </row>
    <row r="33" spans="1:10" ht="20.100000000000001" customHeight="1">
      <c r="A33" s="85" t="s">
        <v>79</v>
      </c>
      <c r="B33" s="106"/>
      <c r="C33" s="94">
        <v>262</v>
      </c>
      <c r="D33" s="112">
        <f t="shared" si="0"/>
        <v>2.4672756380073452E-2</v>
      </c>
      <c r="E33" s="109">
        <v>3444.37</v>
      </c>
      <c r="F33" s="95">
        <f t="shared" si="1"/>
        <v>8.4573239285422094E-3</v>
      </c>
      <c r="G33" s="94">
        <v>2329</v>
      </c>
      <c r="H33" s="112">
        <f t="shared" si="2"/>
        <v>0.1491801178580579</v>
      </c>
      <c r="I33" s="109">
        <v>32791.279999999999</v>
      </c>
      <c r="J33" s="96">
        <f t="shared" si="3"/>
        <v>1.2998472661782787E-2</v>
      </c>
    </row>
    <row r="34" spans="1:10" ht="20.100000000000001" customHeight="1">
      <c r="A34" s="86" t="s">
        <v>80</v>
      </c>
      <c r="B34" s="106"/>
      <c r="C34" s="94">
        <v>77</v>
      </c>
      <c r="D34" s="112">
        <f t="shared" si="0"/>
        <v>7.2511535926170073E-3</v>
      </c>
      <c r="E34" s="109">
        <v>2710.65</v>
      </c>
      <c r="F34" s="95">
        <f t="shared" si="1"/>
        <v>6.6557440422785425E-3</v>
      </c>
      <c r="G34" s="94">
        <v>1557</v>
      </c>
      <c r="H34" s="112">
        <f t="shared" si="2"/>
        <v>9.9730976172175245E-2</v>
      </c>
      <c r="I34" s="109">
        <v>163828.41</v>
      </c>
      <c r="J34" s="96">
        <f t="shared" si="3"/>
        <v>6.4941628036732382E-2</v>
      </c>
    </row>
    <row r="35" spans="1:10" ht="20.100000000000001" customHeight="1">
      <c r="A35" s="82"/>
      <c r="B35" s="102" t="s">
        <v>16</v>
      </c>
      <c r="C35" s="94">
        <v>61</v>
      </c>
      <c r="D35" s="112">
        <f t="shared" si="0"/>
        <v>5.7444203785667197E-3</v>
      </c>
      <c r="E35" s="109">
        <v>1969.44</v>
      </c>
      <c r="F35" s="95">
        <f t="shared" si="1"/>
        <v>4.8357731712412345E-3</v>
      </c>
      <c r="G35" s="94">
        <v>1308</v>
      </c>
      <c r="H35" s="112">
        <f t="shared" si="2"/>
        <v>8.3781706379707915E-2</v>
      </c>
      <c r="I35" s="109">
        <v>145274.70000000001</v>
      </c>
      <c r="J35" s="96">
        <f t="shared" si="3"/>
        <v>5.7586932147775147E-2</v>
      </c>
    </row>
    <row r="36" spans="1:10" ht="20.100000000000001" customHeight="1">
      <c r="A36" s="80"/>
      <c r="B36" s="102" t="s">
        <v>17</v>
      </c>
      <c r="C36" s="94">
        <v>16</v>
      </c>
      <c r="D36" s="112">
        <f t="shared" si="0"/>
        <v>1.5067332140502872E-3</v>
      </c>
      <c r="E36" s="109">
        <v>741.21</v>
      </c>
      <c r="F36" s="95">
        <f t="shared" si="1"/>
        <v>1.8199708710373078E-3</v>
      </c>
      <c r="G36" s="94">
        <v>249</v>
      </c>
      <c r="H36" s="112">
        <f t="shared" si="2"/>
        <v>1.5949269792467333E-2</v>
      </c>
      <c r="I36" s="109">
        <v>18553.71</v>
      </c>
      <c r="J36" s="96">
        <f t="shared" si="3"/>
        <v>7.3546958889572443E-3</v>
      </c>
    </row>
    <row r="37" spans="1:10" ht="20.100000000000001" customHeight="1">
      <c r="A37" s="87" t="s">
        <v>11</v>
      </c>
      <c r="B37" s="107"/>
      <c r="C37" s="94">
        <v>122</v>
      </c>
      <c r="D37" s="112">
        <f t="shared" si="0"/>
        <v>1.1488840757133439E-2</v>
      </c>
      <c r="E37" s="109">
        <v>7177.98</v>
      </c>
      <c r="F37" s="95">
        <f t="shared" si="1"/>
        <v>1.7624849250399175E-2</v>
      </c>
      <c r="G37" s="94">
        <v>459</v>
      </c>
      <c r="H37" s="112">
        <f t="shared" si="2"/>
        <v>2.9400461183704842E-2</v>
      </c>
      <c r="I37" s="109">
        <v>95240.57</v>
      </c>
      <c r="J37" s="96">
        <f t="shared" si="3"/>
        <v>3.7753388871602754E-2</v>
      </c>
    </row>
    <row r="38" spans="1:10" ht="20.100000000000001" customHeight="1">
      <c r="A38" s="87" t="s">
        <v>81</v>
      </c>
      <c r="B38" s="107"/>
      <c r="C38" s="94">
        <v>24</v>
      </c>
      <c r="D38" s="112">
        <f t="shared" si="0"/>
        <v>2.260099821075431E-3</v>
      </c>
      <c r="E38" s="109">
        <v>5731.93</v>
      </c>
      <c r="F38" s="95">
        <f t="shared" si="1"/>
        <v>1.4074210594601903E-2</v>
      </c>
      <c r="G38" s="94">
        <v>1916</v>
      </c>
      <c r="H38" s="112">
        <f t="shared" si="2"/>
        <v>0.12272610812195747</v>
      </c>
      <c r="I38" s="109">
        <v>526398.12</v>
      </c>
      <c r="J38" s="96">
        <f t="shared" si="3"/>
        <v>0.20866436357573889</v>
      </c>
    </row>
    <row r="39" spans="1:10" ht="20.100000000000001" customHeight="1">
      <c r="A39" s="88" t="s">
        <v>9</v>
      </c>
      <c r="B39" s="107"/>
      <c r="C39" s="94">
        <v>234</v>
      </c>
      <c r="D39" s="112">
        <f t="shared" si="0"/>
        <v>2.2035973255485449E-2</v>
      </c>
      <c r="E39" s="109">
        <v>23029.27</v>
      </c>
      <c r="F39" s="95">
        <f t="shared" si="1"/>
        <v>5.6546188774103619E-2</v>
      </c>
      <c r="G39" s="94">
        <v>923</v>
      </c>
      <c r="H39" s="112">
        <f t="shared" si="2"/>
        <v>5.9121188829105817E-2</v>
      </c>
      <c r="I39" s="109">
        <v>192549.83</v>
      </c>
      <c r="J39" s="96">
        <f t="shared" si="3"/>
        <v>7.6326807044004477E-2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15769</v>
      </c>
      <c r="D41" s="157"/>
      <c r="E41" s="137"/>
      <c r="F41" s="158"/>
      <c r="G41" s="151">
        <v>30816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10619</v>
      </c>
      <c r="D42" s="153">
        <f t="shared" si="0"/>
        <v>1</v>
      </c>
      <c r="E42" s="154">
        <v>407264.75999999995</v>
      </c>
      <c r="F42" s="155">
        <f t="shared" si="1"/>
        <v>1</v>
      </c>
      <c r="G42" s="156">
        <v>15612</v>
      </c>
      <c r="H42" s="153">
        <f t="shared" si="2"/>
        <v>1</v>
      </c>
      <c r="I42" s="154">
        <v>2522702.54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0.40482635050131521</v>
      </c>
      <c r="D43" s="193"/>
      <c r="E43" s="194">
        <f>E42/(E42+I42)</f>
        <v>0.13899976289837773</v>
      </c>
      <c r="F43" s="195"/>
      <c r="G43" s="192">
        <f>G42/(C42+G42)</f>
        <v>0.59517364949868479</v>
      </c>
      <c r="H43" s="193"/>
      <c r="I43" s="194">
        <f>I42/(I42+E42)</f>
        <v>0.86100023710162232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3487</v>
      </c>
      <c r="H73" s="123">
        <f>G73/(G$73+G$74+G$75+G$76)</f>
        <v>0.50143802128271497</v>
      </c>
      <c r="I73" s="124">
        <v>934035</v>
      </c>
      <c r="J73" s="125">
        <f t="shared" ref="J73:J76" si="4">I73/(I$73+I$74+I$75+I$76)</f>
        <v>0.46494408186691449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80</v>
      </c>
      <c r="H74" s="95">
        <f t="shared" ref="H74:H76" si="5">G74/(G$73+G$74+G$75+G$76)</f>
        <v>1.1504170261719874E-2</v>
      </c>
      <c r="I74" s="94">
        <v>21736</v>
      </c>
      <c r="J74" s="127">
        <f t="shared" si="4"/>
        <v>1.0819749327872353E-2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2727</v>
      </c>
      <c r="H75" s="95">
        <f t="shared" si="5"/>
        <v>0.39214840379637617</v>
      </c>
      <c r="I75" s="94">
        <v>805399</v>
      </c>
      <c r="J75" s="127">
        <f t="shared" si="4"/>
        <v>0.40091163456565448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660</v>
      </c>
      <c r="H76" s="129">
        <f t="shared" si="5"/>
        <v>9.4909404659188956E-2</v>
      </c>
      <c r="I76" s="130">
        <v>247749</v>
      </c>
      <c r="J76" s="131">
        <f t="shared" si="4"/>
        <v>0.12332453423955869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5732</v>
      </c>
      <c r="D91" s="108">
        <v>161623.35999999999</v>
      </c>
      <c r="E91" s="108">
        <f>D91*1000/C91</f>
        <v>28196.678297278439</v>
      </c>
      <c r="F91" s="108">
        <v>49700</v>
      </c>
      <c r="G91" s="91">
        <f>E91/F91</f>
        <v>0.567337591494536</v>
      </c>
      <c r="L91" s="24">
        <f>C91*F91</f>
        <v>284880400</v>
      </c>
    </row>
    <row r="92" spans="1:12" ht="20.100000000000001" customHeight="1">
      <c r="B92" s="144" t="s">
        <v>98</v>
      </c>
      <c r="C92" s="94">
        <v>4273</v>
      </c>
      <c r="D92" s="109">
        <v>216068.52900000001</v>
      </c>
      <c r="E92" s="109">
        <f t="shared" ref="E92:E100" si="6">D92*1000/C92</f>
        <v>50566.00257430377</v>
      </c>
      <c r="F92" s="109">
        <v>104000</v>
      </c>
      <c r="G92" s="96">
        <f t="shared" ref="G92:G97" si="7">E92/F92</f>
        <v>0.4862115632144593</v>
      </c>
      <c r="L92" s="24">
        <f t="shared" ref="L92:L97" si="8">C92*F92</f>
        <v>444392000</v>
      </c>
    </row>
    <row r="93" spans="1:12" ht="20.100000000000001" customHeight="1">
      <c r="B93" s="144" t="s">
        <v>99</v>
      </c>
      <c r="C93" s="94">
        <v>4778</v>
      </c>
      <c r="D93" s="109">
        <v>515716.49</v>
      </c>
      <c r="E93" s="109">
        <f t="shared" si="6"/>
        <v>107935.64043532859</v>
      </c>
      <c r="F93" s="109">
        <v>165800</v>
      </c>
      <c r="G93" s="96">
        <f t="shared" si="7"/>
        <v>0.65099903760753075</v>
      </c>
      <c r="L93" s="24">
        <f t="shared" si="8"/>
        <v>792192400</v>
      </c>
    </row>
    <row r="94" spans="1:12" ht="20.100000000000001" customHeight="1">
      <c r="B94" s="144" t="s">
        <v>100</v>
      </c>
      <c r="C94" s="94">
        <v>2788</v>
      </c>
      <c r="D94" s="109">
        <v>428836.94</v>
      </c>
      <c r="E94" s="109">
        <f t="shared" si="6"/>
        <v>153815.25824964131</v>
      </c>
      <c r="F94" s="109">
        <v>194800</v>
      </c>
      <c r="G94" s="96">
        <f t="shared" si="7"/>
        <v>0.78960604850945226</v>
      </c>
      <c r="L94" s="24">
        <f t="shared" si="8"/>
        <v>543102400</v>
      </c>
    </row>
    <row r="95" spans="1:12" ht="20.100000000000001" customHeight="1">
      <c r="B95" s="144" t="s">
        <v>101</v>
      </c>
      <c r="C95" s="94">
        <v>1674</v>
      </c>
      <c r="D95" s="109">
        <v>379189.53</v>
      </c>
      <c r="E95" s="109">
        <f t="shared" si="6"/>
        <v>226517.04301075268</v>
      </c>
      <c r="F95" s="109">
        <v>267500</v>
      </c>
      <c r="G95" s="96">
        <f t="shared" si="7"/>
        <v>0.84679268415234643</v>
      </c>
      <c r="L95" s="24">
        <f t="shared" si="8"/>
        <v>447795000</v>
      </c>
    </row>
    <row r="96" spans="1:12" ht="20.100000000000001" customHeight="1">
      <c r="B96" s="144" t="s">
        <v>102</v>
      </c>
      <c r="C96" s="94">
        <v>1193</v>
      </c>
      <c r="D96" s="109">
        <v>333604.78000000003</v>
      </c>
      <c r="E96" s="109">
        <f t="shared" si="6"/>
        <v>279635.18860016763</v>
      </c>
      <c r="F96" s="109">
        <v>306000</v>
      </c>
      <c r="G96" s="96">
        <f t="shared" si="7"/>
        <v>0.91384048562146281</v>
      </c>
      <c r="L96" s="24">
        <f t="shared" si="8"/>
        <v>365058000</v>
      </c>
    </row>
    <row r="97" spans="2:12" ht="20.100000000000001" customHeight="1">
      <c r="B97" s="145" t="s">
        <v>103</v>
      </c>
      <c r="C97" s="132">
        <v>581</v>
      </c>
      <c r="D97" s="133">
        <v>205627.35</v>
      </c>
      <c r="E97" s="133">
        <f t="shared" si="6"/>
        <v>353919.70740103268</v>
      </c>
      <c r="F97" s="133">
        <v>358300</v>
      </c>
      <c r="G97" s="135">
        <f t="shared" si="7"/>
        <v>0.98777479040198901</v>
      </c>
      <c r="K97" s="148"/>
      <c r="L97" s="24">
        <f t="shared" si="8"/>
        <v>208172300</v>
      </c>
    </row>
    <row r="98" spans="2:12" ht="20.100000000000001" customHeight="1">
      <c r="B98" s="143" t="s">
        <v>110</v>
      </c>
      <c r="C98" s="89">
        <f>SUM(C91:C92)</f>
        <v>10005</v>
      </c>
      <c r="D98" s="108">
        <f>SUM(D91:D92)</f>
        <v>377691.88899999997</v>
      </c>
      <c r="E98" s="108">
        <f t="shared" si="6"/>
        <v>37750.313743128427</v>
      </c>
      <c r="F98" s="164"/>
      <c r="G98" s="91">
        <f>SUM(D91:D92)*1000/SUM(L91:L92)</f>
        <v>0.51790234897138565</v>
      </c>
    </row>
    <row r="99" spans="2:12" ht="20.100000000000001" customHeight="1">
      <c r="B99" s="146" t="s">
        <v>104</v>
      </c>
      <c r="C99" s="99">
        <f>SUM(C93:C97)</f>
        <v>11014</v>
      </c>
      <c r="D99" s="149">
        <f>SUM(D93:D97)</f>
        <v>1862975.09</v>
      </c>
      <c r="E99" s="110">
        <f t="shared" si="6"/>
        <v>169146.09497003813</v>
      </c>
      <c r="F99" s="165"/>
      <c r="G99" s="119">
        <f>SUM(D93:D97)*1000/SUM(L93:L97)</f>
        <v>0.79062903635206438</v>
      </c>
    </row>
    <row r="100" spans="2:12" ht="20.100000000000001" customHeight="1">
      <c r="B100" s="147" t="s">
        <v>111</v>
      </c>
      <c r="C100" s="130">
        <f>SUM(C98:C99)</f>
        <v>21019</v>
      </c>
      <c r="D100" s="150">
        <f>SUM(D98:D99)</f>
        <v>2240666.9790000003</v>
      </c>
      <c r="E100" s="134">
        <f t="shared" si="6"/>
        <v>106601.9781626148</v>
      </c>
      <c r="F100" s="137"/>
      <c r="G100" s="136">
        <f>SUM(D91:D97)*1000/SUM(L91:L97)</f>
        <v>0.72617073673856802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03月状況（表紙）</vt:lpstr>
      <vt:lpstr>人口統計</vt:lpstr>
      <vt:lpstr>認定者数</vt:lpstr>
      <vt:lpstr>給付状況</vt:lpstr>
      <vt:lpstr>'03月状況（表紙）'!Print_Area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2015-06-19T01:06:22Z</dcterms:modified>
</cp:coreProperties>
</file>