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4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<sst xmlns="http://schemas.openxmlformats.org/spreadsheetml/2006/main" count="201" uniqueCount="142">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</sst>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58572</c:v>
                </c:pt>
                <c:pt idx="1">
                  <c:v>30964</c:v>
                </c:pt>
                <c:pt idx="2">
                  <c:v>17180</c:v>
                </c:pt>
                <c:pt idx="3">
                  <c:v>10546</c:v>
                </c:pt>
                <c:pt idx="4">
                  <c:v>14961</c:v>
                </c:pt>
                <c:pt idx="5">
                  <c:v>33699</c:v>
                </c:pt>
                <c:pt idx="6">
                  <c:v>46319</c:v>
                </c:pt>
                <c:pt idx="7">
                  <c:v>18916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22126</c:v>
                </c:pt>
                <c:pt idx="1">
                  <c:v>14664</c:v>
                </c:pt>
                <c:pt idx="2">
                  <c:v>8586</c:v>
                </c:pt>
                <c:pt idx="3">
                  <c:v>4452</c:v>
                </c:pt>
                <c:pt idx="4">
                  <c:v>6403</c:v>
                </c:pt>
                <c:pt idx="5">
                  <c:v>14449</c:v>
                </c:pt>
                <c:pt idx="6">
                  <c:v>22566</c:v>
                </c:pt>
                <c:pt idx="7">
                  <c:v>9470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16985</c:v>
                </c:pt>
                <c:pt idx="1">
                  <c:v>13508</c:v>
                </c:pt>
                <c:pt idx="2">
                  <c:v>9163</c:v>
                </c:pt>
                <c:pt idx="3">
                  <c:v>4317</c:v>
                </c:pt>
                <c:pt idx="4">
                  <c:v>7082</c:v>
                </c:pt>
                <c:pt idx="5">
                  <c:v>15028</c:v>
                </c:pt>
                <c:pt idx="6">
                  <c:v>23823</c:v>
                </c:pt>
                <c:pt idx="7">
                  <c:v>10323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162496"/>
        <c:axId val="4716403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0.21526225989322473</c:v>
                </c:pt>
                <c:pt idx="1">
                  <c:v>0.29368777690904352</c:v>
                </c:pt>
                <c:pt idx="2">
                  <c:v>0.32734549344349972</c:v>
                </c:pt>
                <c:pt idx="3">
                  <c:v>0.27399700037495311</c:v>
                </c:pt>
                <c:pt idx="4">
                  <c:v>0.28811024463198376</c:v>
                </c:pt>
                <c:pt idx="5">
                  <c:v>0.28458471311752381</c:v>
                </c:pt>
                <c:pt idx="6">
                  <c:v>0.31602719568357085</c:v>
                </c:pt>
                <c:pt idx="7">
                  <c:v>0.32422559667141709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112"/>
        <c:axId val="47624576"/>
      </c:lineChart>
      <c:catAx>
        <c:axId val="47162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164032"/>
        <c:crosses val="autoZero"/>
        <c:auto val="1"/>
        <c:lblAlgn val="ctr"/>
        <c:lblOffset val="100"/>
        <c:noMultiLvlLbl val="0"/>
      </c:catAx>
      <c:valAx>
        <c:axId val="471640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7162496"/>
        <c:crosses val="autoZero"/>
        <c:crossBetween val="between"/>
      </c:valAx>
      <c:valAx>
        <c:axId val="476245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7626112"/>
        <c:crosses val="max"/>
        <c:crossBetween val="between"/>
      </c:valAx>
      <c:catAx>
        <c:axId val="4762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4762457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3499</c:v>
                </c:pt>
                <c:pt idx="1">
                  <c:v>2725</c:v>
                </c:pt>
                <c:pt idx="2">
                  <c:v>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897710.27000000014</c:v>
                </c:pt>
                <c:pt idx="1">
                  <c:v>777514.45999999973</c:v>
                </c:pt>
                <c:pt idx="2">
                  <c:v>238233.56999999995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11568.950000000003</c:v>
                </c:pt>
                <c:pt idx="1">
                  <c:v>0</c:v>
                </c:pt>
                <c:pt idx="2">
                  <c:v>30276.970000000005</c:v>
                </c:pt>
                <c:pt idx="3">
                  <c:v>286.24</c:v>
                </c:pt>
                <c:pt idx="4">
                  <c:v>99014.959999999992</c:v>
                </c:pt>
                <c:pt idx="5">
                  <c:v>7423.8700000000008</c:v>
                </c:pt>
                <c:pt idx="6">
                  <c:v>503562.43</c:v>
                </c:pt>
                <c:pt idx="7">
                  <c:v>6547.14</c:v>
                </c:pt>
                <c:pt idx="8">
                  <c:v>5365.35</c:v>
                </c:pt>
                <c:pt idx="9">
                  <c:v>2857.17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67456"/>
        <c:axId val="564615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75</c:v>
                </c:pt>
                <c:pt idx="1">
                  <c:v>0</c:v>
                </c:pt>
                <c:pt idx="2">
                  <c:v>207</c:v>
                </c:pt>
                <c:pt idx="3">
                  <c:v>8</c:v>
                </c:pt>
                <c:pt idx="4">
                  <c:v>469</c:v>
                </c:pt>
                <c:pt idx="5">
                  <c:v>127</c:v>
                </c:pt>
                <c:pt idx="6">
                  <c:v>1949</c:v>
                </c:pt>
                <c:pt idx="7">
                  <c:v>29</c:v>
                </c:pt>
                <c:pt idx="8">
                  <c:v>25</c:v>
                </c:pt>
                <c:pt idx="9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57856"/>
        <c:axId val="56460032"/>
      </c:lineChart>
      <c:catAx>
        <c:axId val="5645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6460032"/>
        <c:crosses val="autoZero"/>
        <c:auto val="1"/>
        <c:lblAlgn val="ctr"/>
        <c:lblOffset val="100"/>
        <c:noMultiLvlLbl val="0"/>
      </c:catAx>
      <c:valAx>
        <c:axId val="564600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56457856"/>
        <c:crosses val="autoZero"/>
        <c:crossBetween val="between"/>
      </c:valAx>
      <c:valAx>
        <c:axId val="564615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6467456"/>
        <c:crosses val="max"/>
        <c:crossBetween val="between"/>
      </c:valAx>
      <c:catAx>
        <c:axId val="56467456"/>
        <c:scaling>
          <c:orientation val="minMax"/>
        </c:scaling>
        <c:delete val="1"/>
        <c:axPos val="b"/>
        <c:majorTickMark val="out"/>
        <c:minorTickMark val="none"/>
        <c:tickLblPos val="nextTo"/>
        <c:crossAx val="564615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24429.870236530889</c:v>
                </c:pt>
                <c:pt idx="1">
                  <c:v>44726.409736308313</c:v>
                </c:pt>
                <c:pt idx="2">
                  <c:v>95199.968371112234</c:v>
                </c:pt>
                <c:pt idx="3">
                  <c:v>120576.91453940066</c:v>
                </c:pt>
                <c:pt idx="4">
                  <c:v>160597.33702599062</c:v>
                </c:pt>
                <c:pt idx="5">
                  <c:v>183352.66452648476</c:v>
                </c:pt>
                <c:pt idx="6">
                  <c:v>210715.01564129296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24928"/>
        <c:axId val="5612339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6088</c:v>
                </c:pt>
                <c:pt idx="1">
                  <c:v>4437</c:v>
                </c:pt>
                <c:pt idx="2">
                  <c:v>5691</c:v>
                </c:pt>
                <c:pt idx="3">
                  <c:v>3604</c:v>
                </c:pt>
                <c:pt idx="4">
                  <c:v>2347</c:v>
                </c:pt>
                <c:pt idx="5">
                  <c:v>1869</c:v>
                </c:pt>
                <c:pt idx="6">
                  <c:v>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11488"/>
        <c:axId val="56113408"/>
      </c:lineChart>
      <c:catAx>
        <c:axId val="561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113408"/>
        <c:crosses val="autoZero"/>
        <c:auto val="1"/>
        <c:lblAlgn val="ctr"/>
        <c:lblOffset val="100"/>
        <c:noMultiLvlLbl val="0"/>
      </c:catAx>
      <c:valAx>
        <c:axId val="56113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6111488"/>
        <c:crosses val="autoZero"/>
        <c:crossBetween val="between"/>
      </c:valAx>
      <c:valAx>
        <c:axId val="5612339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56124928"/>
        <c:crosses val="max"/>
        <c:crossBetween val="between"/>
      </c:valAx>
      <c:catAx>
        <c:axId val="56124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123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67808"/>
        <c:axId val="5617369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24429.870236530889</c:v>
                </c:pt>
                <c:pt idx="1">
                  <c:v>44726.409736308313</c:v>
                </c:pt>
                <c:pt idx="2">
                  <c:v>95199.968371112234</c:v>
                </c:pt>
                <c:pt idx="3">
                  <c:v>120576.91453940066</c:v>
                </c:pt>
                <c:pt idx="4">
                  <c:v>160597.33702599062</c:v>
                </c:pt>
                <c:pt idx="5">
                  <c:v>183352.66452648476</c:v>
                </c:pt>
                <c:pt idx="6">
                  <c:v>210715.01564129296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177024"/>
        <c:axId val="56175232"/>
      </c:barChart>
      <c:catAx>
        <c:axId val="561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173696"/>
        <c:crosses val="autoZero"/>
        <c:auto val="1"/>
        <c:lblAlgn val="ctr"/>
        <c:lblOffset val="100"/>
        <c:noMultiLvlLbl val="0"/>
      </c:catAx>
      <c:valAx>
        <c:axId val="561736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6167808"/>
        <c:crosses val="autoZero"/>
        <c:crossBetween val="between"/>
      </c:valAx>
      <c:valAx>
        <c:axId val="561752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56177024"/>
        <c:crosses val="max"/>
        <c:crossBetween val="between"/>
      </c:valAx>
      <c:catAx>
        <c:axId val="56177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1752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8008</c:v>
                </c:pt>
                <c:pt idx="1">
                  <c:v>5230</c:v>
                </c:pt>
                <c:pt idx="2">
                  <c:v>7661</c:v>
                </c:pt>
                <c:pt idx="3">
                  <c:v>5159</c:v>
                </c:pt>
                <c:pt idx="4">
                  <c:v>4266</c:v>
                </c:pt>
                <c:pt idx="5">
                  <c:v>4903</c:v>
                </c:pt>
                <c:pt idx="6">
                  <c:v>3101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1153</c:v>
                </c:pt>
                <c:pt idx="1">
                  <c:v>847</c:v>
                </c:pt>
                <c:pt idx="2">
                  <c:v>862</c:v>
                </c:pt>
                <c:pt idx="3">
                  <c:v>631</c:v>
                </c:pt>
                <c:pt idx="4">
                  <c:v>488</c:v>
                </c:pt>
                <c:pt idx="5">
                  <c:v>456</c:v>
                </c:pt>
                <c:pt idx="6">
                  <c:v>298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6855</c:v>
                </c:pt>
                <c:pt idx="1">
                  <c:v>4383</c:v>
                </c:pt>
                <c:pt idx="2">
                  <c:v>6799</c:v>
                </c:pt>
                <c:pt idx="3">
                  <c:v>4528</c:v>
                </c:pt>
                <c:pt idx="4">
                  <c:v>3778</c:v>
                </c:pt>
                <c:pt idx="5">
                  <c:v>4447</c:v>
                </c:pt>
                <c:pt idx="6">
                  <c:v>2803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1232</c:v>
                </c:pt>
                <c:pt idx="1">
                  <c:v>1137</c:v>
                </c:pt>
                <c:pt idx="2">
                  <c:v>836</c:v>
                </c:pt>
                <c:pt idx="3">
                  <c:v>194</c:v>
                </c:pt>
                <c:pt idx="4">
                  <c:v>429</c:v>
                </c:pt>
                <c:pt idx="5">
                  <c:v>753</c:v>
                </c:pt>
                <c:pt idx="6">
                  <c:v>2913</c:v>
                </c:pt>
                <c:pt idx="7">
                  <c:v>514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753</c:v>
                </c:pt>
                <c:pt idx="1">
                  <c:v>826</c:v>
                </c:pt>
                <c:pt idx="2">
                  <c:v>469</c:v>
                </c:pt>
                <c:pt idx="3">
                  <c:v>165</c:v>
                </c:pt>
                <c:pt idx="4">
                  <c:v>249</c:v>
                </c:pt>
                <c:pt idx="5">
                  <c:v>624</c:v>
                </c:pt>
                <c:pt idx="6">
                  <c:v>1674</c:v>
                </c:pt>
                <c:pt idx="7">
                  <c:v>470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1093</c:v>
                </c:pt>
                <c:pt idx="1">
                  <c:v>1002</c:v>
                </c:pt>
                <c:pt idx="2">
                  <c:v>701</c:v>
                </c:pt>
                <c:pt idx="3">
                  <c:v>305</c:v>
                </c:pt>
                <c:pt idx="4">
                  <c:v>458</c:v>
                </c:pt>
                <c:pt idx="5">
                  <c:v>1175</c:v>
                </c:pt>
                <c:pt idx="6">
                  <c:v>2223</c:v>
                </c:pt>
                <c:pt idx="7">
                  <c:v>704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719</c:v>
                </c:pt>
                <c:pt idx="1">
                  <c:v>748</c:v>
                </c:pt>
                <c:pt idx="2">
                  <c:v>544</c:v>
                </c:pt>
                <c:pt idx="3">
                  <c:v>212</c:v>
                </c:pt>
                <c:pt idx="4">
                  <c:v>301</c:v>
                </c:pt>
                <c:pt idx="5">
                  <c:v>649</c:v>
                </c:pt>
                <c:pt idx="6">
                  <c:v>1503</c:v>
                </c:pt>
                <c:pt idx="7">
                  <c:v>483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628</c:v>
                </c:pt>
                <c:pt idx="1">
                  <c:v>571</c:v>
                </c:pt>
                <c:pt idx="2">
                  <c:v>452</c:v>
                </c:pt>
                <c:pt idx="3">
                  <c:v>189</c:v>
                </c:pt>
                <c:pt idx="4">
                  <c:v>275</c:v>
                </c:pt>
                <c:pt idx="5">
                  <c:v>582</c:v>
                </c:pt>
                <c:pt idx="6">
                  <c:v>1235</c:v>
                </c:pt>
                <c:pt idx="7">
                  <c:v>334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838</c:v>
                </c:pt>
                <c:pt idx="1">
                  <c:v>655</c:v>
                </c:pt>
                <c:pt idx="2">
                  <c:v>440</c:v>
                </c:pt>
                <c:pt idx="3">
                  <c:v>199</c:v>
                </c:pt>
                <c:pt idx="4">
                  <c:v>304</c:v>
                </c:pt>
                <c:pt idx="5">
                  <c:v>685</c:v>
                </c:pt>
                <c:pt idx="6">
                  <c:v>1268</c:v>
                </c:pt>
                <c:pt idx="7">
                  <c:v>514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523</c:v>
                </c:pt>
                <c:pt idx="1">
                  <c:v>389</c:v>
                </c:pt>
                <c:pt idx="2">
                  <c:v>340</c:v>
                </c:pt>
                <c:pt idx="3">
                  <c:v>150</c:v>
                </c:pt>
                <c:pt idx="4">
                  <c:v>200</c:v>
                </c:pt>
                <c:pt idx="5">
                  <c:v>379</c:v>
                </c:pt>
                <c:pt idx="6">
                  <c:v>788</c:v>
                </c:pt>
                <c:pt idx="7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853568"/>
        <c:axId val="53868032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0.14793792027818262</c:v>
                </c:pt>
                <c:pt idx="1">
                  <c:v>0.18912395286099673</c:v>
                </c:pt>
                <c:pt idx="2">
                  <c:v>0.213082427178996</c:v>
                </c:pt>
                <c:pt idx="3">
                  <c:v>0.16124985745238909</c:v>
                </c:pt>
                <c:pt idx="4">
                  <c:v>0.16433073785687802</c:v>
                </c:pt>
                <c:pt idx="5">
                  <c:v>0.16443328696950166</c:v>
                </c:pt>
                <c:pt idx="6">
                  <c:v>0.25014550863351226</c:v>
                </c:pt>
                <c:pt idx="7">
                  <c:v>0.16930227858333755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76704"/>
        <c:axId val="53869568"/>
      </c:lineChart>
      <c:catAx>
        <c:axId val="53853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53868032"/>
        <c:crosses val="autoZero"/>
        <c:auto val="1"/>
        <c:lblAlgn val="ctr"/>
        <c:lblOffset val="100"/>
        <c:noMultiLvlLbl val="0"/>
      </c:catAx>
      <c:valAx>
        <c:axId val="538680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3853568"/>
        <c:crosses val="autoZero"/>
        <c:crossBetween val="between"/>
      </c:valAx>
      <c:valAx>
        <c:axId val="538695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5976704"/>
        <c:crosses val="max"/>
        <c:crossBetween val="between"/>
      </c:valAx>
      <c:catAx>
        <c:axId val="55976704"/>
        <c:scaling>
          <c:orientation val="minMax"/>
        </c:scaling>
        <c:delete val="1"/>
        <c:axPos val="b"/>
        <c:majorTickMark val="out"/>
        <c:minorTickMark val="none"/>
        <c:tickLblPos val="nextTo"/>
        <c:crossAx val="538695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0.53096612849840019</c:v>
                </c:pt>
                <c:pt idx="1">
                  <c:v>0.56000478125747066</c:v>
                </c:pt>
                <c:pt idx="2">
                  <c:v>0.56073446327683618</c:v>
                </c:pt>
                <c:pt idx="3">
                  <c:v>0.52004603874928068</c:v>
                </c:pt>
                <c:pt idx="4">
                  <c:v>0.57158529895776189</c:v>
                </c:pt>
                <c:pt idx="5">
                  <c:v>0.56008010680907883</c:v>
                </c:pt>
                <c:pt idx="6">
                  <c:v>0.56189522856189522</c:v>
                </c:pt>
                <c:pt idx="7">
                  <c:v>0.4877309386260939</c:v>
                </c:pt>
                <c:pt idx="8">
                  <c:v>0.52913752913752909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0.28917656577544043</c:v>
                </c:pt>
                <c:pt idx="1">
                  <c:v>0.27265120726751135</c:v>
                </c:pt>
                <c:pt idx="2">
                  <c:v>0.30328710837185413</c:v>
                </c:pt>
                <c:pt idx="3">
                  <c:v>0.28793401112603106</c:v>
                </c:pt>
                <c:pt idx="4">
                  <c:v>0.2161272627537027</c:v>
                </c:pt>
                <c:pt idx="5">
                  <c:v>0.24232309746328437</c:v>
                </c:pt>
                <c:pt idx="6">
                  <c:v>0.20170170170170171</c:v>
                </c:pt>
                <c:pt idx="7">
                  <c:v>0.34896756849510951</c:v>
                </c:pt>
                <c:pt idx="8">
                  <c:v>0.24411951684678956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5.3363245191423631E-2</c:v>
                </c:pt>
                <c:pt idx="1">
                  <c:v>3.3827396605307196E-2</c:v>
                </c:pt>
                <c:pt idx="2">
                  <c:v>2.8633795582948124E-2</c:v>
                </c:pt>
                <c:pt idx="3">
                  <c:v>6.4837905236907731E-2</c:v>
                </c:pt>
                <c:pt idx="4">
                  <c:v>2.9621503017004936E-2</c:v>
                </c:pt>
                <c:pt idx="5">
                  <c:v>6.5420560747663545E-2</c:v>
                </c:pt>
                <c:pt idx="6">
                  <c:v>7.991324657991325E-2</c:v>
                </c:pt>
                <c:pt idx="7">
                  <c:v>6.0744723445632899E-2</c:v>
                </c:pt>
                <c:pt idx="8">
                  <c:v>5.6579783852511126E-2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0.12649406053473575</c:v>
                </c:pt>
                <c:pt idx="1">
                  <c:v>0.13351661486971073</c:v>
                </c:pt>
                <c:pt idx="2">
                  <c:v>0.10734463276836158</c:v>
                </c:pt>
                <c:pt idx="3">
                  <c:v>0.12718204488778054</c:v>
                </c:pt>
                <c:pt idx="4">
                  <c:v>0.18266593527153044</c:v>
                </c:pt>
                <c:pt idx="5">
                  <c:v>0.1321762349799733</c:v>
                </c:pt>
                <c:pt idx="6">
                  <c:v>0.15648982315648982</c:v>
                </c:pt>
                <c:pt idx="7">
                  <c:v>0.10255676943316365</c:v>
                </c:pt>
                <c:pt idx="8">
                  <c:v>0.17016317016317017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058624"/>
        <c:axId val="56060160"/>
      </c:barChart>
      <c:catAx>
        <c:axId val="56058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6060160"/>
        <c:crosses val="autoZero"/>
        <c:auto val="1"/>
        <c:lblAlgn val="ctr"/>
        <c:lblOffset val="100"/>
        <c:noMultiLvlLbl val="0"/>
      </c:catAx>
      <c:valAx>
        <c:axId val="5606016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560586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0.39324931338490393</c:v>
                </c:pt>
                <c:pt idx="1">
                  <c:v>0.38999584813556587</c:v>
                </c:pt>
                <c:pt idx="2">
                  <c:v>0.45911555564629536</c:v>
                </c:pt>
                <c:pt idx="3">
                  <c:v>0.36572764301732363</c:v>
                </c:pt>
                <c:pt idx="4">
                  <c:v>0.37056678810843374</c:v>
                </c:pt>
                <c:pt idx="5">
                  <c:v>0.40389310071950618</c:v>
                </c:pt>
                <c:pt idx="6">
                  <c:v>0.37818553001791744</c:v>
                </c:pt>
                <c:pt idx="7">
                  <c:v>0.39242445187079028</c:v>
                </c:pt>
                <c:pt idx="8">
                  <c:v>0.36314381890159619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7.2023657171879432E-2</c:v>
                </c:pt>
                <c:pt idx="1">
                  <c:v>6.8233205665036489E-2</c:v>
                </c:pt>
                <c:pt idx="2">
                  <c:v>7.8520871899931316E-2</c:v>
                </c:pt>
                <c:pt idx="3">
                  <c:v>6.3217538948743643E-2</c:v>
                </c:pt>
                <c:pt idx="4">
                  <c:v>4.9058250907435604E-2</c:v>
                </c:pt>
                <c:pt idx="5">
                  <c:v>5.2811799263786832E-2</c:v>
                </c:pt>
                <c:pt idx="6">
                  <c:v>4.5141772662955652E-2</c:v>
                </c:pt>
                <c:pt idx="7">
                  <c:v>9.849874951979036E-2</c:v>
                </c:pt>
                <c:pt idx="8">
                  <c:v>5.5956816524897021E-2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0.1382019997892433</c:v>
                </c:pt>
                <c:pt idx="1">
                  <c:v>8.7625624228430746E-2</c:v>
                </c:pt>
                <c:pt idx="2">
                  <c:v>8.5513742640360088E-2</c:v>
                </c:pt>
                <c:pt idx="3">
                  <c:v>0.17648027196275304</c:v>
                </c:pt>
                <c:pt idx="4">
                  <c:v>7.6055156049911296E-2</c:v>
                </c:pt>
                <c:pt idx="5">
                  <c:v>0.15603549736569849</c:v>
                </c:pt>
                <c:pt idx="6">
                  <c:v>0.16629602654057954</c:v>
                </c:pt>
                <c:pt idx="7">
                  <c:v>0.17347431586387732</c:v>
                </c:pt>
                <c:pt idx="8">
                  <c:v>0.11942988873105133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0.39652502965397329</c:v>
                </c:pt>
                <c:pt idx="1">
                  <c:v>0.45414532197096696</c:v>
                </c:pt>
                <c:pt idx="2">
                  <c:v>0.3768498298134132</c:v>
                </c:pt>
                <c:pt idx="3">
                  <c:v>0.3945745460711797</c:v>
                </c:pt>
                <c:pt idx="4">
                  <c:v>0.50431980493421935</c:v>
                </c:pt>
                <c:pt idx="5">
                  <c:v>0.38725960265100862</c:v>
                </c:pt>
                <c:pt idx="6">
                  <c:v>0.41037667077854728</c:v>
                </c:pt>
                <c:pt idx="7">
                  <c:v>0.33560248274554216</c:v>
                </c:pt>
                <c:pt idx="8">
                  <c:v>0.46146947584245546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48608"/>
        <c:axId val="53354496"/>
      </c:barChart>
      <c:catAx>
        <c:axId val="53348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3354496"/>
        <c:crosses val="autoZero"/>
        <c:auto val="1"/>
        <c:lblAlgn val="ctr"/>
        <c:lblOffset val="100"/>
        <c:noMultiLvlLbl val="0"/>
      </c:catAx>
      <c:valAx>
        <c:axId val="5335449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5334860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300320.38999999996</c:v>
                </c:pt>
                <c:pt idx="1">
                  <c:v>12348.720000000001</c:v>
                </c:pt>
                <c:pt idx="2">
                  <c:v>63694.500000000007</c:v>
                </c:pt>
                <c:pt idx="3">
                  <c:v>13976.419999999996</c:v>
                </c:pt>
                <c:pt idx="4">
                  <c:v>33192.78</c:v>
                </c:pt>
                <c:pt idx="5">
                  <c:v>740789.70000000007</c:v>
                </c:pt>
                <c:pt idx="6">
                  <c:v>290298.21999999997</c:v>
                </c:pt>
                <c:pt idx="7">
                  <c:v>136216.99</c:v>
                </c:pt>
                <c:pt idx="8">
                  <c:v>20646.759999999998</c:v>
                </c:pt>
                <c:pt idx="9">
                  <c:v>189180.69999999998</c:v>
                </c:pt>
                <c:pt idx="10">
                  <c:v>96985.930000000008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5856"/>
        <c:axId val="5642432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5085</c:v>
                </c:pt>
                <c:pt idx="1">
                  <c:v>191</c:v>
                </c:pt>
                <c:pt idx="2">
                  <c:v>1319</c:v>
                </c:pt>
                <c:pt idx="3">
                  <c:v>316</c:v>
                </c:pt>
                <c:pt idx="4">
                  <c:v>2384</c:v>
                </c:pt>
                <c:pt idx="5">
                  <c:v>6932</c:v>
                </c:pt>
                <c:pt idx="6">
                  <c:v>3048</c:v>
                </c:pt>
                <c:pt idx="7">
                  <c:v>1278</c:v>
                </c:pt>
                <c:pt idx="8">
                  <c:v>269</c:v>
                </c:pt>
                <c:pt idx="9">
                  <c:v>960</c:v>
                </c:pt>
                <c:pt idx="10">
                  <c:v>7093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16512"/>
        <c:axId val="56422784"/>
      </c:lineChart>
      <c:catAx>
        <c:axId val="5641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6422784"/>
        <c:crosses val="autoZero"/>
        <c:auto val="1"/>
        <c:lblAlgn val="ctr"/>
        <c:lblOffset val="100"/>
        <c:noMultiLvlLbl val="0"/>
      </c:catAx>
      <c:valAx>
        <c:axId val="564227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6416512"/>
        <c:crosses val="autoZero"/>
        <c:crossBetween val="between"/>
      </c:valAx>
      <c:valAx>
        <c:axId val="564243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6425856"/>
        <c:crosses val="max"/>
        <c:crossBetween val="between"/>
      </c:valAx>
      <c:catAx>
        <c:axId val="56425856"/>
        <c:scaling>
          <c:orientation val="minMax"/>
        </c:scaling>
        <c:delete val="1"/>
        <c:axPos val="b"/>
        <c:majorTickMark val="out"/>
        <c:minorTickMark val="none"/>
        <c:tickLblPos val="nextTo"/>
        <c:crossAx val="564243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111231.43999999999</c:v>
                </c:pt>
                <c:pt idx="1">
                  <c:v>0</c:v>
                </c:pt>
                <c:pt idx="2">
                  <c:v>10682.57</c:v>
                </c:pt>
                <c:pt idx="3">
                  <c:v>3342.6400000000012</c:v>
                </c:pt>
                <c:pt idx="4">
                  <c:v>3375.67</c:v>
                </c:pt>
                <c:pt idx="5">
                  <c:v>115056.73999999999</c:v>
                </c:pt>
                <c:pt idx="6">
                  <c:v>62566.950000000004</c:v>
                </c:pt>
                <c:pt idx="7">
                  <c:v>1747.0500000000004</c:v>
                </c:pt>
                <c:pt idx="8">
                  <c:v>649.93999999999994</c:v>
                </c:pt>
                <c:pt idx="9">
                  <c:v>18711.929999999997</c:v>
                </c:pt>
                <c:pt idx="10">
                  <c:v>20190.09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51392"/>
        <c:axId val="5344985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5182</c:v>
                </c:pt>
                <c:pt idx="1">
                  <c:v>0</c:v>
                </c:pt>
                <c:pt idx="2">
                  <c:v>338</c:v>
                </c:pt>
                <c:pt idx="3">
                  <c:v>92</c:v>
                </c:pt>
                <c:pt idx="4">
                  <c:v>262</c:v>
                </c:pt>
                <c:pt idx="5">
                  <c:v>4294</c:v>
                </c:pt>
                <c:pt idx="6">
                  <c:v>2012</c:v>
                </c:pt>
                <c:pt idx="7">
                  <c:v>56</c:v>
                </c:pt>
                <c:pt idx="8">
                  <c:v>16</c:v>
                </c:pt>
                <c:pt idx="9">
                  <c:v>246</c:v>
                </c:pt>
                <c:pt idx="10">
                  <c:v>3228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29760"/>
        <c:axId val="53431680"/>
      </c:lineChart>
      <c:catAx>
        <c:axId val="5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3431680"/>
        <c:crosses val="autoZero"/>
        <c:auto val="1"/>
        <c:lblAlgn val="ctr"/>
        <c:lblOffset val="100"/>
        <c:noMultiLvlLbl val="0"/>
      </c:catAx>
      <c:valAx>
        <c:axId val="534316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53429760"/>
        <c:crosses val="autoZero"/>
        <c:crossBetween val="between"/>
      </c:valAx>
      <c:valAx>
        <c:axId val="534498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3451392"/>
        <c:crosses val="max"/>
        <c:crossBetween val="between"/>
      </c:valAx>
      <c:catAx>
        <c:axId val="53451392"/>
        <c:scaling>
          <c:orientation val="minMax"/>
        </c:scaling>
        <c:delete val="1"/>
        <c:axPos val="b"/>
        <c:majorTickMark val="out"/>
        <c:minorTickMark val="none"/>
        <c:tickLblPos val="nextTo"/>
        <c:crossAx val="534498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48.8%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42.7%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57.0%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59.6%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58.4%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722059</v>
      </c>
      <c r="D5" s="30">
        <f>SUM(E5:F5)</f>
        <v>202945</v>
      </c>
      <c r="E5" s="31">
        <f>SUM(E6:E13)</f>
        <v>102716</v>
      </c>
      <c r="F5" s="32">
        <f t="shared" ref="F5:G5" si="0">SUM(F6:F13)</f>
        <v>100229</v>
      </c>
      <c r="G5" s="29">
        <f t="shared" si="0"/>
        <v>231157</v>
      </c>
      <c r="H5" s="33">
        <f>D5/C5</f>
        <v>0.28106428976025505</v>
      </c>
      <c r="I5" s="26"/>
      <c r="J5" s="24">
        <f t="shared" ref="J5:J13" si="1">C5-D5-G5</f>
        <v>287957</v>
      </c>
      <c r="K5" s="58">
        <f>E5/C5</f>
        <v>0.14225430331870387</v>
      </c>
      <c r="L5" s="58">
        <f>F5/C5</f>
        <v>0.13880998644155118</v>
      </c>
    </row>
    <row r="6" spans="1:12" ht="20.100000000000001" customHeight="1" thickTop="1">
      <c r="B6" s="18" t="s">
        <v>18</v>
      </c>
      <c r="C6" s="34">
        <v>181690</v>
      </c>
      <c r="D6" s="35">
        <f t="shared" ref="D6:D13" si="2">SUM(E6:F6)</f>
        <v>39111</v>
      </c>
      <c r="E6" s="36">
        <v>22126</v>
      </c>
      <c r="F6" s="37">
        <v>16985</v>
      </c>
      <c r="G6" s="34">
        <v>58572</v>
      </c>
      <c r="H6" s="38">
        <f t="shared" ref="H6:H13" si="3">D6/C6</f>
        <v>0.21526225989322473</v>
      </c>
      <c r="I6" s="26"/>
      <c r="J6" s="24">
        <f t="shared" si="1"/>
        <v>84007</v>
      </c>
      <c r="K6" s="58">
        <f t="shared" ref="K6:K13" si="4">E6/C6</f>
        <v>0.12177885409213496</v>
      </c>
      <c r="L6" s="58">
        <f t="shared" ref="L6:L13" si="5">F6/C6</f>
        <v>9.3483405801089769E-2</v>
      </c>
    </row>
    <row r="7" spans="1:12" ht="20.100000000000001" customHeight="1">
      <c r="B7" s="19" t="s">
        <v>19</v>
      </c>
      <c r="C7" s="39">
        <v>95925</v>
      </c>
      <c r="D7" s="40">
        <f t="shared" si="2"/>
        <v>28172</v>
      </c>
      <c r="E7" s="41">
        <v>14664</v>
      </c>
      <c r="F7" s="42">
        <v>13508</v>
      </c>
      <c r="G7" s="39">
        <v>30964</v>
      </c>
      <c r="H7" s="43">
        <f t="shared" si="3"/>
        <v>0.29368777690904352</v>
      </c>
      <c r="I7" s="26"/>
      <c r="J7" s="24">
        <f t="shared" si="1"/>
        <v>36789</v>
      </c>
      <c r="K7" s="58">
        <f t="shared" si="4"/>
        <v>0.152869429241595</v>
      </c>
      <c r="L7" s="58">
        <f t="shared" si="5"/>
        <v>0.14081834766744852</v>
      </c>
    </row>
    <row r="8" spans="1:12" ht="20.100000000000001" customHeight="1">
      <c r="B8" s="19" t="s">
        <v>20</v>
      </c>
      <c r="C8" s="39">
        <v>54221</v>
      </c>
      <c r="D8" s="40">
        <f t="shared" si="2"/>
        <v>17749</v>
      </c>
      <c r="E8" s="41">
        <v>8586</v>
      </c>
      <c r="F8" s="42">
        <v>9163</v>
      </c>
      <c r="G8" s="39">
        <v>17180</v>
      </c>
      <c r="H8" s="43">
        <f t="shared" si="3"/>
        <v>0.32734549344349972</v>
      </c>
      <c r="I8" s="26"/>
      <c r="J8" s="24">
        <f t="shared" si="1"/>
        <v>19292</v>
      </c>
      <c r="K8" s="58">
        <f t="shared" si="4"/>
        <v>0.15835193006399734</v>
      </c>
      <c r="L8" s="58">
        <f t="shared" si="5"/>
        <v>0.16899356337950242</v>
      </c>
    </row>
    <row r="9" spans="1:12" ht="20.100000000000001" customHeight="1">
      <c r="B9" s="19" t="s">
        <v>21</v>
      </c>
      <c r="C9" s="39">
        <v>32004</v>
      </c>
      <c r="D9" s="40">
        <f t="shared" si="2"/>
        <v>8769</v>
      </c>
      <c r="E9" s="41">
        <v>4452</v>
      </c>
      <c r="F9" s="42">
        <v>4317</v>
      </c>
      <c r="G9" s="39">
        <v>10546</v>
      </c>
      <c r="H9" s="43">
        <f t="shared" si="3"/>
        <v>0.27399700037495311</v>
      </c>
      <c r="I9" s="26"/>
      <c r="J9" s="24">
        <f t="shared" si="1"/>
        <v>12689</v>
      </c>
      <c r="K9" s="58">
        <f t="shared" si="4"/>
        <v>0.13910761154855644</v>
      </c>
      <c r="L9" s="58">
        <f t="shared" si="5"/>
        <v>0.1348893888263967</v>
      </c>
    </row>
    <row r="10" spans="1:12" ht="20.100000000000001" customHeight="1">
      <c r="B10" s="19" t="s">
        <v>22</v>
      </c>
      <c r="C10" s="39">
        <v>46805</v>
      </c>
      <c r="D10" s="40">
        <f t="shared" si="2"/>
        <v>13485</v>
      </c>
      <c r="E10" s="41">
        <v>6403</v>
      </c>
      <c r="F10" s="42">
        <v>7082</v>
      </c>
      <c r="G10" s="39">
        <v>14961</v>
      </c>
      <c r="H10" s="43">
        <f t="shared" si="3"/>
        <v>0.28811024463198376</v>
      </c>
      <c r="I10" s="26"/>
      <c r="J10" s="24">
        <f t="shared" si="1"/>
        <v>18359</v>
      </c>
      <c r="K10" s="58">
        <f t="shared" si="4"/>
        <v>0.1368016237581455</v>
      </c>
      <c r="L10" s="58">
        <f t="shared" si="5"/>
        <v>0.15130862087383826</v>
      </c>
    </row>
    <row r="11" spans="1:12" ht="20.100000000000001" customHeight="1">
      <c r="B11" s="19" t="s">
        <v>23</v>
      </c>
      <c r="C11" s="39">
        <v>103579</v>
      </c>
      <c r="D11" s="40">
        <f t="shared" si="2"/>
        <v>29477</v>
      </c>
      <c r="E11" s="41">
        <v>14449</v>
      </c>
      <c r="F11" s="42">
        <v>15028</v>
      </c>
      <c r="G11" s="39">
        <v>33699</v>
      </c>
      <c r="H11" s="43">
        <f t="shared" si="3"/>
        <v>0.28458471311752381</v>
      </c>
      <c r="I11" s="26"/>
      <c r="J11" s="24">
        <f t="shared" si="1"/>
        <v>40403</v>
      </c>
      <c r="K11" s="58">
        <f t="shared" si="4"/>
        <v>0.13949738846677415</v>
      </c>
      <c r="L11" s="58">
        <f t="shared" si="5"/>
        <v>0.14508732465074967</v>
      </c>
    </row>
    <row r="12" spans="1:12" ht="20.100000000000001" customHeight="1">
      <c r="B12" s="19" t="s">
        <v>24</v>
      </c>
      <c r="C12" s="39">
        <v>146788</v>
      </c>
      <c r="D12" s="40">
        <f t="shared" si="2"/>
        <v>46389</v>
      </c>
      <c r="E12" s="41">
        <v>22566</v>
      </c>
      <c r="F12" s="42">
        <v>23823</v>
      </c>
      <c r="G12" s="39">
        <v>46319</v>
      </c>
      <c r="H12" s="43">
        <f t="shared" si="3"/>
        <v>0.31602719568357085</v>
      </c>
      <c r="I12" s="26"/>
      <c r="J12" s="24">
        <f t="shared" si="1"/>
        <v>54080</v>
      </c>
      <c r="K12" s="58">
        <f t="shared" si="4"/>
        <v>0.15373191269041067</v>
      </c>
      <c r="L12" s="58">
        <f t="shared" si="5"/>
        <v>0.16229528299316021</v>
      </c>
    </row>
    <row r="13" spans="1:12" ht="20.100000000000001" customHeight="1">
      <c r="B13" s="19" t="s">
        <v>25</v>
      </c>
      <c r="C13" s="39">
        <v>61047</v>
      </c>
      <c r="D13" s="40">
        <f t="shared" si="2"/>
        <v>19793</v>
      </c>
      <c r="E13" s="41">
        <v>9470</v>
      </c>
      <c r="F13" s="42">
        <v>10323</v>
      </c>
      <c r="G13" s="39">
        <v>18916</v>
      </c>
      <c r="H13" s="43">
        <f t="shared" si="3"/>
        <v>0.32422559667141709</v>
      </c>
      <c r="I13" s="26"/>
      <c r="J13" s="24">
        <f t="shared" si="1"/>
        <v>22338</v>
      </c>
      <c r="K13" s="58">
        <f t="shared" si="4"/>
        <v>0.15512637803659476</v>
      </c>
      <c r="L13" s="58">
        <f t="shared" si="5"/>
        <v>0.16909921863482236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8008</v>
      </c>
      <c r="E4" s="46">
        <f t="shared" ref="E4:K4" si="0">SUM(E5:E6)</f>
        <v>5230</v>
      </c>
      <c r="F4" s="46">
        <f t="shared" si="0"/>
        <v>7661</v>
      </c>
      <c r="G4" s="46">
        <f t="shared" si="0"/>
        <v>5159</v>
      </c>
      <c r="H4" s="46">
        <f t="shared" si="0"/>
        <v>4266</v>
      </c>
      <c r="I4" s="46">
        <f t="shared" si="0"/>
        <v>4903</v>
      </c>
      <c r="J4" s="45">
        <f t="shared" si="0"/>
        <v>3101</v>
      </c>
      <c r="K4" s="47">
        <f t="shared" si="0"/>
        <v>38328</v>
      </c>
      <c r="L4" s="55">
        <f>K4/人口統計!D5</f>
        <v>0.1888590504816576</v>
      </c>
    </row>
    <row r="5" spans="1:12" ht="20.100000000000001" customHeight="1">
      <c r="B5" s="115"/>
      <c r="C5" s="116" t="s">
        <v>39</v>
      </c>
      <c r="D5" s="48">
        <v>1153</v>
      </c>
      <c r="E5" s="49">
        <v>847</v>
      </c>
      <c r="F5" s="49">
        <v>862</v>
      </c>
      <c r="G5" s="49">
        <v>631</v>
      </c>
      <c r="H5" s="49">
        <v>488</v>
      </c>
      <c r="I5" s="49">
        <v>456</v>
      </c>
      <c r="J5" s="48">
        <v>298</v>
      </c>
      <c r="K5" s="50">
        <f>SUM(D5:J5)</f>
        <v>4735</v>
      </c>
      <c r="L5" s="56">
        <f>K5/人口統計!D5</f>
        <v>2.3331444480031535E-2</v>
      </c>
    </row>
    <row r="6" spans="1:12" ht="20.100000000000001" customHeight="1">
      <c r="B6" s="115"/>
      <c r="C6" s="117" t="s">
        <v>40</v>
      </c>
      <c r="D6" s="51">
        <v>6855</v>
      </c>
      <c r="E6" s="52">
        <v>4383</v>
      </c>
      <c r="F6" s="52">
        <v>6799</v>
      </c>
      <c r="G6" s="52">
        <v>4528</v>
      </c>
      <c r="H6" s="52">
        <v>3778</v>
      </c>
      <c r="I6" s="52">
        <v>4447</v>
      </c>
      <c r="J6" s="51">
        <v>2803</v>
      </c>
      <c r="K6" s="53">
        <f>SUM(D6:J6)</f>
        <v>33593</v>
      </c>
      <c r="L6" s="57">
        <f>K6/人口統計!D5</f>
        <v>0.16552760600162605</v>
      </c>
    </row>
    <row r="7" spans="1:12" ht="20.100000000000001" customHeight="1" thickBot="1">
      <c r="B7" s="193" t="s">
        <v>63</v>
      </c>
      <c r="C7" s="194"/>
      <c r="D7" s="45">
        <v>82</v>
      </c>
      <c r="E7" s="46">
        <v>135</v>
      </c>
      <c r="F7" s="46">
        <v>126</v>
      </c>
      <c r="G7" s="46">
        <v>120</v>
      </c>
      <c r="H7" s="46">
        <v>93</v>
      </c>
      <c r="I7" s="46">
        <v>104</v>
      </c>
      <c r="J7" s="45">
        <v>79</v>
      </c>
      <c r="K7" s="47">
        <f>SUM(D7:J7)</f>
        <v>739</v>
      </c>
      <c r="L7" s="78"/>
    </row>
    <row r="8" spans="1:12" ht="20.100000000000001" customHeight="1" thickTop="1">
      <c r="B8" s="195" t="s">
        <v>35</v>
      </c>
      <c r="C8" s="196"/>
      <c r="D8" s="35">
        <f>D4+D7</f>
        <v>8090</v>
      </c>
      <c r="E8" s="34">
        <f t="shared" ref="E8:K8" si="1">E4+E7</f>
        <v>5365</v>
      </c>
      <c r="F8" s="34">
        <f t="shared" si="1"/>
        <v>7787</v>
      </c>
      <c r="G8" s="34">
        <f t="shared" si="1"/>
        <v>5279</v>
      </c>
      <c r="H8" s="34">
        <f t="shared" si="1"/>
        <v>4359</v>
      </c>
      <c r="I8" s="34">
        <f t="shared" si="1"/>
        <v>5007</v>
      </c>
      <c r="J8" s="35">
        <f t="shared" si="1"/>
        <v>3180</v>
      </c>
      <c r="K8" s="54">
        <f t="shared" si="1"/>
        <v>39067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1232</v>
      </c>
      <c r="E23" s="39">
        <v>753</v>
      </c>
      <c r="F23" s="39">
        <v>1093</v>
      </c>
      <c r="G23" s="39">
        <v>719</v>
      </c>
      <c r="H23" s="39">
        <v>628</v>
      </c>
      <c r="I23" s="39">
        <v>838</v>
      </c>
      <c r="J23" s="40">
        <v>523</v>
      </c>
      <c r="K23" s="167">
        <f t="shared" ref="K23:K30" si="2">SUM(D23:J23)</f>
        <v>5786</v>
      </c>
      <c r="L23" s="188">
        <f>K23/人口統計!D6</f>
        <v>0.14793792027818262</v>
      </c>
    </row>
    <row r="24" spans="1:12" ht="20.100000000000001" customHeight="1">
      <c r="B24" s="197" t="s">
        <v>19</v>
      </c>
      <c r="C24" s="199"/>
      <c r="D24" s="45">
        <v>1137</v>
      </c>
      <c r="E24" s="46">
        <v>826</v>
      </c>
      <c r="F24" s="46">
        <v>1002</v>
      </c>
      <c r="G24" s="46">
        <v>748</v>
      </c>
      <c r="H24" s="46">
        <v>571</v>
      </c>
      <c r="I24" s="46">
        <v>655</v>
      </c>
      <c r="J24" s="45">
        <v>389</v>
      </c>
      <c r="K24" s="47">
        <f t="shared" si="2"/>
        <v>5328</v>
      </c>
      <c r="L24" s="55">
        <f>K24/人口統計!D7</f>
        <v>0.18912395286099673</v>
      </c>
    </row>
    <row r="25" spans="1:12" ht="20.100000000000001" customHeight="1">
      <c r="B25" s="197" t="s">
        <v>20</v>
      </c>
      <c r="C25" s="199"/>
      <c r="D25" s="45">
        <v>836</v>
      </c>
      <c r="E25" s="46">
        <v>469</v>
      </c>
      <c r="F25" s="46">
        <v>701</v>
      </c>
      <c r="G25" s="46">
        <v>544</v>
      </c>
      <c r="H25" s="46">
        <v>452</v>
      </c>
      <c r="I25" s="46">
        <v>440</v>
      </c>
      <c r="J25" s="45">
        <v>340</v>
      </c>
      <c r="K25" s="47">
        <f t="shared" si="2"/>
        <v>3782</v>
      </c>
      <c r="L25" s="55">
        <f>K25/人口統計!D8</f>
        <v>0.213082427178996</v>
      </c>
    </row>
    <row r="26" spans="1:12" ht="20.100000000000001" customHeight="1">
      <c r="B26" s="197" t="s">
        <v>21</v>
      </c>
      <c r="C26" s="199"/>
      <c r="D26" s="45">
        <v>194</v>
      </c>
      <c r="E26" s="46">
        <v>165</v>
      </c>
      <c r="F26" s="46">
        <v>305</v>
      </c>
      <c r="G26" s="46">
        <v>212</v>
      </c>
      <c r="H26" s="46">
        <v>189</v>
      </c>
      <c r="I26" s="46">
        <v>199</v>
      </c>
      <c r="J26" s="45">
        <v>150</v>
      </c>
      <c r="K26" s="47">
        <f t="shared" si="2"/>
        <v>1414</v>
      </c>
      <c r="L26" s="55">
        <f>K26/人口統計!D9</f>
        <v>0.16124985745238909</v>
      </c>
    </row>
    <row r="27" spans="1:12" ht="20.100000000000001" customHeight="1">
      <c r="B27" s="197" t="s">
        <v>22</v>
      </c>
      <c r="C27" s="199"/>
      <c r="D27" s="45">
        <v>429</v>
      </c>
      <c r="E27" s="46">
        <v>249</v>
      </c>
      <c r="F27" s="46">
        <v>458</v>
      </c>
      <c r="G27" s="46">
        <v>301</v>
      </c>
      <c r="H27" s="46">
        <v>275</v>
      </c>
      <c r="I27" s="46">
        <v>304</v>
      </c>
      <c r="J27" s="45">
        <v>200</v>
      </c>
      <c r="K27" s="47">
        <f t="shared" si="2"/>
        <v>2216</v>
      </c>
      <c r="L27" s="55">
        <f>K27/人口統計!D10</f>
        <v>0.16433073785687802</v>
      </c>
    </row>
    <row r="28" spans="1:12" ht="20.100000000000001" customHeight="1">
      <c r="B28" s="197" t="s">
        <v>23</v>
      </c>
      <c r="C28" s="199"/>
      <c r="D28" s="45">
        <v>753</v>
      </c>
      <c r="E28" s="46">
        <v>624</v>
      </c>
      <c r="F28" s="46">
        <v>1175</v>
      </c>
      <c r="G28" s="46">
        <v>649</v>
      </c>
      <c r="H28" s="46">
        <v>582</v>
      </c>
      <c r="I28" s="46">
        <v>685</v>
      </c>
      <c r="J28" s="45">
        <v>379</v>
      </c>
      <c r="K28" s="47">
        <f t="shared" si="2"/>
        <v>4847</v>
      </c>
      <c r="L28" s="55">
        <f>K28/人口統計!D11</f>
        <v>0.16443328696950166</v>
      </c>
    </row>
    <row r="29" spans="1:12" ht="20.100000000000001" customHeight="1">
      <c r="B29" s="197" t="s">
        <v>24</v>
      </c>
      <c r="C29" s="198"/>
      <c r="D29" s="40">
        <v>2913</v>
      </c>
      <c r="E29" s="39">
        <v>1674</v>
      </c>
      <c r="F29" s="39">
        <v>2223</v>
      </c>
      <c r="G29" s="39">
        <v>1503</v>
      </c>
      <c r="H29" s="39">
        <v>1235</v>
      </c>
      <c r="I29" s="39">
        <v>1268</v>
      </c>
      <c r="J29" s="40">
        <v>788</v>
      </c>
      <c r="K29" s="167">
        <f t="shared" si="2"/>
        <v>11604</v>
      </c>
      <c r="L29" s="168">
        <f>K29/人口統計!D12</f>
        <v>0.25014550863351226</v>
      </c>
    </row>
    <row r="30" spans="1:12" ht="20.100000000000001" customHeight="1">
      <c r="B30" s="197" t="s">
        <v>25</v>
      </c>
      <c r="C30" s="198"/>
      <c r="D30" s="40">
        <v>514</v>
      </c>
      <c r="E30" s="39">
        <v>470</v>
      </c>
      <c r="F30" s="39">
        <v>704</v>
      </c>
      <c r="G30" s="39">
        <v>483</v>
      </c>
      <c r="H30" s="39">
        <v>334</v>
      </c>
      <c r="I30" s="39">
        <v>514</v>
      </c>
      <c r="J30" s="40">
        <v>332</v>
      </c>
      <c r="K30" s="167">
        <f t="shared" si="2"/>
        <v>3351</v>
      </c>
      <c r="L30" s="168">
        <f>K30/人口統計!D13</f>
        <v>0.16930227858333755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28875</v>
      </c>
      <c r="E5" s="174">
        <v>1897651.1100000015</v>
      </c>
      <c r="F5" s="175">
        <v>15726</v>
      </c>
      <c r="G5" s="176">
        <v>347555.02000000008</v>
      </c>
      <c r="H5" s="173">
        <v>2902</v>
      </c>
      <c r="I5" s="174">
        <v>666903.07999999973</v>
      </c>
      <c r="J5" s="175">
        <v>6879</v>
      </c>
      <c r="K5" s="176">
        <v>1913458.3000000012</v>
      </c>
      <c r="M5" s="147">
        <f>Q5+Q7</f>
        <v>44601</v>
      </c>
      <c r="N5" s="119" t="s">
        <v>106</v>
      </c>
      <c r="O5" s="120"/>
      <c r="P5" s="132"/>
      <c r="Q5" s="121">
        <v>28875</v>
      </c>
      <c r="R5" s="122">
        <v>1897651.1100000015</v>
      </c>
      <c r="S5" s="122">
        <f>R5/Q5*100</f>
        <v>6571.9518961039012</v>
      </c>
    </row>
    <row r="6" spans="1:19" ht="20.100000000000001" customHeight="1" thickTop="1">
      <c r="B6" s="203" t="s">
        <v>112</v>
      </c>
      <c r="C6" s="203"/>
      <c r="D6" s="169">
        <v>4685</v>
      </c>
      <c r="E6" s="170">
        <v>288035.24</v>
      </c>
      <c r="F6" s="171">
        <v>2281</v>
      </c>
      <c r="G6" s="172">
        <v>50394.299999999988</v>
      </c>
      <c r="H6" s="169">
        <v>283</v>
      </c>
      <c r="I6" s="170">
        <v>64716.759999999995</v>
      </c>
      <c r="J6" s="171">
        <v>1117</v>
      </c>
      <c r="K6" s="172">
        <v>335413.46000000008</v>
      </c>
      <c r="M6" s="58"/>
      <c r="N6" s="123"/>
      <c r="O6" s="92" t="s">
        <v>103</v>
      </c>
      <c r="P6" s="105"/>
      <c r="Q6" s="96">
        <f>Q5/Q$13</f>
        <v>0.53096612849840019</v>
      </c>
      <c r="R6" s="97">
        <f>R5/R$13</f>
        <v>0.39324931338490393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4367</v>
      </c>
      <c r="E7" s="144">
        <v>290538.92000000004</v>
      </c>
      <c r="F7" s="145">
        <v>2362</v>
      </c>
      <c r="G7" s="146">
        <v>49689.819999999992</v>
      </c>
      <c r="H7" s="143">
        <v>223</v>
      </c>
      <c r="I7" s="144">
        <v>54115.070000000007</v>
      </c>
      <c r="J7" s="145">
        <v>836</v>
      </c>
      <c r="K7" s="146">
        <v>238479.27</v>
      </c>
      <c r="M7" s="58"/>
      <c r="N7" s="124" t="s">
        <v>107</v>
      </c>
      <c r="O7" s="125"/>
      <c r="P7" s="133"/>
      <c r="Q7" s="126">
        <v>15726</v>
      </c>
      <c r="R7" s="127">
        <v>347555.02000000008</v>
      </c>
      <c r="S7" s="127">
        <f>R7/Q7*100</f>
        <v>2210.066259697317</v>
      </c>
    </row>
    <row r="8" spans="1:19" ht="20.100000000000001" customHeight="1">
      <c r="B8" s="200" t="s">
        <v>114</v>
      </c>
      <c r="C8" s="200"/>
      <c r="D8" s="143">
        <v>2711</v>
      </c>
      <c r="E8" s="144">
        <v>177283.86000000004</v>
      </c>
      <c r="F8" s="145">
        <v>1501</v>
      </c>
      <c r="G8" s="146">
        <v>30644.249999999996</v>
      </c>
      <c r="H8" s="143">
        <v>338</v>
      </c>
      <c r="I8" s="144">
        <v>85547.55</v>
      </c>
      <c r="J8" s="145">
        <v>663</v>
      </c>
      <c r="K8" s="146">
        <v>191267.18999999994</v>
      </c>
      <c r="L8" s="87"/>
      <c r="M8" s="86"/>
      <c r="N8" s="128"/>
      <c r="O8" s="92" t="s">
        <v>103</v>
      </c>
      <c r="P8" s="105"/>
      <c r="Q8" s="96">
        <f>Q7/Q$13</f>
        <v>0.28917656577544043</v>
      </c>
      <c r="R8" s="97">
        <f>R7/R$13</f>
        <v>7.2023657171879432E-2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1042</v>
      </c>
      <c r="E9" s="144">
        <v>66924.210000000021</v>
      </c>
      <c r="F9" s="145">
        <v>394</v>
      </c>
      <c r="G9" s="146">
        <v>8859.9</v>
      </c>
      <c r="H9" s="143">
        <v>54</v>
      </c>
      <c r="I9" s="144">
        <v>13735.53</v>
      </c>
      <c r="J9" s="145">
        <v>333</v>
      </c>
      <c r="K9" s="146">
        <v>91079.950000000012</v>
      </c>
      <c r="L9" s="87"/>
      <c r="M9" s="86"/>
      <c r="N9" s="124" t="s">
        <v>108</v>
      </c>
      <c r="O9" s="125"/>
      <c r="P9" s="133"/>
      <c r="Q9" s="126">
        <v>2902</v>
      </c>
      <c r="R9" s="127">
        <v>666903.07999999973</v>
      </c>
      <c r="S9" s="127">
        <f>R9/Q9*100</f>
        <v>22980.809097174351</v>
      </c>
    </row>
    <row r="10" spans="1:19" ht="20.100000000000001" customHeight="1">
      <c r="B10" s="200" t="s">
        <v>116</v>
      </c>
      <c r="C10" s="200"/>
      <c r="D10" s="143">
        <v>1678</v>
      </c>
      <c r="E10" s="144">
        <v>114903.94</v>
      </c>
      <c r="F10" s="145">
        <v>726</v>
      </c>
      <c r="G10" s="146">
        <v>15024.48</v>
      </c>
      <c r="H10" s="143">
        <v>196</v>
      </c>
      <c r="I10" s="144">
        <v>44390.69</v>
      </c>
      <c r="J10" s="145">
        <v>396</v>
      </c>
      <c r="K10" s="146">
        <v>110171.86</v>
      </c>
      <c r="L10" s="87"/>
      <c r="M10" s="86"/>
      <c r="N10" s="93"/>
      <c r="O10" s="92" t="s">
        <v>103</v>
      </c>
      <c r="P10" s="105"/>
      <c r="Q10" s="96">
        <f>Q9/Q$13</f>
        <v>5.3363245191423631E-2</v>
      </c>
      <c r="R10" s="97">
        <f>R9/R$13</f>
        <v>0.1382019997892433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3368</v>
      </c>
      <c r="E11" s="144">
        <v>238488.21999999997</v>
      </c>
      <c r="F11" s="145">
        <v>1209</v>
      </c>
      <c r="G11" s="146">
        <v>28466.929999999993</v>
      </c>
      <c r="H11" s="143">
        <v>479</v>
      </c>
      <c r="I11" s="144">
        <v>104868.22</v>
      </c>
      <c r="J11" s="145">
        <v>938</v>
      </c>
      <c r="K11" s="146">
        <v>258788.33000000005</v>
      </c>
      <c r="L11" s="87"/>
      <c r="M11" s="86"/>
      <c r="N11" s="124" t="s">
        <v>109</v>
      </c>
      <c r="O11" s="125"/>
      <c r="P11" s="133"/>
      <c r="Q11" s="99">
        <v>6879</v>
      </c>
      <c r="R11" s="100">
        <v>1913458.3000000012</v>
      </c>
      <c r="S11" s="100">
        <f>R11/Q11*100</f>
        <v>27815.936909434527</v>
      </c>
    </row>
    <row r="12" spans="1:19" ht="20.100000000000001" customHeight="1" thickBot="1">
      <c r="B12" s="200" t="s">
        <v>118</v>
      </c>
      <c r="C12" s="200"/>
      <c r="D12" s="143">
        <v>8527</v>
      </c>
      <c r="E12" s="144">
        <v>550022.72</v>
      </c>
      <c r="F12" s="145">
        <v>6101</v>
      </c>
      <c r="G12" s="146">
        <v>138055.99999999991</v>
      </c>
      <c r="H12" s="143">
        <v>1062</v>
      </c>
      <c r="I12" s="144">
        <v>243141.87000000002</v>
      </c>
      <c r="J12" s="145">
        <v>1793</v>
      </c>
      <c r="K12" s="146">
        <v>470380.96000000008</v>
      </c>
      <c r="L12" s="87"/>
      <c r="M12" s="86"/>
      <c r="N12" s="123"/>
      <c r="O12" s="82" t="s">
        <v>103</v>
      </c>
      <c r="P12" s="106"/>
      <c r="Q12" s="101">
        <f>Q11/Q$13</f>
        <v>0.12649406053473575</v>
      </c>
      <c r="R12" s="102">
        <f>R11/R$13</f>
        <v>0.39652502965397329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2497</v>
      </c>
      <c r="E13" s="144">
        <v>171454.00000000003</v>
      </c>
      <c r="F13" s="145">
        <v>1152</v>
      </c>
      <c r="G13" s="146">
        <v>26419.339999999997</v>
      </c>
      <c r="H13" s="143">
        <v>267</v>
      </c>
      <c r="I13" s="144">
        <v>56387.39</v>
      </c>
      <c r="J13" s="145">
        <v>803</v>
      </c>
      <c r="K13" s="146">
        <v>217877.28</v>
      </c>
      <c r="M13" s="58"/>
      <c r="N13" s="129" t="s">
        <v>110</v>
      </c>
      <c r="O13" s="130"/>
      <c r="P13" s="131"/>
      <c r="Q13" s="94">
        <f>Q5+Q7+Q9+Q11</f>
        <v>54382</v>
      </c>
      <c r="R13" s="95">
        <f>R5+R7+R9+R11</f>
        <v>4825567.5100000026</v>
      </c>
      <c r="S13" s="95">
        <f>R13/Q13*100</f>
        <v>8873.464583869667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0.53096612849840019</v>
      </c>
      <c r="O16" s="58">
        <f>F5/(D5+F5+H5+J5)</f>
        <v>0.28917656577544043</v>
      </c>
      <c r="P16" s="58">
        <f>H5/(D5+F5+H5+J5)</f>
        <v>5.3363245191423631E-2</v>
      </c>
      <c r="Q16" s="58">
        <f>J5/(D5+F5+H5+J5)</f>
        <v>0.12649406053473575</v>
      </c>
    </row>
    <row r="17" spans="13:17" ht="20.100000000000001" customHeight="1">
      <c r="M17" s="14" t="s">
        <v>132</v>
      </c>
      <c r="N17" s="58">
        <f t="shared" ref="N17:N23" si="0">D6/(D6+F6+H6+J6)</f>
        <v>0.56000478125747066</v>
      </c>
      <c r="O17" s="58">
        <f t="shared" ref="O17:O23" si="1">F6/(D6+F6+H6+J6)</f>
        <v>0.27265120726751135</v>
      </c>
      <c r="P17" s="58">
        <f t="shared" ref="P17:P23" si="2">H6/(D6+F6+H6+J6)</f>
        <v>3.3827396605307196E-2</v>
      </c>
      <c r="Q17" s="58">
        <f t="shared" ref="Q17:Q23" si="3">J6/(D6+F6+H6+J6)</f>
        <v>0.13351661486971073</v>
      </c>
    </row>
    <row r="18" spans="13:17" ht="20.100000000000001" customHeight="1">
      <c r="M18" s="14" t="s">
        <v>133</v>
      </c>
      <c r="N18" s="58">
        <f t="shared" si="0"/>
        <v>0.56073446327683618</v>
      </c>
      <c r="O18" s="58">
        <f t="shared" si="1"/>
        <v>0.30328710837185413</v>
      </c>
      <c r="P18" s="58">
        <f t="shared" si="2"/>
        <v>2.8633795582948124E-2</v>
      </c>
      <c r="Q18" s="58">
        <f t="shared" si="3"/>
        <v>0.10734463276836158</v>
      </c>
    </row>
    <row r="19" spans="13:17" ht="20.100000000000001" customHeight="1">
      <c r="M19" s="14" t="s">
        <v>134</v>
      </c>
      <c r="N19" s="58">
        <f t="shared" si="0"/>
        <v>0.52004603874928068</v>
      </c>
      <c r="O19" s="58">
        <f t="shared" si="1"/>
        <v>0.28793401112603106</v>
      </c>
      <c r="P19" s="58">
        <f t="shared" si="2"/>
        <v>6.4837905236907731E-2</v>
      </c>
      <c r="Q19" s="58">
        <f t="shared" si="3"/>
        <v>0.12718204488778054</v>
      </c>
    </row>
    <row r="20" spans="13:17" ht="20.100000000000001" customHeight="1">
      <c r="M20" s="14" t="s">
        <v>135</v>
      </c>
      <c r="N20" s="58">
        <f t="shared" si="0"/>
        <v>0.57158529895776189</v>
      </c>
      <c r="O20" s="58">
        <f t="shared" si="1"/>
        <v>0.2161272627537027</v>
      </c>
      <c r="P20" s="58">
        <f t="shared" si="2"/>
        <v>2.9621503017004936E-2</v>
      </c>
      <c r="Q20" s="58">
        <f t="shared" si="3"/>
        <v>0.18266593527153044</v>
      </c>
    </row>
    <row r="21" spans="13:17" ht="20.100000000000001" customHeight="1">
      <c r="M21" s="14" t="s">
        <v>136</v>
      </c>
      <c r="N21" s="58">
        <f t="shared" si="0"/>
        <v>0.56008010680907883</v>
      </c>
      <c r="O21" s="58">
        <f t="shared" si="1"/>
        <v>0.24232309746328437</v>
      </c>
      <c r="P21" s="58">
        <f t="shared" si="2"/>
        <v>6.5420560747663545E-2</v>
      </c>
      <c r="Q21" s="58">
        <f t="shared" si="3"/>
        <v>0.1321762349799733</v>
      </c>
    </row>
    <row r="22" spans="13:17" ht="20.100000000000001" customHeight="1">
      <c r="M22" s="14" t="s">
        <v>137</v>
      </c>
      <c r="N22" s="58">
        <f t="shared" si="0"/>
        <v>0.56189522856189522</v>
      </c>
      <c r="O22" s="58">
        <f t="shared" si="1"/>
        <v>0.20170170170170171</v>
      </c>
      <c r="P22" s="58">
        <f t="shared" si="2"/>
        <v>7.991324657991325E-2</v>
      </c>
      <c r="Q22" s="58">
        <f t="shared" si="3"/>
        <v>0.15648982315648982</v>
      </c>
    </row>
    <row r="23" spans="13:17" ht="20.100000000000001" customHeight="1">
      <c r="M23" s="14" t="s">
        <v>138</v>
      </c>
      <c r="N23" s="58">
        <f t="shared" si="0"/>
        <v>0.4877309386260939</v>
      </c>
      <c r="O23" s="58">
        <f t="shared" si="1"/>
        <v>0.34896756849510951</v>
      </c>
      <c r="P23" s="58">
        <f t="shared" si="2"/>
        <v>6.0744723445632899E-2</v>
      </c>
      <c r="Q23" s="58">
        <f t="shared" si="3"/>
        <v>0.10255676943316365</v>
      </c>
    </row>
    <row r="24" spans="13:17" ht="20.100000000000001" customHeight="1">
      <c r="M24" s="14" t="s">
        <v>139</v>
      </c>
      <c r="N24" s="58">
        <f t="shared" ref="N24" si="4">D13/(D13+F13+H13+J13)</f>
        <v>0.52913752913752909</v>
      </c>
      <c r="O24" s="58">
        <f t="shared" ref="O24" si="5">F13/(D13+F13+H13+J13)</f>
        <v>0.24411951684678956</v>
      </c>
      <c r="P24" s="58">
        <f t="shared" ref="P24" si="6">H13/(D13+F13+H13+J13)</f>
        <v>5.6579783852511126E-2</v>
      </c>
      <c r="Q24" s="58">
        <f t="shared" ref="Q24" si="7">J13/(D13+F13+H13+J13)</f>
        <v>0.17016317016317017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0.39324931338490393</v>
      </c>
      <c r="O29" s="58">
        <f>G5/(E5+G5+I5+K5)</f>
        <v>7.2023657171879432E-2</v>
      </c>
      <c r="P29" s="58">
        <f>I5/(E5+G5+I5+K5)</f>
        <v>0.1382019997892433</v>
      </c>
      <c r="Q29" s="58">
        <f>K5/(E5+G5+I5+K5)</f>
        <v>0.39652502965397329</v>
      </c>
    </row>
    <row r="30" spans="13:17" ht="20.100000000000001" customHeight="1">
      <c r="M30" s="14" t="s">
        <v>132</v>
      </c>
      <c r="N30" s="58">
        <f t="shared" ref="N30:N37" si="8">E6/(E6+G6+I6+K6)</f>
        <v>0.38999584813556587</v>
      </c>
      <c r="O30" s="58">
        <f t="shared" ref="O30:O37" si="9">G6/(E6+G6+I6+K6)</f>
        <v>6.8233205665036489E-2</v>
      </c>
      <c r="P30" s="58">
        <f t="shared" ref="P30:P37" si="10">I6/(E6+G6+I6+K6)</f>
        <v>8.7625624228430746E-2</v>
      </c>
      <c r="Q30" s="58">
        <f t="shared" ref="Q30:Q37" si="11">K6/(E6+G6+I6+K6)</f>
        <v>0.45414532197096696</v>
      </c>
    </row>
    <row r="31" spans="13:17" ht="20.100000000000001" customHeight="1">
      <c r="M31" s="14" t="s">
        <v>133</v>
      </c>
      <c r="N31" s="58">
        <f t="shared" si="8"/>
        <v>0.45911555564629536</v>
      </c>
      <c r="O31" s="58">
        <f t="shared" si="9"/>
        <v>7.8520871899931316E-2</v>
      </c>
      <c r="P31" s="58">
        <f t="shared" si="10"/>
        <v>8.5513742640360088E-2</v>
      </c>
      <c r="Q31" s="58">
        <f t="shared" si="11"/>
        <v>0.3768498298134132</v>
      </c>
    </row>
    <row r="32" spans="13:17" ht="20.100000000000001" customHeight="1">
      <c r="M32" s="14" t="s">
        <v>134</v>
      </c>
      <c r="N32" s="58">
        <f t="shared" si="8"/>
        <v>0.36572764301732363</v>
      </c>
      <c r="O32" s="58">
        <f t="shared" si="9"/>
        <v>6.3217538948743643E-2</v>
      </c>
      <c r="P32" s="58">
        <f t="shared" si="10"/>
        <v>0.17648027196275304</v>
      </c>
      <c r="Q32" s="58">
        <f t="shared" si="11"/>
        <v>0.3945745460711797</v>
      </c>
    </row>
    <row r="33" spans="13:17" ht="20.100000000000001" customHeight="1">
      <c r="M33" s="14" t="s">
        <v>135</v>
      </c>
      <c r="N33" s="58">
        <f t="shared" si="8"/>
        <v>0.37056678810843374</v>
      </c>
      <c r="O33" s="58">
        <f t="shared" si="9"/>
        <v>4.9058250907435604E-2</v>
      </c>
      <c r="P33" s="58">
        <f t="shared" si="10"/>
        <v>7.6055156049911296E-2</v>
      </c>
      <c r="Q33" s="58">
        <f t="shared" si="11"/>
        <v>0.50431980493421935</v>
      </c>
    </row>
    <row r="34" spans="13:17" ht="20.100000000000001" customHeight="1">
      <c r="M34" s="14" t="s">
        <v>136</v>
      </c>
      <c r="N34" s="58">
        <f t="shared" si="8"/>
        <v>0.40389310071950618</v>
      </c>
      <c r="O34" s="58">
        <f t="shared" si="9"/>
        <v>5.2811799263786832E-2</v>
      </c>
      <c r="P34" s="58">
        <f t="shared" si="10"/>
        <v>0.15603549736569849</v>
      </c>
      <c r="Q34" s="58">
        <f t="shared" si="11"/>
        <v>0.38725960265100862</v>
      </c>
    </row>
    <row r="35" spans="13:17" ht="20.100000000000001" customHeight="1">
      <c r="M35" s="14" t="s">
        <v>137</v>
      </c>
      <c r="N35" s="58">
        <f t="shared" si="8"/>
        <v>0.37818553001791744</v>
      </c>
      <c r="O35" s="58">
        <f t="shared" si="9"/>
        <v>4.5141772662955652E-2</v>
      </c>
      <c r="P35" s="58">
        <f t="shared" si="10"/>
        <v>0.16629602654057954</v>
      </c>
      <c r="Q35" s="58">
        <f t="shared" si="11"/>
        <v>0.41037667077854728</v>
      </c>
    </row>
    <row r="36" spans="13:17" ht="20.100000000000001" customHeight="1">
      <c r="M36" s="14" t="s">
        <v>138</v>
      </c>
      <c r="N36" s="58">
        <f t="shared" si="8"/>
        <v>0.39242445187079028</v>
      </c>
      <c r="O36" s="58">
        <f t="shared" si="9"/>
        <v>9.849874951979036E-2</v>
      </c>
      <c r="P36" s="58">
        <f t="shared" si="10"/>
        <v>0.17347431586387732</v>
      </c>
      <c r="Q36" s="58">
        <f t="shared" si="11"/>
        <v>0.33560248274554216</v>
      </c>
    </row>
    <row r="37" spans="13:17" ht="20.100000000000001" customHeight="1">
      <c r="M37" s="14" t="s">
        <v>139</v>
      </c>
      <c r="N37" s="58">
        <f t="shared" si="8"/>
        <v>0.36314381890159619</v>
      </c>
      <c r="O37" s="58">
        <f t="shared" si="9"/>
        <v>5.5956816524897021E-2</v>
      </c>
      <c r="P37" s="58">
        <f t="shared" si="10"/>
        <v>0.11942988873105133</v>
      </c>
      <c r="Q37" s="58">
        <f t="shared" si="11"/>
        <v>0.46146947584245546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5085</v>
      </c>
      <c r="F5" s="149">
        <f>E5/SUM(E$5:E$15)</f>
        <v>0.1761038961038961</v>
      </c>
      <c r="G5" s="150">
        <v>300320.38999999996</v>
      </c>
      <c r="H5" s="151">
        <f>G5/SUM(G$5:G$15)</f>
        <v>0.15825901211103025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191</v>
      </c>
      <c r="F6" s="153">
        <f t="shared" ref="F6:F15" si="0">E6/SUM(E$5:E$15)</f>
        <v>6.6147186147186149E-3</v>
      </c>
      <c r="G6" s="154">
        <v>12348.720000000001</v>
      </c>
      <c r="H6" s="155">
        <f t="shared" ref="H6:H15" si="1">G6/SUM(G$5:G$15)</f>
        <v>6.5073711046916326E-3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1319</v>
      </c>
      <c r="F7" s="153">
        <f t="shared" si="0"/>
        <v>4.5679653679653681E-2</v>
      </c>
      <c r="G7" s="154">
        <v>63694.500000000007</v>
      </c>
      <c r="H7" s="155">
        <f t="shared" si="1"/>
        <v>3.3564915944954712E-2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316</v>
      </c>
      <c r="F8" s="153">
        <f t="shared" si="0"/>
        <v>1.0943722943722943E-2</v>
      </c>
      <c r="G8" s="154">
        <v>13976.419999999996</v>
      </c>
      <c r="H8" s="155">
        <f t="shared" si="1"/>
        <v>7.3651157087563889E-3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2384</v>
      </c>
      <c r="F9" s="153">
        <f t="shared" si="0"/>
        <v>8.256277056277056E-2</v>
      </c>
      <c r="G9" s="154">
        <v>33192.78</v>
      </c>
      <c r="H9" s="155">
        <f t="shared" si="1"/>
        <v>1.7491508225661145E-2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6932</v>
      </c>
      <c r="F10" s="153">
        <f t="shared" si="0"/>
        <v>0.24006926406926407</v>
      </c>
      <c r="G10" s="154">
        <v>740789.70000000007</v>
      </c>
      <c r="H10" s="155">
        <f t="shared" si="1"/>
        <v>0.39037191615270106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3048</v>
      </c>
      <c r="F11" s="153">
        <f t="shared" si="0"/>
        <v>0.10555844155844156</v>
      </c>
      <c r="G11" s="154">
        <v>290298.21999999997</v>
      </c>
      <c r="H11" s="155">
        <f t="shared" si="1"/>
        <v>0.15297765667789165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1278</v>
      </c>
      <c r="F12" s="153">
        <f t="shared" si="0"/>
        <v>4.4259740259740263E-2</v>
      </c>
      <c r="G12" s="154">
        <v>136216.99</v>
      </c>
      <c r="H12" s="155">
        <f t="shared" si="1"/>
        <v>7.1781893564196841E-2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269</v>
      </c>
      <c r="F13" s="153">
        <f t="shared" si="0"/>
        <v>9.3160173160173158E-3</v>
      </c>
      <c r="G13" s="154">
        <v>20646.759999999998</v>
      </c>
      <c r="H13" s="155">
        <f t="shared" si="1"/>
        <v>1.0880166481182096E-2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960</v>
      </c>
      <c r="F14" s="153">
        <f t="shared" si="0"/>
        <v>3.3246753246753247E-2</v>
      </c>
      <c r="G14" s="154">
        <v>189180.69999999998</v>
      </c>
      <c r="H14" s="155">
        <f t="shared" si="1"/>
        <v>9.969203453842472E-2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7093</v>
      </c>
      <c r="F15" s="157">
        <f t="shared" si="0"/>
        <v>0.24564502164502164</v>
      </c>
      <c r="G15" s="158">
        <v>96985.930000000008</v>
      </c>
      <c r="H15" s="159">
        <f t="shared" si="1"/>
        <v>5.1108409490509564E-2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5182</v>
      </c>
      <c r="F16" s="161">
        <f>E16/SUM(E$16:E$26)</f>
        <v>0.32951799567595064</v>
      </c>
      <c r="G16" s="162">
        <v>111231.43999999999</v>
      </c>
      <c r="H16" s="163">
        <f>G16/SUM(G$16:G$26)</f>
        <v>0.32003980261887743</v>
      </c>
    </row>
    <row r="17" spans="2:8" s="14" customFormat="1" ht="20.100000000000001" customHeight="1">
      <c r="B17" s="207"/>
      <c r="C17" s="213" t="s">
        <v>82</v>
      </c>
      <c r="D17" s="214"/>
      <c r="E17" s="152">
        <v>0</v>
      </c>
      <c r="F17" s="153">
        <f t="shared" ref="F17:F26" si="2">E17/SUM(E$16:E$26)</f>
        <v>0</v>
      </c>
      <c r="G17" s="154">
        <v>0</v>
      </c>
      <c r="H17" s="155">
        <f t="shared" ref="H17:H26" si="3">G17/SUM(G$16:G$26)</f>
        <v>0</v>
      </c>
    </row>
    <row r="18" spans="2:8" s="14" customFormat="1" ht="20.100000000000001" customHeight="1">
      <c r="B18" s="207"/>
      <c r="C18" s="213" t="s">
        <v>83</v>
      </c>
      <c r="D18" s="214"/>
      <c r="E18" s="152">
        <v>338</v>
      </c>
      <c r="F18" s="153">
        <f t="shared" si="2"/>
        <v>2.1493068803255754E-2</v>
      </c>
      <c r="G18" s="154">
        <v>10682.57</v>
      </c>
      <c r="H18" s="155">
        <f t="shared" si="3"/>
        <v>3.073634211929956E-2</v>
      </c>
    </row>
    <row r="19" spans="2:8" s="14" customFormat="1" ht="20.100000000000001" customHeight="1">
      <c r="B19" s="207"/>
      <c r="C19" s="213" t="s">
        <v>84</v>
      </c>
      <c r="D19" s="214"/>
      <c r="E19" s="152">
        <v>92</v>
      </c>
      <c r="F19" s="153">
        <f t="shared" si="2"/>
        <v>5.8501844079867733E-3</v>
      </c>
      <c r="G19" s="154">
        <v>3342.6400000000012</v>
      </c>
      <c r="H19" s="155">
        <f t="shared" si="3"/>
        <v>9.6175851524170231E-3</v>
      </c>
    </row>
    <row r="20" spans="2:8" s="14" customFormat="1" ht="20.100000000000001" customHeight="1">
      <c r="B20" s="207"/>
      <c r="C20" s="213" t="s">
        <v>85</v>
      </c>
      <c r="D20" s="214"/>
      <c r="E20" s="152">
        <v>262</v>
      </c>
      <c r="F20" s="153">
        <f t="shared" si="2"/>
        <v>1.666030777057103E-2</v>
      </c>
      <c r="G20" s="154">
        <v>3375.67</v>
      </c>
      <c r="H20" s="155">
        <f t="shared" si="3"/>
        <v>9.7126204650993114E-3</v>
      </c>
    </row>
    <row r="21" spans="2:8" s="14" customFormat="1" ht="20.100000000000001" customHeight="1">
      <c r="B21" s="207"/>
      <c r="C21" s="213" t="s">
        <v>86</v>
      </c>
      <c r="D21" s="214"/>
      <c r="E21" s="152">
        <v>4294</v>
      </c>
      <c r="F21" s="153">
        <f t="shared" si="2"/>
        <v>0.273050998346687</v>
      </c>
      <c r="G21" s="154">
        <v>115056.73999999999</v>
      </c>
      <c r="H21" s="155">
        <f t="shared" si="3"/>
        <v>0.3310461175327003</v>
      </c>
    </row>
    <row r="22" spans="2:8" s="14" customFormat="1" ht="20.100000000000001" customHeight="1">
      <c r="B22" s="207"/>
      <c r="C22" s="213" t="s">
        <v>87</v>
      </c>
      <c r="D22" s="214"/>
      <c r="E22" s="152">
        <v>2012</v>
      </c>
      <c r="F22" s="153">
        <f t="shared" si="2"/>
        <v>0.12794098944423249</v>
      </c>
      <c r="G22" s="154">
        <v>62566.950000000004</v>
      </c>
      <c r="H22" s="155">
        <f t="shared" si="3"/>
        <v>0.18002027420003891</v>
      </c>
    </row>
    <row r="23" spans="2:8" s="14" customFormat="1" ht="20.100000000000001" customHeight="1">
      <c r="B23" s="207"/>
      <c r="C23" s="213" t="s">
        <v>88</v>
      </c>
      <c r="D23" s="214"/>
      <c r="E23" s="152">
        <v>56</v>
      </c>
      <c r="F23" s="153">
        <f t="shared" si="2"/>
        <v>3.5609818135571665E-3</v>
      </c>
      <c r="G23" s="154">
        <v>1747.0500000000004</v>
      </c>
      <c r="H23" s="155">
        <f t="shared" si="3"/>
        <v>5.026686134471603E-3</v>
      </c>
    </row>
    <row r="24" spans="2:8" s="14" customFormat="1" ht="20.100000000000001" customHeight="1">
      <c r="B24" s="207"/>
      <c r="C24" s="213" t="s">
        <v>89</v>
      </c>
      <c r="D24" s="214"/>
      <c r="E24" s="152">
        <v>16</v>
      </c>
      <c r="F24" s="153">
        <f t="shared" si="2"/>
        <v>1.0174233753020476E-3</v>
      </c>
      <c r="G24" s="154">
        <v>649.93999999999994</v>
      </c>
      <c r="H24" s="155">
        <f t="shared" si="3"/>
        <v>1.8700348508849044E-3</v>
      </c>
    </row>
    <row r="25" spans="2:8" s="14" customFormat="1" ht="20.100000000000001" customHeight="1">
      <c r="B25" s="207"/>
      <c r="C25" s="213" t="s">
        <v>90</v>
      </c>
      <c r="D25" s="214"/>
      <c r="E25" s="152">
        <v>246</v>
      </c>
      <c r="F25" s="153">
        <f t="shared" si="2"/>
        <v>1.564288439526898E-2</v>
      </c>
      <c r="G25" s="154">
        <v>18711.929999999997</v>
      </c>
      <c r="H25" s="155">
        <f t="shared" si="3"/>
        <v>5.3838756234912098E-2</v>
      </c>
    </row>
    <row r="26" spans="2:8" s="14" customFormat="1" ht="20.100000000000001" customHeight="1">
      <c r="B26" s="208"/>
      <c r="C26" s="221" t="s">
        <v>91</v>
      </c>
      <c r="D26" s="222"/>
      <c r="E26" s="156">
        <v>3228</v>
      </c>
      <c r="F26" s="157">
        <f t="shared" si="2"/>
        <v>0.20526516596718811</v>
      </c>
      <c r="G26" s="158">
        <v>20190.09</v>
      </c>
      <c r="H26" s="159">
        <f t="shared" si="3"/>
        <v>5.8091780691298896E-2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75</v>
      </c>
      <c r="F27" s="161">
        <f>E27/SUM(E$27:E$36)</f>
        <v>2.5844245348035838E-2</v>
      </c>
      <c r="G27" s="162">
        <v>11568.950000000003</v>
      </c>
      <c r="H27" s="163">
        <f>G27/SUM(G$27:G$36)</f>
        <v>1.7347273309938835E-2</v>
      </c>
    </row>
    <row r="28" spans="2:8" s="14" customFormat="1" ht="20.100000000000001" customHeight="1">
      <c r="B28" s="233"/>
      <c r="C28" s="213" t="s">
        <v>72</v>
      </c>
      <c r="D28" s="214"/>
      <c r="E28" s="152">
        <v>0</v>
      </c>
      <c r="F28" s="153">
        <f t="shared" ref="F28:F36" si="4">E28/SUM(E$27:E$36)</f>
        <v>0</v>
      </c>
      <c r="G28" s="154">
        <v>0</v>
      </c>
      <c r="H28" s="155">
        <f t="shared" ref="H28:H36" si="5">G28/SUM(G$27:G$36)</f>
        <v>0</v>
      </c>
    </row>
    <row r="29" spans="2:8" s="14" customFormat="1" ht="20.100000000000001" customHeight="1">
      <c r="B29" s="233"/>
      <c r="C29" s="213" t="s">
        <v>73</v>
      </c>
      <c r="D29" s="214"/>
      <c r="E29" s="152">
        <v>207</v>
      </c>
      <c r="F29" s="153">
        <f t="shared" si="4"/>
        <v>7.133011716057891E-2</v>
      </c>
      <c r="G29" s="154">
        <v>30276.970000000005</v>
      </c>
      <c r="H29" s="155">
        <f t="shared" si="5"/>
        <v>4.5399355480559497E-2</v>
      </c>
    </row>
    <row r="30" spans="2:8" s="14" customFormat="1" ht="20.100000000000001" customHeight="1">
      <c r="B30" s="233"/>
      <c r="C30" s="213" t="s">
        <v>74</v>
      </c>
      <c r="D30" s="214"/>
      <c r="E30" s="152">
        <v>8</v>
      </c>
      <c r="F30" s="153">
        <f t="shared" si="4"/>
        <v>2.7567195037904893E-3</v>
      </c>
      <c r="G30" s="154">
        <v>286.24</v>
      </c>
      <c r="H30" s="155">
        <f t="shared" si="5"/>
        <v>4.2920779433197403E-4</v>
      </c>
    </row>
    <row r="31" spans="2:8" s="14" customFormat="1" ht="20.100000000000001" customHeight="1">
      <c r="B31" s="233"/>
      <c r="C31" s="213" t="s">
        <v>75</v>
      </c>
      <c r="D31" s="214"/>
      <c r="E31" s="152">
        <v>469</v>
      </c>
      <c r="F31" s="153">
        <f t="shared" si="4"/>
        <v>0.16161268090971745</v>
      </c>
      <c r="G31" s="154">
        <v>99014.959999999992</v>
      </c>
      <c r="H31" s="155">
        <f t="shared" si="5"/>
        <v>0.14846978964319674</v>
      </c>
    </row>
    <row r="32" spans="2:8" s="14" customFormat="1" ht="20.100000000000001" customHeight="1">
      <c r="B32" s="233"/>
      <c r="C32" s="213" t="s">
        <v>76</v>
      </c>
      <c r="D32" s="214"/>
      <c r="E32" s="152">
        <v>127</v>
      </c>
      <c r="F32" s="153">
        <f t="shared" si="4"/>
        <v>4.3762922122674019E-2</v>
      </c>
      <c r="G32" s="154">
        <v>7423.8700000000008</v>
      </c>
      <c r="H32" s="155">
        <f t="shared" si="5"/>
        <v>1.1131857420721465E-2</v>
      </c>
    </row>
    <row r="33" spans="2:8" s="14" customFormat="1" ht="20.100000000000001" customHeight="1">
      <c r="B33" s="233"/>
      <c r="C33" s="213" t="s">
        <v>77</v>
      </c>
      <c r="D33" s="214"/>
      <c r="E33" s="152">
        <v>1949</v>
      </c>
      <c r="F33" s="153">
        <f t="shared" si="4"/>
        <v>0.67160578911095792</v>
      </c>
      <c r="G33" s="154">
        <v>503562.43</v>
      </c>
      <c r="H33" s="155">
        <f t="shared" si="5"/>
        <v>0.75507587999143744</v>
      </c>
    </row>
    <row r="34" spans="2:8" s="14" customFormat="1" ht="20.100000000000001" customHeight="1">
      <c r="B34" s="233"/>
      <c r="C34" s="213" t="s">
        <v>78</v>
      </c>
      <c r="D34" s="214"/>
      <c r="E34" s="152">
        <v>29</v>
      </c>
      <c r="F34" s="153">
        <f t="shared" si="4"/>
        <v>9.9931082012405231E-3</v>
      </c>
      <c r="G34" s="154">
        <v>6547.14</v>
      </c>
      <c r="H34" s="155">
        <f t="shared" si="5"/>
        <v>9.8172286143887663E-3</v>
      </c>
    </row>
    <row r="35" spans="2:8" s="14" customFormat="1" ht="20.100000000000001" customHeight="1">
      <c r="B35" s="233"/>
      <c r="C35" s="213" t="s">
        <v>79</v>
      </c>
      <c r="D35" s="214"/>
      <c r="E35" s="152">
        <v>25</v>
      </c>
      <c r="F35" s="153">
        <f t="shared" si="4"/>
        <v>8.6147484493452799E-3</v>
      </c>
      <c r="G35" s="154">
        <v>5365.35</v>
      </c>
      <c r="H35" s="155">
        <f t="shared" si="5"/>
        <v>8.0451720210978801E-3</v>
      </c>
    </row>
    <row r="36" spans="2:8" s="14" customFormat="1" ht="20.100000000000001" customHeight="1">
      <c r="B36" s="233"/>
      <c r="C36" s="221" t="s">
        <v>92</v>
      </c>
      <c r="D36" s="222"/>
      <c r="E36" s="156">
        <v>13</v>
      </c>
      <c r="F36" s="157">
        <f t="shared" si="4"/>
        <v>4.4796691936595454E-3</v>
      </c>
      <c r="G36" s="158">
        <v>2857.17</v>
      </c>
      <c r="H36" s="159">
        <f t="shared" si="5"/>
        <v>4.2842357243274391E-3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3499</v>
      </c>
      <c r="F37" s="161">
        <f>E37/SUM(E$37:E$39)</f>
        <v>0.50864951301061201</v>
      </c>
      <c r="G37" s="162">
        <v>897710.27000000014</v>
      </c>
      <c r="H37" s="163">
        <f>G37/SUM(G$37:G$39)</f>
        <v>0.46915591000859552</v>
      </c>
    </row>
    <row r="38" spans="2:8" s="14" customFormat="1" ht="20.100000000000001" customHeight="1">
      <c r="B38" s="230"/>
      <c r="C38" s="213" t="s">
        <v>95</v>
      </c>
      <c r="D38" s="214"/>
      <c r="E38" s="152">
        <v>2725</v>
      </c>
      <c r="F38" s="153">
        <f t="shared" ref="F38:F39" si="6">E38/SUM(E$37:E$39)</f>
        <v>0.39613315888937345</v>
      </c>
      <c r="G38" s="154">
        <v>777514.45999999973</v>
      </c>
      <c r="H38" s="155">
        <f t="shared" ref="H38:H39" si="7">G38/SUM(G$37:G$39)</f>
        <v>0.40633990299135331</v>
      </c>
    </row>
    <row r="39" spans="2:8" s="14" customFormat="1" ht="20.100000000000001" customHeight="1">
      <c r="B39" s="231"/>
      <c r="C39" s="221" t="s">
        <v>96</v>
      </c>
      <c r="D39" s="222"/>
      <c r="E39" s="156">
        <v>655</v>
      </c>
      <c r="F39" s="157">
        <f t="shared" si="6"/>
        <v>9.5217328100014542E-2</v>
      </c>
      <c r="G39" s="158">
        <v>238233.56999999995</v>
      </c>
      <c r="H39" s="159">
        <f t="shared" si="7"/>
        <v>0.12450418700005116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54382</v>
      </c>
      <c r="F40" s="164">
        <f>E40/E$40</f>
        <v>1</v>
      </c>
      <c r="G40" s="165">
        <f>SUM(G5:G39)</f>
        <v>4825567.5100000007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6088</v>
      </c>
      <c r="E4" s="65">
        <v>148729.05000000005</v>
      </c>
      <c r="F4" s="65">
        <f>E4*1000/D4</f>
        <v>24429.870236530889</v>
      </c>
      <c r="G4" s="65">
        <v>50030</v>
      </c>
      <c r="H4" s="61">
        <f>F4/G4</f>
        <v>0.48830442207737135</v>
      </c>
      <c r="K4" s="14">
        <f>D4*G4</f>
        <v>304582640</v>
      </c>
      <c r="L4" s="14" t="s">
        <v>27</v>
      </c>
      <c r="M4" s="24">
        <f>G4-F4</f>
        <v>25600.129763469111</v>
      </c>
    </row>
    <row r="5" spans="1:13" s="14" customFormat="1" ht="20.100000000000001" customHeight="1">
      <c r="B5" s="234" t="s">
        <v>28</v>
      </c>
      <c r="C5" s="235"/>
      <c r="D5" s="62">
        <v>4437</v>
      </c>
      <c r="E5" s="66">
        <v>198451.07999999996</v>
      </c>
      <c r="F5" s="66">
        <f t="shared" ref="F5:F13" si="0">E5*1000/D5</f>
        <v>44726.409736308313</v>
      </c>
      <c r="G5" s="66">
        <v>104730</v>
      </c>
      <c r="H5" s="63">
        <f t="shared" ref="H5:H10" si="1">F5/G5</f>
        <v>0.4270639715106303</v>
      </c>
      <c r="K5" s="14">
        <f t="shared" ref="K5:K10" si="2">D5*G5</f>
        <v>464687010</v>
      </c>
      <c r="L5" s="14" t="s">
        <v>28</v>
      </c>
      <c r="M5" s="24">
        <f t="shared" ref="M5:M10" si="3">G5-F5</f>
        <v>60003.590263691687</v>
      </c>
    </row>
    <row r="6" spans="1:13" s="14" customFormat="1" ht="20.100000000000001" customHeight="1">
      <c r="B6" s="234" t="s">
        <v>29</v>
      </c>
      <c r="C6" s="235"/>
      <c r="D6" s="62">
        <v>5691</v>
      </c>
      <c r="E6" s="66">
        <v>541783.01999999979</v>
      </c>
      <c r="F6" s="66">
        <f t="shared" si="0"/>
        <v>95199.968371112234</v>
      </c>
      <c r="G6" s="66">
        <v>166920</v>
      </c>
      <c r="H6" s="63">
        <f t="shared" si="1"/>
        <v>0.57033290421227079</v>
      </c>
      <c r="K6" s="14">
        <f t="shared" si="2"/>
        <v>949941720</v>
      </c>
      <c r="L6" s="14" t="s">
        <v>29</v>
      </c>
      <c r="M6" s="24">
        <f t="shared" si="3"/>
        <v>71720.031628887766</v>
      </c>
    </row>
    <row r="7" spans="1:13" s="14" customFormat="1" ht="20.100000000000001" customHeight="1">
      <c r="B7" s="234" t="s">
        <v>30</v>
      </c>
      <c r="C7" s="235"/>
      <c r="D7" s="62">
        <v>3604</v>
      </c>
      <c r="E7" s="66">
        <v>434559.2</v>
      </c>
      <c r="F7" s="66">
        <f t="shared" si="0"/>
        <v>120576.91453940066</v>
      </c>
      <c r="G7" s="66">
        <v>196160</v>
      </c>
      <c r="H7" s="63">
        <f t="shared" si="1"/>
        <v>0.61468655454425292</v>
      </c>
      <c r="K7" s="14">
        <f t="shared" si="2"/>
        <v>706960640</v>
      </c>
      <c r="L7" s="14" t="s">
        <v>30</v>
      </c>
      <c r="M7" s="24">
        <f t="shared" si="3"/>
        <v>75583.085460599337</v>
      </c>
    </row>
    <row r="8" spans="1:13" s="14" customFormat="1" ht="20.100000000000001" customHeight="1">
      <c r="B8" s="234" t="s">
        <v>31</v>
      </c>
      <c r="C8" s="235"/>
      <c r="D8" s="62">
        <v>2347</v>
      </c>
      <c r="E8" s="66">
        <v>376921.95</v>
      </c>
      <c r="F8" s="66">
        <f t="shared" si="0"/>
        <v>160597.33702599062</v>
      </c>
      <c r="G8" s="66">
        <v>269310</v>
      </c>
      <c r="H8" s="63">
        <f t="shared" si="1"/>
        <v>0.59632890359062274</v>
      </c>
      <c r="K8" s="14">
        <f t="shared" si="2"/>
        <v>632070570</v>
      </c>
      <c r="L8" s="14" t="s">
        <v>31</v>
      </c>
      <c r="M8" s="24">
        <f t="shared" si="3"/>
        <v>108712.66297400938</v>
      </c>
    </row>
    <row r="9" spans="1:13" s="14" customFormat="1" ht="20.100000000000001" customHeight="1">
      <c r="B9" s="234" t="s">
        <v>32</v>
      </c>
      <c r="C9" s="235"/>
      <c r="D9" s="62">
        <v>1869</v>
      </c>
      <c r="E9" s="66">
        <v>342686.13</v>
      </c>
      <c r="F9" s="66">
        <f t="shared" si="0"/>
        <v>183352.66452648476</v>
      </c>
      <c r="G9" s="66">
        <v>308060</v>
      </c>
      <c r="H9" s="63">
        <f t="shared" si="1"/>
        <v>0.59518491373915716</v>
      </c>
      <c r="K9" s="14">
        <f t="shared" si="2"/>
        <v>575764140</v>
      </c>
      <c r="L9" s="14" t="s">
        <v>32</v>
      </c>
      <c r="M9" s="24">
        <f t="shared" si="3"/>
        <v>124707.33547351524</v>
      </c>
    </row>
    <row r="10" spans="1:13" s="14" customFormat="1" ht="20.100000000000001" customHeight="1">
      <c r="B10" s="240" t="s">
        <v>33</v>
      </c>
      <c r="C10" s="241"/>
      <c r="D10" s="70">
        <v>959</v>
      </c>
      <c r="E10" s="71">
        <v>202075.69999999995</v>
      </c>
      <c r="F10" s="71">
        <f t="shared" si="0"/>
        <v>210715.01564129296</v>
      </c>
      <c r="G10" s="71">
        <v>360650</v>
      </c>
      <c r="H10" s="73">
        <f t="shared" si="1"/>
        <v>0.58426456575985852</v>
      </c>
      <c r="K10" s="14">
        <f t="shared" si="2"/>
        <v>345863350</v>
      </c>
      <c r="L10" s="14" t="s">
        <v>33</v>
      </c>
      <c r="M10" s="24">
        <f t="shared" si="3"/>
        <v>149934.98435870704</v>
      </c>
    </row>
    <row r="11" spans="1:13" s="14" customFormat="1" ht="20.100000000000001" customHeight="1">
      <c r="B11" s="238" t="s">
        <v>60</v>
      </c>
      <c r="C11" s="239"/>
      <c r="D11" s="60">
        <f>SUM(D4:D5)</f>
        <v>10525</v>
      </c>
      <c r="E11" s="65">
        <f>SUM(E4:E5)</f>
        <v>347180.13</v>
      </c>
      <c r="F11" s="65">
        <f t="shared" si="0"/>
        <v>32986.23562945368</v>
      </c>
      <c r="G11" s="80"/>
      <c r="H11" s="61">
        <f>SUM(E4:E5)*1000/SUM(K4:K5)</f>
        <v>0.45131135746743684</v>
      </c>
    </row>
    <row r="12" spans="1:13" s="14" customFormat="1" ht="20.100000000000001" customHeight="1">
      <c r="B12" s="240" t="s">
        <v>54</v>
      </c>
      <c r="C12" s="241"/>
      <c r="D12" s="64">
        <f>SUM(D6:D10)</f>
        <v>14470</v>
      </c>
      <c r="E12" s="76">
        <f>SUM(E6:E10)</f>
        <v>1898025.9999999998</v>
      </c>
      <c r="F12" s="67">
        <f t="shared" si="0"/>
        <v>131169.73047684864</v>
      </c>
      <c r="G12" s="81"/>
      <c r="H12" s="68">
        <f>SUM(E6:E10)*1000/SUM(K6:K10)</f>
        <v>0.59117478094642495</v>
      </c>
    </row>
    <row r="13" spans="1:13" s="14" customFormat="1" ht="20.100000000000001" customHeight="1">
      <c r="B13" s="236" t="s">
        <v>61</v>
      </c>
      <c r="C13" s="237"/>
      <c r="D13" s="69">
        <f>SUM(D11:D12)</f>
        <v>24995</v>
      </c>
      <c r="E13" s="77">
        <f>SUM(E11:E12)</f>
        <v>2245206.13</v>
      </c>
      <c r="F13" s="72">
        <f t="shared" si="0"/>
        <v>89826.210442088413</v>
      </c>
      <c r="G13" s="75"/>
      <c r="H13" s="74">
        <f>SUM(E4:E10)*1000/SUM(K4:K10)</f>
        <v>0.56414055999571866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2016-06-14T07:47:56Z</dcterms:modified>
</cp:coreProperties>
</file>