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5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'05月状況（表紙）'!$A$1:$L$45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<sst xmlns="http://schemas.openxmlformats.org/spreadsheetml/2006/main" count="201" uniqueCount="142">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</sst>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58638</c:v>
                </c:pt>
                <c:pt idx="1">
                  <c:v>30922</c:v>
                </c:pt>
                <c:pt idx="2">
                  <c:v>17174</c:v>
                </c:pt>
                <c:pt idx="3">
                  <c:v>10523</c:v>
                </c:pt>
                <c:pt idx="4">
                  <c:v>14936</c:v>
                </c:pt>
                <c:pt idx="5">
                  <c:v>33722</c:v>
                </c:pt>
                <c:pt idx="6">
                  <c:v>46260</c:v>
                </c:pt>
                <c:pt idx="7">
                  <c:v>18891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22192</c:v>
                </c:pt>
                <c:pt idx="1">
                  <c:v>14683</c:v>
                </c:pt>
                <c:pt idx="2">
                  <c:v>8587</c:v>
                </c:pt>
                <c:pt idx="3">
                  <c:v>4460</c:v>
                </c:pt>
                <c:pt idx="4">
                  <c:v>6423</c:v>
                </c:pt>
                <c:pt idx="5">
                  <c:v>14462</c:v>
                </c:pt>
                <c:pt idx="6">
                  <c:v>22593</c:v>
                </c:pt>
                <c:pt idx="7">
                  <c:v>9479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17000</c:v>
                </c:pt>
                <c:pt idx="1">
                  <c:v>13539</c:v>
                </c:pt>
                <c:pt idx="2">
                  <c:v>9161</c:v>
                </c:pt>
                <c:pt idx="3">
                  <c:v>4338</c:v>
                </c:pt>
                <c:pt idx="4">
                  <c:v>7074</c:v>
                </c:pt>
                <c:pt idx="5">
                  <c:v>15030</c:v>
                </c:pt>
                <c:pt idx="6">
                  <c:v>23816</c:v>
                </c:pt>
                <c:pt idx="7">
                  <c:v>10341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4436992"/>
        <c:axId val="5443852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0.21561550988072709</c:v>
                </c:pt>
                <c:pt idx="1">
                  <c:v>0.29447609507710931</c:v>
                </c:pt>
                <c:pt idx="2">
                  <c:v>0.32801064537591484</c:v>
                </c:pt>
                <c:pt idx="3">
                  <c:v>0.27503204226452843</c:v>
                </c:pt>
                <c:pt idx="4">
                  <c:v>0.28848990060916962</c:v>
                </c:pt>
                <c:pt idx="5">
                  <c:v>0.28487804878048778</c:v>
                </c:pt>
                <c:pt idx="6">
                  <c:v>0.31651707769532955</c:v>
                </c:pt>
                <c:pt idx="7">
                  <c:v>0.32483283073292252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31680"/>
        <c:axId val="55030144"/>
      </c:lineChart>
      <c:catAx>
        <c:axId val="54436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54438528"/>
        <c:crosses val="autoZero"/>
        <c:auto val="1"/>
        <c:lblAlgn val="ctr"/>
        <c:lblOffset val="100"/>
        <c:noMultiLvlLbl val="0"/>
      </c:catAx>
      <c:valAx>
        <c:axId val="5443852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4436992"/>
        <c:crosses val="autoZero"/>
        <c:crossBetween val="between"/>
      </c:valAx>
      <c:valAx>
        <c:axId val="5503014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55031680"/>
        <c:crosses val="max"/>
        <c:crossBetween val="between"/>
      </c:valAx>
      <c:catAx>
        <c:axId val="55031680"/>
        <c:scaling>
          <c:orientation val="minMax"/>
        </c:scaling>
        <c:delete val="1"/>
        <c:axPos val="b"/>
        <c:majorTickMark val="out"/>
        <c:minorTickMark val="none"/>
        <c:tickLblPos val="nextTo"/>
        <c:crossAx val="5503014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3502</c:v>
                </c:pt>
                <c:pt idx="1">
                  <c:v>2710</c:v>
                </c:pt>
                <c:pt idx="2">
                  <c:v>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926600.97999999975</c:v>
                </c:pt>
                <c:pt idx="1">
                  <c:v>791490.79</c:v>
                </c:pt>
                <c:pt idx="2">
                  <c:v>239309.16000000003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11296.480000000001</c:v>
                </c:pt>
                <c:pt idx="1">
                  <c:v>0</c:v>
                </c:pt>
                <c:pt idx="2">
                  <c:v>32066.380000000008</c:v>
                </c:pt>
                <c:pt idx="3">
                  <c:v>359.78</c:v>
                </c:pt>
                <c:pt idx="4">
                  <c:v>99966.080000000016</c:v>
                </c:pt>
                <c:pt idx="5">
                  <c:v>7324.68</c:v>
                </c:pt>
                <c:pt idx="6">
                  <c:v>519331.60000000003</c:v>
                </c:pt>
                <c:pt idx="7">
                  <c:v>6565.7599999999993</c:v>
                </c:pt>
                <c:pt idx="8">
                  <c:v>5579.74</c:v>
                </c:pt>
                <c:pt idx="9">
                  <c:v>3009.6099999999997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96480"/>
        <c:axId val="7579059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75</c:v>
                </c:pt>
                <c:pt idx="1">
                  <c:v>0</c:v>
                </c:pt>
                <c:pt idx="2">
                  <c:v>209</c:v>
                </c:pt>
                <c:pt idx="3">
                  <c:v>9</c:v>
                </c:pt>
                <c:pt idx="4">
                  <c:v>478</c:v>
                </c:pt>
                <c:pt idx="5">
                  <c:v>125</c:v>
                </c:pt>
                <c:pt idx="6">
                  <c:v>1953</c:v>
                </c:pt>
                <c:pt idx="7">
                  <c:v>27</c:v>
                </c:pt>
                <c:pt idx="8">
                  <c:v>25</c:v>
                </c:pt>
                <c:pt idx="9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86880"/>
        <c:axId val="75789056"/>
      </c:lineChart>
      <c:catAx>
        <c:axId val="7578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5789056"/>
        <c:crosses val="autoZero"/>
        <c:auto val="1"/>
        <c:lblAlgn val="ctr"/>
        <c:lblOffset val="100"/>
        <c:noMultiLvlLbl val="0"/>
      </c:catAx>
      <c:valAx>
        <c:axId val="757890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5786880"/>
        <c:crosses val="autoZero"/>
        <c:crossBetween val="between"/>
      </c:valAx>
      <c:valAx>
        <c:axId val="7579059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5796480"/>
        <c:crosses val="max"/>
        <c:crossBetween val="between"/>
      </c:valAx>
      <c:catAx>
        <c:axId val="75796480"/>
        <c:scaling>
          <c:orientation val="minMax"/>
        </c:scaling>
        <c:delete val="1"/>
        <c:axPos val="b"/>
        <c:majorTickMark val="out"/>
        <c:minorTickMark val="none"/>
        <c:tickLblPos val="nextTo"/>
        <c:crossAx val="757905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24323.343770599869</c:v>
                </c:pt>
                <c:pt idx="1">
                  <c:v>44483.425925925927</c:v>
                </c:pt>
                <c:pt idx="2">
                  <c:v>95229.303997194947</c:v>
                </c:pt>
                <c:pt idx="3">
                  <c:v>120651.38300797358</c:v>
                </c:pt>
                <c:pt idx="4">
                  <c:v>160575.09129511676</c:v>
                </c:pt>
                <c:pt idx="5">
                  <c:v>183045.47844374343</c:v>
                </c:pt>
                <c:pt idx="6">
                  <c:v>214887.32694355689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47168"/>
        <c:axId val="7584563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6068</c:v>
                </c:pt>
                <c:pt idx="1">
                  <c:v>4428</c:v>
                </c:pt>
                <c:pt idx="2">
                  <c:v>5704</c:v>
                </c:pt>
                <c:pt idx="3">
                  <c:v>3637</c:v>
                </c:pt>
                <c:pt idx="4">
                  <c:v>2355</c:v>
                </c:pt>
                <c:pt idx="5">
                  <c:v>1902</c:v>
                </c:pt>
                <c:pt idx="6">
                  <c:v>939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37824"/>
        <c:axId val="75839744"/>
      </c:lineChart>
      <c:catAx>
        <c:axId val="7583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839744"/>
        <c:crosses val="autoZero"/>
        <c:auto val="1"/>
        <c:lblAlgn val="ctr"/>
        <c:lblOffset val="100"/>
        <c:noMultiLvlLbl val="0"/>
      </c:catAx>
      <c:valAx>
        <c:axId val="758397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5837824"/>
        <c:crosses val="autoZero"/>
        <c:crossBetween val="between"/>
      </c:valAx>
      <c:valAx>
        <c:axId val="7584563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5847168"/>
        <c:crosses val="max"/>
        <c:crossBetween val="between"/>
      </c:valAx>
      <c:catAx>
        <c:axId val="7584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84563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85952"/>
        <c:axId val="7445414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24323.343770599869</c:v>
                </c:pt>
                <c:pt idx="1">
                  <c:v>44483.425925925927</c:v>
                </c:pt>
                <c:pt idx="2">
                  <c:v>95229.303997194947</c:v>
                </c:pt>
                <c:pt idx="3">
                  <c:v>120651.38300797358</c:v>
                </c:pt>
                <c:pt idx="4">
                  <c:v>160575.09129511676</c:v>
                </c:pt>
                <c:pt idx="5">
                  <c:v>183045.47844374343</c:v>
                </c:pt>
                <c:pt idx="6">
                  <c:v>214887.32694355689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457472"/>
        <c:axId val="74455680"/>
      </c:barChart>
      <c:catAx>
        <c:axId val="7588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454144"/>
        <c:crosses val="autoZero"/>
        <c:auto val="1"/>
        <c:lblAlgn val="ctr"/>
        <c:lblOffset val="100"/>
        <c:noMultiLvlLbl val="0"/>
      </c:catAx>
      <c:valAx>
        <c:axId val="744541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5885952"/>
        <c:crosses val="autoZero"/>
        <c:crossBetween val="between"/>
      </c:valAx>
      <c:valAx>
        <c:axId val="7445568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4457472"/>
        <c:crosses val="max"/>
        <c:crossBetween val="between"/>
      </c:valAx>
      <c:catAx>
        <c:axId val="74457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45568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7967</c:v>
                </c:pt>
                <c:pt idx="1">
                  <c:v>5233</c:v>
                </c:pt>
                <c:pt idx="2">
                  <c:v>7637</c:v>
                </c:pt>
                <c:pt idx="3">
                  <c:v>5177</c:v>
                </c:pt>
                <c:pt idx="4">
                  <c:v>4274</c:v>
                </c:pt>
                <c:pt idx="5">
                  <c:v>4928</c:v>
                </c:pt>
                <c:pt idx="6">
                  <c:v>3117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1147</c:v>
                </c:pt>
                <c:pt idx="1">
                  <c:v>861</c:v>
                </c:pt>
                <c:pt idx="2">
                  <c:v>854</c:v>
                </c:pt>
                <c:pt idx="3">
                  <c:v>641</c:v>
                </c:pt>
                <c:pt idx="4">
                  <c:v>500</c:v>
                </c:pt>
                <c:pt idx="5">
                  <c:v>449</c:v>
                </c:pt>
                <c:pt idx="6">
                  <c:v>301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6820</c:v>
                </c:pt>
                <c:pt idx="1">
                  <c:v>4372</c:v>
                </c:pt>
                <c:pt idx="2">
                  <c:v>6783</c:v>
                </c:pt>
                <c:pt idx="3">
                  <c:v>4536</c:v>
                </c:pt>
                <c:pt idx="4">
                  <c:v>3774</c:v>
                </c:pt>
                <c:pt idx="5">
                  <c:v>4479</c:v>
                </c:pt>
                <c:pt idx="6">
                  <c:v>2816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1227</c:v>
                </c:pt>
                <c:pt idx="1">
                  <c:v>1134</c:v>
                </c:pt>
                <c:pt idx="2">
                  <c:v>838</c:v>
                </c:pt>
                <c:pt idx="3">
                  <c:v>188</c:v>
                </c:pt>
                <c:pt idx="4">
                  <c:v>429</c:v>
                </c:pt>
                <c:pt idx="5">
                  <c:v>750</c:v>
                </c:pt>
                <c:pt idx="6">
                  <c:v>2899</c:v>
                </c:pt>
                <c:pt idx="7">
                  <c:v>502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761</c:v>
                </c:pt>
                <c:pt idx="1">
                  <c:v>847</c:v>
                </c:pt>
                <c:pt idx="2">
                  <c:v>462</c:v>
                </c:pt>
                <c:pt idx="3">
                  <c:v>168</c:v>
                </c:pt>
                <c:pt idx="4">
                  <c:v>239</c:v>
                </c:pt>
                <c:pt idx="5">
                  <c:v>623</c:v>
                </c:pt>
                <c:pt idx="6">
                  <c:v>1658</c:v>
                </c:pt>
                <c:pt idx="7">
                  <c:v>475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1075</c:v>
                </c:pt>
                <c:pt idx="1">
                  <c:v>986</c:v>
                </c:pt>
                <c:pt idx="2">
                  <c:v>698</c:v>
                </c:pt>
                <c:pt idx="3">
                  <c:v>313</c:v>
                </c:pt>
                <c:pt idx="4">
                  <c:v>458</c:v>
                </c:pt>
                <c:pt idx="5">
                  <c:v>1185</c:v>
                </c:pt>
                <c:pt idx="6">
                  <c:v>2218</c:v>
                </c:pt>
                <c:pt idx="7">
                  <c:v>704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710</c:v>
                </c:pt>
                <c:pt idx="1">
                  <c:v>745</c:v>
                </c:pt>
                <c:pt idx="2">
                  <c:v>542</c:v>
                </c:pt>
                <c:pt idx="3">
                  <c:v>214</c:v>
                </c:pt>
                <c:pt idx="4">
                  <c:v>311</c:v>
                </c:pt>
                <c:pt idx="5">
                  <c:v>660</c:v>
                </c:pt>
                <c:pt idx="6">
                  <c:v>1506</c:v>
                </c:pt>
                <c:pt idx="7">
                  <c:v>489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631</c:v>
                </c:pt>
                <c:pt idx="1">
                  <c:v>570</c:v>
                </c:pt>
                <c:pt idx="2">
                  <c:v>461</c:v>
                </c:pt>
                <c:pt idx="3">
                  <c:v>191</c:v>
                </c:pt>
                <c:pt idx="4">
                  <c:v>274</c:v>
                </c:pt>
                <c:pt idx="5">
                  <c:v>581</c:v>
                </c:pt>
                <c:pt idx="6">
                  <c:v>1230</c:v>
                </c:pt>
                <c:pt idx="7">
                  <c:v>336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839</c:v>
                </c:pt>
                <c:pt idx="1">
                  <c:v>658</c:v>
                </c:pt>
                <c:pt idx="2">
                  <c:v>440</c:v>
                </c:pt>
                <c:pt idx="3">
                  <c:v>201</c:v>
                </c:pt>
                <c:pt idx="4">
                  <c:v>320</c:v>
                </c:pt>
                <c:pt idx="5">
                  <c:v>677</c:v>
                </c:pt>
                <c:pt idx="6">
                  <c:v>1283</c:v>
                </c:pt>
                <c:pt idx="7">
                  <c:v>510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532</c:v>
                </c:pt>
                <c:pt idx="1">
                  <c:v>396</c:v>
                </c:pt>
                <c:pt idx="2">
                  <c:v>336</c:v>
                </c:pt>
                <c:pt idx="3">
                  <c:v>150</c:v>
                </c:pt>
                <c:pt idx="4">
                  <c:v>187</c:v>
                </c:pt>
                <c:pt idx="5">
                  <c:v>380</c:v>
                </c:pt>
                <c:pt idx="6">
                  <c:v>799</c:v>
                </c:pt>
                <c:pt idx="7">
                  <c:v>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979392"/>
        <c:axId val="73981312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0.14735150030618493</c:v>
                </c:pt>
                <c:pt idx="1">
                  <c:v>0.18907235490043228</c:v>
                </c:pt>
                <c:pt idx="2">
                  <c:v>0.2128127112914131</c:v>
                </c:pt>
                <c:pt idx="3">
                  <c:v>0.16196862923391681</c:v>
                </c:pt>
                <c:pt idx="4">
                  <c:v>0.16433281469956287</c:v>
                </c:pt>
                <c:pt idx="5">
                  <c:v>0.16465482164654821</c:v>
                </c:pt>
                <c:pt idx="6">
                  <c:v>0.24980068521192011</c:v>
                </c:pt>
                <c:pt idx="7">
                  <c:v>0.16917255297679112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59072"/>
        <c:axId val="74257536"/>
      </c:lineChart>
      <c:catAx>
        <c:axId val="73979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3981312"/>
        <c:crosses val="autoZero"/>
        <c:auto val="1"/>
        <c:lblAlgn val="ctr"/>
        <c:lblOffset val="100"/>
        <c:noMultiLvlLbl val="0"/>
      </c:catAx>
      <c:valAx>
        <c:axId val="739813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3979392"/>
        <c:crosses val="autoZero"/>
        <c:crossBetween val="between"/>
      </c:valAx>
      <c:valAx>
        <c:axId val="7425753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4259072"/>
        <c:crosses val="max"/>
        <c:crossBetween val="between"/>
      </c:valAx>
      <c:catAx>
        <c:axId val="74259072"/>
        <c:scaling>
          <c:orientation val="minMax"/>
        </c:scaling>
        <c:delete val="1"/>
        <c:axPos val="b"/>
        <c:majorTickMark val="out"/>
        <c:minorTickMark val="none"/>
        <c:tickLblPos val="nextTo"/>
        <c:crossAx val="742575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0.53287254326782052</c:v>
                </c:pt>
                <c:pt idx="1">
                  <c:v>0.56327602674307542</c:v>
                </c:pt>
                <c:pt idx="2">
                  <c:v>0.56036795707167497</c:v>
                </c:pt>
                <c:pt idx="3">
                  <c:v>0.51695884146341464</c:v>
                </c:pt>
                <c:pt idx="4">
                  <c:v>0.58097826086956517</c:v>
                </c:pt>
                <c:pt idx="5">
                  <c:v>0.56270736562707369</c:v>
                </c:pt>
                <c:pt idx="6">
                  <c:v>0.56373517786561267</c:v>
                </c:pt>
                <c:pt idx="7">
                  <c:v>0.48940690130332432</c:v>
                </c:pt>
                <c:pt idx="8">
                  <c:v>0.53389473684210531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0.28796934584922262</c:v>
                </c:pt>
                <c:pt idx="1">
                  <c:v>0.27148997134670488</c:v>
                </c:pt>
                <c:pt idx="2">
                  <c:v>0.30445892423661686</c:v>
                </c:pt>
                <c:pt idx="3">
                  <c:v>0.29153963414634149</c:v>
                </c:pt>
                <c:pt idx="4">
                  <c:v>0.21086956521739131</c:v>
                </c:pt>
                <c:pt idx="5">
                  <c:v>0.23954877239548772</c:v>
                </c:pt>
                <c:pt idx="6">
                  <c:v>0.20174571805006589</c:v>
                </c:pt>
                <c:pt idx="7">
                  <c:v>0.34690245162772004</c:v>
                </c:pt>
                <c:pt idx="8">
                  <c:v>0.24063157894736842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5.3443091815781753E-2</c:v>
                </c:pt>
                <c:pt idx="1">
                  <c:v>3.4145176695319961E-2</c:v>
                </c:pt>
                <c:pt idx="2">
                  <c:v>2.8363357608279034E-2</c:v>
                </c:pt>
                <c:pt idx="3">
                  <c:v>6.4786585365853661E-2</c:v>
                </c:pt>
                <c:pt idx="4">
                  <c:v>2.8260869565217391E-2</c:v>
                </c:pt>
                <c:pt idx="5">
                  <c:v>6.6357000663570004E-2</c:v>
                </c:pt>
                <c:pt idx="6">
                  <c:v>8.0533596837944671E-2</c:v>
                </c:pt>
                <c:pt idx="7">
                  <c:v>6.0917494402021016E-2</c:v>
                </c:pt>
                <c:pt idx="8">
                  <c:v>5.5789473684210528E-2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0.12571501906717514</c:v>
                </c:pt>
                <c:pt idx="1">
                  <c:v>0.1310888252148997</c:v>
                </c:pt>
                <c:pt idx="2">
                  <c:v>0.10680976108342916</c:v>
                </c:pt>
                <c:pt idx="3">
                  <c:v>0.12671493902439024</c:v>
                </c:pt>
                <c:pt idx="4">
                  <c:v>0.17989130434782608</c:v>
                </c:pt>
                <c:pt idx="5">
                  <c:v>0.13138686131386862</c:v>
                </c:pt>
                <c:pt idx="6">
                  <c:v>0.1539855072463768</c:v>
                </c:pt>
                <c:pt idx="7">
                  <c:v>0.1027731526669346</c:v>
                </c:pt>
                <c:pt idx="8">
                  <c:v>0.1696842105263158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328704"/>
        <c:axId val="74363264"/>
      </c:barChart>
      <c:catAx>
        <c:axId val="74328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4363264"/>
        <c:crosses val="autoZero"/>
        <c:auto val="1"/>
        <c:lblAlgn val="ctr"/>
        <c:lblOffset val="100"/>
        <c:noMultiLvlLbl val="0"/>
      </c:catAx>
      <c:valAx>
        <c:axId val="7436326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432870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0.38994244872320111</c:v>
                </c:pt>
                <c:pt idx="1">
                  <c:v>0.38782282738513657</c:v>
                </c:pt>
                <c:pt idx="2">
                  <c:v>0.45767755797046028</c:v>
                </c:pt>
                <c:pt idx="3">
                  <c:v>0.36247109632645763</c:v>
                </c:pt>
                <c:pt idx="4">
                  <c:v>0.37552461879658683</c:v>
                </c:pt>
                <c:pt idx="5">
                  <c:v>0.39846559485508382</c:v>
                </c:pt>
                <c:pt idx="6">
                  <c:v>0.37142220721185193</c:v>
                </c:pt>
                <c:pt idx="7">
                  <c:v>0.38777971278234019</c:v>
                </c:pt>
                <c:pt idx="8">
                  <c:v>0.36280601289307357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7.0420258246756309E-2</c:v>
                </c:pt>
                <c:pt idx="1">
                  <c:v>6.6638580318463717E-2</c:v>
                </c:pt>
                <c:pt idx="2">
                  <c:v>7.7195027361376539E-2</c:v>
                </c:pt>
                <c:pt idx="3">
                  <c:v>6.2914797289144939E-2</c:v>
                </c:pt>
                <c:pt idx="4">
                  <c:v>4.539495111461353E-2</c:v>
                </c:pt>
                <c:pt idx="5">
                  <c:v>5.2288246111307439E-2</c:v>
                </c:pt>
                <c:pt idx="6">
                  <c:v>4.4618615271985268E-2</c:v>
                </c:pt>
                <c:pt idx="7">
                  <c:v>9.5884586830649349E-2</c:v>
                </c:pt>
                <c:pt idx="8">
                  <c:v>5.4755367258645535E-2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0.13996794360949524</c:v>
                </c:pt>
                <c:pt idx="1">
                  <c:v>8.9029477727308029E-2</c:v>
                </c:pt>
                <c:pt idx="2">
                  <c:v>8.5588590498664366E-2</c:v>
                </c:pt>
                <c:pt idx="3">
                  <c:v>0.17591761713316945</c:v>
                </c:pt>
                <c:pt idx="4">
                  <c:v>7.3339665438110435E-2</c:v>
                </c:pt>
                <c:pt idx="5">
                  <c:v>0.15843436091636326</c:v>
                </c:pt>
                <c:pt idx="6">
                  <c:v>0.17108354105466964</c:v>
                </c:pt>
                <c:pt idx="7">
                  <c:v>0.17729311341638507</c:v>
                </c:pt>
                <c:pt idx="8">
                  <c:v>0.11803920436372775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0.39966934942054727</c:v>
                </c:pt>
                <c:pt idx="1">
                  <c:v>0.45650911456909166</c:v>
                </c:pt>
                <c:pt idx="2">
                  <c:v>0.37953882416949886</c:v>
                </c:pt>
                <c:pt idx="3">
                  <c:v>0.39869648925122808</c:v>
                </c:pt>
                <c:pt idx="4">
                  <c:v>0.50574076465068907</c:v>
                </c:pt>
                <c:pt idx="5">
                  <c:v>0.39081179811724553</c:v>
                </c:pt>
                <c:pt idx="6">
                  <c:v>0.41287563646149322</c:v>
                </c:pt>
                <c:pt idx="7">
                  <c:v>0.3390425869706255</c:v>
                </c:pt>
                <c:pt idx="8">
                  <c:v>0.46439941548455327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74048"/>
        <c:axId val="73475584"/>
      </c:barChart>
      <c:catAx>
        <c:axId val="73474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3475584"/>
        <c:crosses val="autoZero"/>
        <c:auto val="1"/>
        <c:lblAlgn val="ctr"/>
        <c:lblOffset val="100"/>
        <c:noMultiLvlLbl val="0"/>
      </c:catAx>
      <c:valAx>
        <c:axId val="7347558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34740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300934.72999999992</c:v>
                </c:pt>
                <c:pt idx="1">
                  <c:v>13314.59</c:v>
                </c:pt>
                <c:pt idx="2">
                  <c:v>59640.010000000009</c:v>
                </c:pt>
                <c:pt idx="3">
                  <c:v>12293.029999999995</c:v>
                </c:pt>
                <c:pt idx="4">
                  <c:v>32898.010000000009</c:v>
                </c:pt>
                <c:pt idx="5">
                  <c:v>745416.37</c:v>
                </c:pt>
                <c:pt idx="6">
                  <c:v>285689.07999999996</c:v>
                </c:pt>
                <c:pt idx="7">
                  <c:v>142633.01999999999</c:v>
                </c:pt>
                <c:pt idx="8">
                  <c:v>21440.699999999997</c:v>
                </c:pt>
                <c:pt idx="9">
                  <c:v>198586.51000000004</c:v>
                </c:pt>
                <c:pt idx="10">
                  <c:v>96916.889999999985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32544"/>
        <c:axId val="7470630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5096</c:v>
                </c:pt>
                <c:pt idx="1">
                  <c:v>196</c:v>
                </c:pt>
                <c:pt idx="2">
                  <c:v>1289</c:v>
                </c:pt>
                <c:pt idx="3">
                  <c:v>324</c:v>
                </c:pt>
                <c:pt idx="4">
                  <c:v>2422</c:v>
                </c:pt>
                <c:pt idx="5">
                  <c:v>6932</c:v>
                </c:pt>
                <c:pt idx="6">
                  <c:v>3033</c:v>
                </c:pt>
                <c:pt idx="7">
                  <c:v>1342</c:v>
                </c:pt>
                <c:pt idx="8">
                  <c:v>295</c:v>
                </c:pt>
                <c:pt idx="9">
                  <c:v>967</c:v>
                </c:pt>
                <c:pt idx="10">
                  <c:v>7169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02848"/>
        <c:axId val="74704768"/>
      </c:lineChart>
      <c:catAx>
        <c:axId val="747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4704768"/>
        <c:crosses val="autoZero"/>
        <c:auto val="1"/>
        <c:lblAlgn val="ctr"/>
        <c:lblOffset val="100"/>
        <c:noMultiLvlLbl val="0"/>
      </c:catAx>
      <c:valAx>
        <c:axId val="747047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4702848"/>
        <c:crosses val="autoZero"/>
        <c:crossBetween val="between"/>
      </c:valAx>
      <c:valAx>
        <c:axId val="7470630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3532544"/>
        <c:crosses val="max"/>
        <c:crossBetween val="between"/>
      </c:valAx>
      <c:catAx>
        <c:axId val="73532544"/>
        <c:scaling>
          <c:orientation val="minMax"/>
        </c:scaling>
        <c:delete val="1"/>
        <c:axPos val="b"/>
        <c:majorTickMark val="out"/>
        <c:minorTickMark val="none"/>
        <c:tickLblPos val="nextTo"/>
        <c:crossAx val="747063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109931.67000000003</c:v>
                </c:pt>
                <c:pt idx="1">
                  <c:v>34.5</c:v>
                </c:pt>
                <c:pt idx="2">
                  <c:v>9781.9500000000025</c:v>
                </c:pt>
                <c:pt idx="3">
                  <c:v>3287.21</c:v>
                </c:pt>
                <c:pt idx="4">
                  <c:v>3258.3199999999988</c:v>
                </c:pt>
                <c:pt idx="5">
                  <c:v>114968.61000000003</c:v>
                </c:pt>
                <c:pt idx="6">
                  <c:v>62296.609999999986</c:v>
                </c:pt>
                <c:pt idx="7">
                  <c:v>1961.1599999999999</c:v>
                </c:pt>
                <c:pt idx="8">
                  <c:v>552.15</c:v>
                </c:pt>
                <c:pt idx="9">
                  <c:v>18463.060000000005</c:v>
                </c:pt>
                <c:pt idx="10">
                  <c:v>20351.550000000003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66848"/>
        <c:axId val="7356531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5136</c:v>
                </c:pt>
                <c:pt idx="1">
                  <c:v>2</c:v>
                </c:pt>
                <c:pt idx="2">
                  <c:v>334</c:v>
                </c:pt>
                <c:pt idx="3">
                  <c:v>92</c:v>
                </c:pt>
                <c:pt idx="4">
                  <c:v>264</c:v>
                </c:pt>
                <c:pt idx="5">
                  <c:v>4294</c:v>
                </c:pt>
                <c:pt idx="6">
                  <c:v>2000</c:v>
                </c:pt>
                <c:pt idx="7">
                  <c:v>64</c:v>
                </c:pt>
                <c:pt idx="8">
                  <c:v>14</c:v>
                </c:pt>
                <c:pt idx="9">
                  <c:v>238</c:v>
                </c:pt>
                <c:pt idx="10">
                  <c:v>3269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20512"/>
        <c:axId val="72322432"/>
      </c:lineChart>
      <c:catAx>
        <c:axId val="7232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2322432"/>
        <c:crosses val="autoZero"/>
        <c:auto val="1"/>
        <c:lblAlgn val="ctr"/>
        <c:lblOffset val="100"/>
        <c:noMultiLvlLbl val="0"/>
      </c:catAx>
      <c:valAx>
        <c:axId val="723224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2320512"/>
        <c:crosses val="autoZero"/>
        <c:crossBetween val="between"/>
      </c:valAx>
      <c:valAx>
        <c:axId val="7356531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3566848"/>
        <c:crosses val="max"/>
        <c:crossBetween val="between"/>
      </c:valAx>
      <c:catAx>
        <c:axId val="73566848"/>
        <c:scaling>
          <c:orientation val="minMax"/>
        </c:scaling>
        <c:delete val="1"/>
        <c:axPos val="b"/>
        <c:majorTickMark val="out"/>
        <c:minorTickMark val="none"/>
        <c:tickLblPos val="nextTo"/>
        <c:crossAx val="735653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48.6%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42.5%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57.1%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59.6%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59.6%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721653</v>
      </c>
      <c r="D5" s="30">
        <f>SUM(E5:F5)</f>
        <v>203178</v>
      </c>
      <c r="E5" s="31">
        <f>SUM(E6:E13)</f>
        <v>102879</v>
      </c>
      <c r="F5" s="32">
        <f t="shared" ref="F5:G5" si="0">SUM(F6:F13)</f>
        <v>100299</v>
      </c>
      <c r="G5" s="29">
        <f t="shared" si="0"/>
        <v>231066</v>
      </c>
      <c r="H5" s="33">
        <f>D5/C5</f>
        <v>0.28154528561510866</v>
      </c>
      <c r="I5" s="26"/>
      <c r="J5" s="24">
        <f t="shared" ref="J5:J13" si="1">C5-D5-G5</f>
        <v>287409</v>
      </c>
      <c r="K5" s="58">
        <f>E5/C5</f>
        <v>0.14256020552814164</v>
      </c>
      <c r="L5" s="58">
        <f>F5/C5</f>
        <v>0.138985080086967</v>
      </c>
    </row>
    <row r="6" spans="1:12" ht="20.100000000000001" customHeight="1" thickTop="1">
      <c r="B6" s="18" t="s">
        <v>18</v>
      </c>
      <c r="C6" s="34">
        <v>181768</v>
      </c>
      <c r="D6" s="35">
        <f t="shared" ref="D6:D13" si="2">SUM(E6:F6)</f>
        <v>39192</v>
      </c>
      <c r="E6" s="36">
        <v>22192</v>
      </c>
      <c r="F6" s="37">
        <v>17000</v>
      </c>
      <c r="G6" s="34">
        <v>58638</v>
      </c>
      <c r="H6" s="38">
        <f t="shared" ref="H6:H13" si="3">D6/C6</f>
        <v>0.21561550988072709</v>
      </c>
      <c r="I6" s="26"/>
      <c r="J6" s="24">
        <f t="shared" si="1"/>
        <v>83938</v>
      </c>
      <c r="K6" s="58">
        <f t="shared" ref="K6:K13" si="4">E6/C6</f>
        <v>0.12208969675630474</v>
      </c>
      <c r="L6" s="58">
        <f t="shared" ref="L6:L13" si="5">F6/C6</f>
        <v>9.3525813124422347E-2</v>
      </c>
    </row>
    <row r="7" spans="1:12" ht="20.100000000000001" customHeight="1">
      <c r="B7" s="19" t="s">
        <v>19</v>
      </c>
      <c r="C7" s="39">
        <v>95838</v>
      </c>
      <c r="D7" s="40">
        <f t="shared" si="2"/>
        <v>28222</v>
      </c>
      <c r="E7" s="41">
        <v>14683</v>
      </c>
      <c r="F7" s="42">
        <v>13539</v>
      </c>
      <c r="G7" s="39">
        <v>30922</v>
      </c>
      <c r="H7" s="43">
        <f t="shared" si="3"/>
        <v>0.29447609507710931</v>
      </c>
      <c r="I7" s="26"/>
      <c r="J7" s="24">
        <f t="shared" si="1"/>
        <v>36694</v>
      </c>
      <c r="K7" s="58">
        <f t="shared" si="4"/>
        <v>0.15320645255535384</v>
      </c>
      <c r="L7" s="58">
        <f t="shared" si="5"/>
        <v>0.14126964252175547</v>
      </c>
    </row>
    <row r="8" spans="1:12" ht="20.100000000000001" customHeight="1">
      <c r="B8" s="19" t="s">
        <v>20</v>
      </c>
      <c r="C8" s="39">
        <v>54108</v>
      </c>
      <c r="D8" s="40">
        <f t="shared" si="2"/>
        <v>17748</v>
      </c>
      <c r="E8" s="41">
        <v>8587</v>
      </c>
      <c r="F8" s="42">
        <v>9161</v>
      </c>
      <c r="G8" s="39">
        <v>17174</v>
      </c>
      <c r="H8" s="43">
        <f t="shared" si="3"/>
        <v>0.32801064537591484</v>
      </c>
      <c r="I8" s="26"/>
      <c r="J8" s="24">
        <f t="shared" si="1"/>
        <v>19186</v>
      </c>
      <c r="K8" s="58">
        <f t="shared" si="4"/>
        <v>0.15870111628594663</v>
      </c>
      <c r="L8" s="58">
        <f t="shared" si="5"/>
        <v>0.16930952908996821</v>
      </c>
    </row>
    <row r="9" spans="1:12" ht="20.100000000000001" customHeight="1">
      <c r="B9" s="19" t="s">
        <v>21</v>
      </c>
      <c r="C9" s="39">
        <v>31989</v>
      </c>
      <c r="D9" s="40">
        <f t="shared" si="2"/>
        <v>8798</v>
      </c>
      <c r="E9" s="41">
        <v>4460</v>
      </c>
      <c r="F9" s="42">
        <v>4338</v>
      </c>
      <c r="G9" s="39">
        <v>10523</v>
      </c>
      <c r="H9" s="43">
        <f t="shared" si="3"/>
        <v>0.27503204226452843</v>
      </c>
      <c r="I9" s="26"/>
      <c r="J9" s="24">
        <f t="shared" si="1"/>
        <v>12668</v>
      </c>
      <c r="K9" s="58">
        <f t="shared" si="4"/>
        <v>0.13942292663102943</v>
      </c>
      <c r="L9" s="58">
        <f t="shared" si="5"/>
        <v>0.13560911563349901</v>
      </c>
    </row>
    <row r="10" spans="1:12" ht="20.100000000000001" customHeight="1">
      <c r="B10" s="19" t="s">
        <v>22</v>
      </c>
      <c r="C10" s="39">
        <v>46785</v>
      </c>
      <c r="D10" s="40">
        <f t="shared" si="2"/>
        <v>13497</v>
      </c>
      <c r="E10" s="41">
        <v>6423</v>
      </c>
      <c r="F10" s="42">
        <v>7074</v>
      </c>
      <c r="G10" s="39">
        <v>14936</v>
      </c>
      <c r="H10" s="43">
        <f t="shared" si="3"/>
        <v>0.28848990060916962</v>
      </c>
      <c r="I10" s="26"/>
      <c r="J10" s="24">
        <f t="shared" si="1"/>
        <v>18352</v>
      </c>
      <c r="K10" s="58">
        <f t="shared" si="4"/>
        <v>0.13728759217697981</v>
      </c>
      <c r="L10" s="58">
        <f t="shared" si="5"/>
        <v>0.15120230843218979</v>
      </c>
    </row>
    <row r="11" spans="1:12" ht="20.100000000000001" customHeight="1">
      <c r="B11" s="19" t="s">
        <v>23</v>
      </c>
      <c r="C11" s="39">
        <v>103525</v>
      </c>
      <c r="D11" s="40">
        <f t="shared" si="2"/>
        <v>29492</v>
      </c>
      <c r="E11" s="41">
        <v>14462</v>
      </c>
      <c r="F11" s="42">
        <v>15030</v>
      </c>
      <c r="G11" s="39">
        <v>33722</v>
      </c>
      <c r="H11" s="43">
        <f t="shared" si="3"/>
        <v>0.28487804878048778</v>
      </c>
      <c r="I11" s="26"/>
      <c r="J11" s="24">
        <f t="shared" si="1"/>
        <v>40311</v>
      </c>
      <c r="K11" s="58">
        <f t="shared" si="4"/>
        <v>0.139695725670128</v>
      </c>
      <c r="L11" s="58">
        <f t="shared" si="5"/>
        <v>0.14518232311035981</v>
      </c>
    </row>
    <row r="12" spans="1:12" ht="20.100000000000001" customHeight="1">
      <c r="B12" s="19" t="s">
        <v>24</v>
      </c>
      <c r="C12" s="39">
        <v>146624</v>
      </c>
      <c r="D12" s="40">
        <f t="shared" si="2"/>
        <v>46409</v>
      </c>
      <c r="E12" s="41">
        <v>22593</v>
      </c>
      <c r="F12" s="42">
        <v>23816</v>
      </c>
      <c r="G12" s="39">
        <v>46260</v>
      </c>
      <c r="H12" s="43">
        <f t="shared" si="3"/>
        <v>0.31651707769532955</v>
      </c>
      <c r="I12" s="26"/>
      <c r="J12" s="24">
        <f t="shared" si="1"/>
        <v>53955</v>
      </c>
      <c r="K12" s="58">
        <f t="shared" si="4"/>
        <v>0.15408800742034046</v>
      </c>
      <c r="L12" s="58">
        <f t="shared" si="5"/>
        <v>0.1624290702749891</v>
      </c>
    </row>
    <row r="13" spans="1:12" ht="20.100000000000001" customHeight="1">
      <c r="B13" s="19" t="s">
        <v>25</v>
      </c>
      <c r="C13" s="39">
        <v>61016</v>
      </c>
      <c r="D13" s="40">
        <f t="shared" si="2"/>
        <v>19820</v>
      </c>
      <c r="E13" s="41">
        <v>9479</v>
      </c>
      <c r="F13" s="42">
        <v>10341</v>
      </c>
      <c r="G13" s="39">
        <v>18891</v>
      </c>
      <c r="H13" s="43">
        <f t="shared" si="3"/>
        <v>0.32483283073292252</v>
      </c>
      <c r="I13" s="26"/>
      <c r="J13" s="24">
        <f t="shared" si="1"/>
        <v>22305</v>
      </c>
      <c r="K13" s="58">
        <f t="shared" si="4"/>
        <v>0.15535269437524585</v>
      </c>
      <c r="L13" s="58">
        <f t="shared" si="5"/>
        <v>0.16948013635767667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7967</v>
      </c>
      <c r="E4" s="46">
        <f t="shared" ref="E4:K4" si="0">SUM(E5:E6)</f>
        <v>5233</v>
      </c>
      <c r="F4" s="46">
        <f t="shared" si="0"/>
        <v>7637</v>
      </c>
      <c r="G4" s="46">
        <f t="shared" si="0"/>
        <v>5177</v>
      </c>
      <c r="H4" s="46">
        <f t="shared" si="0"/>
        <v>4274</v>
      </c>
      <c r="I4" s="46">
        <f t="shared" si="0"/>
        <v>4928</v>
      </c>
      <c r="J4" s="45">
        <f t="shared" si="0"/>
        <v>3117</v>
      </c>
      <c r="K4" s="47">
        <f t="shared" si="0"/>
        <v>38333</v>
      </c>
      <c r="L4" s="55">
        <f>K4/人口統計!D5</f>
        <v>0.18866708009725464</v>
      </c>
    </row>
    <row r="5" spans="1:12" ht="20.100000000000001" customHeight="1">
      <c r="B5" s="115"/>
      <c r="C5" s="116" t="s">
        <v>39</v>
      </c>
      <c r="D5" s="48">
        <v>1147</v>
      </c>
      <c r="E5" s="49">
        <v>861</v>
      </c>
      <c r="F5" s="49">
        <v>854</v>
      </c>
      <c r="G5" s="49">
        <v>641</v>
      </c>
      <c r="H5" s="49">
        <v>500</v>
      </c>
      <c r="I5" s="49">
        <v>449</v>
      </c>
      <c r="J5" s="48">
        <v>301</v>
      </c>
      <c r="K5" s="50">
        <f>SUM(D5:J5)</f>
        <v>4753</v>
      </c>
      <c r="L5" s="56">
        <f>K5/人口統計!D5</f>
        <v>2.3393280768587151E-2</v>
      </c>
    </row>
    <row r="6" spans="1:12" ht="20.100000000000001" customHeight="1">
      <c r="B6" s="115"/>
      <c r="C6" s="117" t="s">
        <v>40</v>
      </c>
      <c r="D6" s="51">
        <v>6820</v>
      </c>
      <c r="E6" s="52">
        <v>4372</v>
      </c>
      <c r="F6" s="52">
        <v>6783</v>
      </c>
      <c r="G6" s="52">
        <v>4536</v>
      </c>
      <c r="H6" s="52">
        <v>3774</v>
      </c>
      <c r="I6" s="52">
        <v>4479</v>
      </c>
      <c r="J6" s="51">
        <v>2816</v>
      </c>
      <c r="K6" s="53">
        <f>SUM(D6:J6)</f>
        <v>33580</v>
      </c>
      <c r="L6" s="57">
        <f>K6/人口統計!D5</f>
        <v>0.16527379932866748</v>
      </c>
    </row>
    <row r="7" spans="1:12" ht="20.100000000000001" customHeight="1" thickBot="1">
      <c r="B7" s="193" t="s">
        <v>63</v>
      </c>
      <c r="C7" s="194"/>
      <c r="D7" s="45">
        <v>86</v>
      </c>
      <c r="E7" s="46">
        <v>132</v>
      </c>
      <c r="F7" s="46">
        <v>127</v>
      </c>
      <c r="G7" s="46">
        <v>116</v>
      </c>
      <c r="H7" s="46">
        <v>87</v>
      </c>
      <c r="I7" s="46">
        <v>103</v>
      </c>
      <c r="J7" s="45">
        <v>79</v>
      </c>
      <c r="K7" s="47">
        <f>SUM(D7:J7)</f>
        <v>730</v>
      </c>
      <c r="L7" s="78"/>
    </row>
    <row r="8" spans="1:12" ht="20.100000000000001" customHeight="1" thickTop="1">
      <c r="B8" s="195" t="s">
        <v>35</v>
      </c>
      <c r="C8" s="196"/>
      <c r="D8" s="35">
        <f>D4+D7</f>
        <v>8053</v>
      </c>
      <c r="E8" s="34">
        <f t="shared" ref="E8:K8" si="1">E4+E7</f>
        <v>5365</v>
      </c>
      <c r="F8" s="34">
        <f t="shared" si="1"/>
        <v>7764</v>
      </c>
      <c r="G8" s="34">
        <f t="shared" si="1"/>
        <v>5293</v>
      </c>
      <c r="H8" s="34">
        <f t="shared" si="1"/>
        <v>4361</v>
      </c>
      <c r="I8" s="34">
        <f t="shared" si="1"/>
        <v>5031</v>
      </c>
      <c r="J8" s="35">
        <f t="shared" si="1"/>
        <v>3196</v>
      </c>
      <c r="K8" s="54">
        <f t="shared" si="1"/>
        <v>39063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1227</v>
      </c>
      <c r="E23" s="39">
        <v>761</v>
      </c>
      <c r="F23" s="39">
        <v>1075</v>
      </c>
      <c r="G23" s="39">
        <v>710</v>
      </c>
      <c r="H23" s="39">
        <v>631</v>
      </c>
      <c r="I23" s="39">
        <v>839</v>
      </c>
      <c r="J23" s="40">
        <v>532</v>
      </c>
      <c r="K23" s="167">
        <f t="shared" ref="K23:K30" si="2">SUM(D23:J23)</f>
        <v>5775</v>
      </c>
      <c r="L23" s="188">
        <f>K23/人口統計!D6</f>
        <v>0.14735150030618493</v>
      </c>
    </row>
    <row r="24" spans="1:12" ht="20.100000000000001" customHeight="1">
      <c r="B24" s="197" t="s">
        <v>19</v>
      </c>
      <c r="C24" s="199"/>
      <c r="D24" s="45">
        <v>1134</v>
      </c>
      <c r="E24" s="46">
        <v>847</v>
      </c>
      <c r="F24" s="46">
        <v>986</v>
      </c>
      <c r="G24" s="46">
        <v>745</v>
      </c>
      <c r="H24" s="46">
        <v>570</v>
      </c>
      <c r="I24" s="46">
        <v>658</v>
      </c>
      <c r="J24" s="45">
        <v>396</v>
      </c>
      <c r="K24" s="47">
        <f t="shared" si="2"/>
        <v>5336</v>
      </c>
      <c r="L24" s="55">
        <f>K24/人口統計!D7</f>
        <v>0.18907235490043228</v>
      </c>
    </row>
    <row r="25" spans="1:12" ht="20.100000000000001" customHeight="1">
      <c r="B25" s="197" t="s">
        <v>20</v>
      </c>
      <c r="C25" s="199"/>
      <c r="D25" s="45">
        <v>838</v>
      </c>
      <c r="E25" s="46">
        <v>462</v>
      </c>
      <c r="F25" s="46">
        <v>698</v>
      </c>
      <c r="G25" s="46">
        <v>542</v>
      </c>
      <c r="H25" s="46">
        <v>461</v>
      </c>
      <c r="I25" s="46">
        <v>440</v>
      </c>
      <c r="J25" s="45">
        <v>336</v>
      </c>
      <c r="K25" s="47">
        <f t="shared" si="2"/>
        <v>3777</v>
      </c>
      <c r="L25" s="55">
        <f>K25/人口統計!D8</f>
        <v>0.2128127112914131</v>
      </c>
    </row>
    <row r="26" spans="1:12" ht="20.100000000000001" customHeight="1">
      <c r="B26" s="197" t="s">
        <v>21</v>
      </c>
      <c r="C26" s="199"/>
      <c r="D26" s="45">
        <v>188</v>
      </c>
      <c r="E26" s="46">
        <v>168</v>
      </c>
      <c r="F26" s="46">
        <v>313</v>
      </c>
      <c r="G26" s="46">
        <v>214</v>
      </c>
      <c r="H26" s="46">
        <v>191</v>
      </c>
      <c r="I26" s="46">
        <v>201</v>
      </c>
      <c r="J26" s="45">
        <v>150</v>
      </c>
      <c r="K26" s="47">
        <f t="shared" si="2"/>
        <v>1425</v>
      </c>
      <c r="L26" s="55">
        <f>K26/人口統計!D9</f>
        <v>0.16196862923391681</v>
      </c>
    </row>
    <row r="27" spans="1:12" ht="20.100000000000001" customHeight="1">
      <c r="B27" s="197" t="s">
        <v>22</v>
      </c>
      <c r="C27" s="199"/>
      <c r="D27" s="45">
        <v>429</v>
      </c>
      <c r="E27" s="46">
        <v>239</v>
      </c>
      <c r="F27" s="46">
        <v>458</v>
      </c>
      <c r="G27" s="46">
        <v>311</v>
      </c>
      <c r="H27" s="46">
        <v>274</v>
      </c>
      <c r="I27" s="46">
        <v>320</v>
      </c>
      <c r="J27" s="45">
        <v>187</v>
      </c>
      <c r="K27" s="47">
        <f t="shared" si="2"/>
        <v>2218</v>
      </c>
      <c r="L27" s="55">
        <f>K27/人口統計!D10</f>
        <v>0.16433281469956287</v>
      </c>
    </row>
    <row r="28" spans="1:12" ht="20.100000000000001" customHeight="1">
      <c r="B28" s="197" t="s">
        <v>23</v>
      </c>
      <c r="C28" s="199"/>
      <c r="D28" s="45">
        <v>750</v>
      </c>
      <c r="E28" s="46">
        <v>623</v>
      </c>
      <c r="F28" s="46">
        <v>1185</v>
      </c>
      <c r="G28" s="46">
        <v>660</v>
      </c>
      <c r="H28" s="46">
        <v>581</v>
      </c>
      <c r="I28" s="46">
        <v>677</v>
      </c>
      <c r="J28" s="45">
        <v>380</v>
      </c>
      <c r="K28" s="47">
        <f t="shared" si="2"/>
        <v>4856</v>
      </c>
      <c r="L28" s="55">
        <f>K28/人口統計!D11</f>
        <v>0.16465482164654821</v>
      </c>
    </row>
    <row r="29" spans="1:12" ht="20.100000000000001" customHeight="1">
      <c r="B29" s="197" t="s">
        <v>24</v>
      </c>
      <c r="C29" s="198"/>
      <c r="D29" s="40">
        <v>2899</v>
      </c>
      <c r="E29" s="39">
        <v>1658</v>
      </c>
      <c r="F29" s="39">
        <v>2218</v>
      </c>
      <c r="G29" s="39">
        <v>1506</v>
      </c>
      <c r="H29" s="39">
        <v>1230</v>
      </c>
      <c r="I29" s="39">
        <v>1283</v>
      </c>
      <c r="J29" s="40">
        <v>799</v>
      </c>
      <c r="K29" s="167">
        <f t="shared" si="2"/>
        <v>11593</v>
      </c>
      <c r="L29" s="168">
        <f>K29/人口統計!D12</f>
        <v>0.24980068521192011</v>
      </c>
    </row>
    <row r="30" spans="1:12" ht="20.100000000000001" customHeight="1">
      <c r="B30" s="197" t="s">
        <v>25</v>
      </c>
      <c r="C30" s="198"/>
      <c r="D30" s="40">
        <v>502</v>
      </c>
      <c r="E30" s="39">
        <v>475</v>
      </c>
      <c r="F30" s="39">
        <v>704</v>
      </c>
      <c r="G30" s="39">
        <v>489</v>
      </c>
      <c r="H30" s="39">
        <v>336</v>
      </c>
      <c r="I30" s="39">
        <v>510</v>
      </c>
      <c r="J30" s="40">
        <v>337</v>
      </c>
      <c r="K30" s="167">
        <f t="shared" si="2"/>
        <v>3353</v>
      </c>
      <c r="L30" s="168">
        <f>K30/人口統計!D13</f>
        <v>0.16917255297679112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29065</v>
      </c>
      <c r="E5" s="174">
        <v>1909762.939999999</v>
      </c>
      <c r="F5" s="175">
        <v>15707</v>
      </c>
      <c r="G5" s="176">
        <v>344886.79000000021</v>
      </c>
      <c r="H5" s="173">
        <v>2915</v>
      </c>
      <c r="I5" s="174">
        <v>685500.11</v>
      </c>
      <c r="J5" s="175">
        <v>6857</v>
      </c>
      <c r="K5" s="176">
        <v>1957400.9300000002</v>
      </c>
      <c r="M5" s="147">
        <f>Q5+Q7</f>
        <v>44772</v>
      </c>
      <c r="N5" s="119" t="s">
        <v>106</v>
      </c>
      <c r="O5" s="120"/>
      <c r="P5" s="132"/>
      <c r="Q5" s="121">
        <v>29065</v>
      </c>
      <c r="R5" s="122">
        <v>1909762.939999999</v>
      </c>
      <c r="S5" s="122">
        <f>R5/Q5*100</f>
        <v>6570.662102184755</v>
      </c>
    </row>
    <row r="6" spans="1:19" ht="20.100000000000001" customHeight="1" thickTop="1">
      <c r="B6" s="203" t="s">
        <v>112</v>
      </c>
      <c r="C6" s="203"/>
      <c r="D6" s="169">
        <v>4718</v>
      </c>
      <c r="E6" s="170">
        <v>290755.35000000003</v>
      </c>
      <c r="F6" s="171">
        <v>2274</v>
      </c>
      <c r="G6" s="172">
        <v>49959.73000000001</v>
      </c>
      <c r="H6" s="169">
        <v>286</v>
      </c>
      <c r="I6" s="170">
        <v>66746.450000000012</v>
      </c>
      <c r="J6" s="171">
        <v>1098</v>
      </c>
      <c r="K6" s="172">
        <v>342250.26999999996</v>
      </c>
      <c r="M6" s="58"/>
      <c r="N6" s="123"/>
      <c r="O6" s="92" t="s">
        <v>103</v>
      </c>
      <c r="P6" s="105"/>
      <c r="Q6" s="96">
        <f>Q5/Q$13</f>
        <v>0.53287254326782052</v>
      </c>
      <c r="R6" s="97">
        <f>R5/R$13</f>
        <v>0.38994244872320111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4386</v>
      </c>
      <c r="E7" s="144">
        <v>292873.81</v>
      </c>
      <c r="F7" s="145">
        <v>2383</v>
      </c>
      <c r="G7" s="146">
        <v>49398.1</v>
      </c>
      <c r="H7" s="143">
        <v>222</v>
      </c>
      <c r="I7" s="144">
        <v>54769.25</v>
      </c>
      <c r="J7" s="145">
        <v>836</v>
      </c>
      <c r="K7" s="146">
        <v>242871.82000000004</v>
      </c>
      <c r="M7" s="58"/>
      <c r="N7" s="124" t="s">
        <v>107</v>
      </c>
      <c r="O7" s="125"/>
      <c r="P7" s="133"/>
      <c r="Q7" s="126">
        <v>15707</v>
      </c>
      <c r="R7" s="127">
        <v>344886.79000000021</v>
      </c>
      <c r="S7" s="127">
        <f>R7/Q7*100</f>
        <v>2195.7521487235008</v>
      </c>
    </row>
    <row r="8" spans="1:19" ht="20.100000000000001" customHeight="1">
      <c r="B8" s="200" t="s">
        <v>114</v>
      </c>
      <c r="C8" s="200"/>
      <c r="D8" s="143">
        <v>2713</v>
      </c>
      <c r="E8" s="144">
        <v>179710.77000000002</v>
      </c>
      <c r="F8" s="145">
        <v>1530</v>
      </c>
      <c r="G8" s="146">
        <v>31192.740000000005</v>
      </c>
      <c r="H8" s="143">
        <v>340</v>
      </c>
      <c r="I8" s="144">
        <v>87218.79</v>
      </c>
      <c r="J8" s="145">
        <v>665</v>
      </c>
      <c r="K8" s="146">
        <v>197671.08000000005</v>
      </c>
      <c r="L8" s="87"/>
      <c r="M8" s="86"/>
      <c r="N8" s="128"/>
      <c r="O8" s="92" t="s">
        <v>103</v>
      </c>
      <c r="P8" s="105"/>
      <c r="Q8" s="96">
        <f>Q7/Q$13</f>
        <v>0.28796934584922262</v>
      </c>
      <c r="R8" s="97">
        <f>R7/R$13</f>
        <v>7.0420258246756309E-2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1069</v>
      </c>
      <c r="E9" s="144">
        <v>69687.170000000013</v>
      </c>
      <c r="F9" s="145">
        <v>388</v>
      </c>
      <c r="G9" s="146">
        <v>8424.07</v>
      </c>
      <c r="H9" s="143">
        <v>52</v>
      </c>
      <c r="I9" s="144">
        <v>13609.85</v>
      </c>
      <c r="J9" s="145">
        <v>331</v>
      </c>
      <c r="K9" s="146">
        <v>93851.75</v>
      </c>
      <c r="L9" s="87"/>
      <c r="M9" s="86"/>
      <c r="N9" s="124" t="s">
        <v>108</v>
      </c>
      <c r="O9" s="125"/>
      <c r="P9" s="133"/>
      <c r="Q9" s="126">
        <v>2915</v>
      </c>
      <c r="R9" s="127">
        <v>685500.11</v>
      </c>
      <c r="S9" s="127">
        <f>R9/Q9*100</f>
        <v>23516.298799313892</v>
      </c>
    </row>
    <row r="10" spans="1:19" ht="20.100000000000001" customHeight="1">
      <c r="B10" s="200" t="s">
        <v>116</v>
      </c>
      <c r="C10" s="200"/>
      <c r="D10" s="143">
        <v>1696</v>
      </c>
      <c r="E10" s="144">
        <v>115633.57999999997</v>
      </c>
      <c r="F10" s="145">
        <v>722</v>
      </c>
      <c r="G10" s="146">
        <v>15173.9</v>
      </c>
      <c r="H10" s="143">
        <v>200</v>
      </c>
      <c r="I10" s="144">
        <v>45977.200000000004</v>
      </c>
      <c r="J10" s="145">
        <v>396</v>
      </c>
      <c r="K10" s="146">
        <v>113412.47</v>
      </c>
      <c r="L10" s="87"/>
      <c r="M10" s="86"/>
      <c r="N10" s="93"/>
      <c r="O10" s="92" t="s">
        <v>103</v>
      </c>
      <c r="P10" s="105"/>
      <c r="Q10" s="96">
        <f>Q9/Q$13</f>
        <v>5.3443091815781753E-2</v>
      </c>
      <c r="R10" s="97">
        <f>R9/R$13</f>
        <v>0.13996794360949524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3423</v>
      </c>
      <c r="E11" s="144">
        <v>236512.21999999991</v>
      </c>
      <c r="F11" s="145">
        <v>1225</v>
      </c>
      <c r="G11" s="146">
        <v>28411.999999999996</v>
      </c>
      <c r="H11" s="143">
        <v>489</v>
      </c>
      <c r="I11" s="144">
        <v>108941.65</v>
      </c>
      <c r="J11" s="145">
        <v>935</v>
      </c>
      <c r="K11" s="146">
        <v>262908.70999999996</v>
      </c>
      <c r="L11" s="87"/>
      <c r="M11" s="86"/>
      <c r="N11" s="124" t="s">
        <v>109</v>
      </c>
      <c r="O11" s="125"/>
      <c r="P11" s="133"/>
      <c r="Q11" s="99">
        <v>6857</v>
      </c>
      <c r="R11" s="100">
        <v>1957400.9300000002</v>
      </c>
      <c r="S11" s="100">
        <f>R11/Q11*100</f>
        <v>28546.024938019542</v>
      </c>
    </row>
    <row r="12" spans="1:19" ht="20.100000000000001" customHeight="1" thickBot="1">
      <c r="B12" s="200" t="s">
        <v>118</v>
      </c>
      <c r="C12" s="200"/>
      <c r="D12" s="143">
        <v>8524</v>
      </c>
      <c r="E12" s="144">
        <v>549799.74999999977</v>
      </c>
      <c r="F12" s="145">
        <v>6042</v>
      </c>
      <c r="G12" s="146">
        <v>135946.56999999995</v>
      </c>
      <c r="H12" s="143">
        <v>1061</v>
      </c>
      <c r="I12" s="144">
        <v>251368.76999999996</v>
      </c>
      <c r="J12" s="145">
        <v>1790</v>
      </c>
      <c r="K12" s="146">
        <v>480699.5400000001</v>
      </c>
      <c r="L12" s="87"/>
      <c r="M12" s="86"/>
      <c r="N12" s="123"/>
      <c r="O12" s="82" t="s">
        <v>103</v>
      </c>
      <c r="P12" s="106"/>
      <c r="Q12" s="101">
        <f>Q11/Q$13</f>
        <v>0.12571501906717514</v>
      </c>
      <c r="R12" s="102">
        <f>R11/R$13</f>
        <v>0.39966934942054727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2536</v>
      </c>
      <c r="E13" s="144">
        <v>174790.28999999998</v>
      </c>
      <c r="F13" s="145">
        <v>1143</v>
      </c>
      <c r="G13" s="146">
        <v>26379.680000000008</v>
      </c>
      <c r="H13" s="143">
        <v>265</v>
      </c>
      <c r="I13" s="144">
        <v>56868.149999999987</v>
      </c>
      <c r="J13" s="145">
        <v>806</v>
      </c>
      <c r="K13" s="146">
        <v>223735.28999999998</v>
      </c>
      <c r="M13" s="58"/>
      <c r="N13" s="129" t="s">
        <v>110</v>
      </c>
      <c r="O13" s="130"/>
      <c r="P13" s="131"/>
      <c r="Q13" s="94">
        <f>Q5+Q7+Q9+Q11</f>
        <v>54544</v>
      </c>
      <c r="R13" s="95">
        <f>R5+R7+R9+R11</f>
        <v>4897550.7699999996</v>
      </c>
      <c r="S13" s="95">
        <f>R13/Q13*100</f>
        <v>8979.0825205338806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0.53287254326782052</v>
      </c>
      <c r="O16" s="58">
        <f>F5/(D5+F5+H5+J5)</f>
        <v>0.28796934584922262</v>
      </c>
      <c r="P16" s="58">
        <f>H5/(D5+F5+H5+J5)</f>
        <v>5.3443091815781753E-2</v>
      </c>
      <c r="Q16" s="58">
        <f>J5/(D5+F5+H5+J5)</f>
        <v>0.12571501906717514</v>
      </c>
    </row>
    <row r="17" spans="13:17" ht="20.100000000000001" customHeight="1">
      <c r="M17" s="14" t="s">
        <v>132</v>
      </c>
      <c r="N17" s="58">
        <f t="shared" ref="N17:N23" si="0">D6/(D6+F6+H6+J6)</f>
        <v>0.56327602674307542</v>
      </c>
      <c r="O17" s="58">
        <f t="shared" ref="O17:O23" si="1">F6/(D6+F6+H6+J6)</f>
        <v>0.27148997134670488</v>
      </c>
      <c r="P17" s="58">
        <f t="shared" ref="P17:P23" si="2">H6/(D6+F6+H6+J6)</f>
        <v>3.4145176695319961E-2</v>
      </c>
      <c r="Q17" s="58">
        <f t="shared" ref="Q17:Q23" si="3">J6/(D6+F6+H6+J6)</f>
        <v>0.1310888252148997</v>
      </c>
    </row>
    <row r="18" spans="13:17" ht="20.100000000000001" customHeight="1">
      <c r="M18" s="14" t="s">
        <v>133</v>
      </c>
      <c r="N18" s="58">
        <f t="shared" si="0"/>
        <v>0.56036795707167497</v>
      </c>
      <c r="O18" s="58">
        <f t="shared" si="1"/>
        <v>0.30445892423661686</v>
      </c>
      <c r="P18" s="58">
        <f t="shared" si="2"/>
        <v>2.8363357608279034E-2</v>
      </c>
      <c r="Q18" s="58">
        <f t="shared" si="3"/>
        <v>0.10680976108342916</v>
      </c>
    </row>
    <row r="19" spans="13:17" ht="20.100000000000001" customHeight="1">
      <c r="M19" s="14" t="s">
        <v>134</v>
      </c>
      <c r="N19" s="58">
        <f t="shared" si="0"/>
        <v>0.51695884146341464</v>
      </c>
      <c r="O19" s="58">
        <f t="shared" si="1"/>
        <v>0.29153963414634149</v>
      </c>
      <c r="P19" s="58">
        <f t="shared" si="2"/>
        <v>6.4786585365853661E-2</v>
      </c>
      <c r="Q19" s="58">
        <f t="shared" si="3"/>
        <v>0.12671493902439024</v>
      </c>
    </row>
    <row r="20" spans="13:17" ht="20.100000000000001" customHeight="1">
      <c r="M20" s="14" t="s">
        <v>135</v>
      </c>
      <c r="N20" s="58">
        <f t="shared" si="0"/>
        <v>0.58097826086956517</v>
      </c>
      <c r="O20" s="58">
        <f t="shared" si="1"/>
        <v>0.21086956521739131</v>
      </c>
      <c r="P20" s="58">
        <f t="shared" si="2"/>
        <v>2.8260869565217391E-2</v>
      </c>
      <c r="Q20" s="58">
        <f t="shared" si="3"/>
        <v>0.17989130434782608</v>
      </c>
    </row>
    <row r="21" spans="13:17" ht="20.100000000000001" customHeight="1">
      <c r="M21" s="14" t="s">
        <v>136</v>
      </c>
      <c r="N21" s="58">
        <f t="shared" si="0"/>
        <v>0.56270736562707369</v>
      </c>
      <c r="O21" s="58">
        <f t="shared" si="1"/>
        <v>0.23954877239548772</v>
      </c>
      <c r="P21" s="58">
        <f t="shared" si="2"/>
        <v>6.6357000663570004E-2</v>
      </c>
      <c r="Q21" s="58">
        <f t="shared" si="3"/>
        <v>0.13138686131386862</v>
      </c>
    </row>
    <row r="22" spans="13:17" ht="20.100000000000001" customHeight="1">
      <c r="M22" s="14" t="s">
        <v>137</v>
      </c>
      <c r="N22" s="58">
        <f t="shared" si="0"/>
        <v>0.56373517786561267</v>
      </c>
      <c r="O22" s="58">
        <f t="shared" si="1"/>
        <v>0.20174571805006589</v>
      </c>
      <c r="P22" s="58">
        <f t="shared" si="2"/>
        <v>8.0533596837944671E-2</v>
      </c>
      <c r="Q22" s="58">
        <f t="shared" si="3"/>
        <v>0.1539855072463768</v>
      </c>
    </row>
    <row r="23" spans="13:17" ht="20.100000000000001" customHeight="1">
      <c r="M23" s="14" t="s">
        <v>138</v>
      </c>
      <c r="N23" s="58">
        <f t="shared" si="0"/>
        <v>0.48940690130332432</v>
      </c>
      <c r="O23" s="58">
        <f t="shared" si="1"/>
        <v>0.34690245162772004</v>
      </c>
      <c r="P23" s="58">
        <f t="shared" si="2"/>
        <v>6.0917494402021016E-2</v>
      </c>
      <c r="Q23" s="58">
        <f t="shared" si="3"/>
        <v>0.1027731526669346</v>
      </c>
    </row>
    <row r="24" spans="13:17" ht="20.100000000000001" customHeight="1">
      <c r="M24" s="14" t="s">
        <v>139</v>
      </c>
      <c r="N24" s="58">
        <f t="shared" ref="N24" si="4">D13/(D13+F13+H13+J13)</f>
        <v>0.53389473684210531</v>
      </c>
      <c r="O24" s="58">
        <f t="shared" ref="O24" si="5">F13/(D13+F13+H13+J13)</f>
        <v>0.24063157894736842</v>
      </c>
      <c r="P24" s="58">
        <f t="shared" ref="P24" si="6">H13/(D13+F13+H13+J13)</f>
        <v>5.5789473684210528E-2</v>
      </c>
      <c r="Q24" s="58">
        <f t="shared" ref="Q24" si="7">J13/(D13+F13+H13+J13)</f>
        <v>0.1696842105263158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0.38994244872320111</v>
      </c>
      <c r="O29" s="58">
        <f>G5/(E5+G5+I5+K5)</f>
        <v>7.0420258246756309E-2</v>
      </c>
      <c r="P29" s="58">
        <f>I5/(E5+G5+I5+K5)</f>
        <v>0.13996794360949524</v>
      </c>
      <c r="Q29" s="58">
        <f>K5/(E5+G5+I5+K5)</f>
        <v>0.39966934942054727</v>
      </c>
    </row>
    <row r="30" spans="13:17" ht="20.100000000000001" customHeight="1">
      <c r="M30" s="14" t="s">
        <v>132</v>
      </c>
      <c r="N30" s="58">
        <f t="shared" ref="N30:N37" si="8">E6/(E6+G6+I6+K6)</f>
        <v>0.38782282738513657</v>
      </c>
      <c r="O30" s="58">
        <f t="shared" ref="O30:O37" si="9">G6/(E6+G6+I6+K6)</f>
        <v>6.6638580318463717E-2</v>
      </c>
      <c r="P30" s="58">
        <f t="shared" ref="P30:P37" si="10">I6/(E6+G6+I6+K6)</f>
        <v>8.9029477727308029E-2</v>
      </c>
      <c r="Q30" s="58">
        <f t="shared" ref="Q30:Q37" si="11">K6/(E6+G6+I6+K6)</f>
        <v>0.45650911456909166</v>
      </c>
    </row>
    <row r="31" spans="13:17" ht="20.100000000000001" customHeight="1">
      <c r="M31" s="14" t="s">
        <v>133</v>
      </c>
      <c r="N31" s="58">
        <f t="shared" si="8"/>
        <v>0.45767755797046028</v>
      </c>
      <c r="O31" s="58">
        <f t="shared" si="9"/>
        <v>7.7195027361376539E-2</v>
      </c>
      <c r="P31" s="58">
        <f t="shared" si="10"/>
        <v>8.5588590498664366E-2</v>
      </c>
      <c r="Q31" s="58">
        <f t="shared" si="11"/>
        <v>0.37953882416949886</v>
      </c>
    </row>
    <row r="32" spans="13:17" ht="20.100000000000001" customHeight="1">
      <c r="M32" s="14" t="s">
        <v>134</v>
      </c>
      <c r="N32" s="58">
        <f t="shared" si="8"/>
        <v>0.36247109632645763</v>
      </c>
      <c r="O32" s="58">
        <f t="shared" si="9"/>
        <v>6.2914797289144939E-2</v>
      </c>
      <c r="P32" s="58">
        <f t="shared" si="10"/>
        <v>0.17591761713316945</v>
      </c>
      <c r="Q32" s="58">
        <f t="shared" si="11"/>
        <v>0.39869648925122808</v>
      </c>
    </row>
    <row r="33" spans="13:17" ht="20.100000000000001" customHeight="1">
      <c r="M33" s="14" t="s">
        <v>135</v>
      </c>
      <c r="N33" s="58">
        <f t="shared" si="8"/>
        <v>0.37552461879658683</v>
      </c>
      <c r="O33" s="58">
        <f t="shared" si="9"/>
        <v>4.539495111461353E-2</v>
      </c>
      <c r="P33" s="58">
        <f t="shared" si="10"/>
        <v>7.3339665438110435E-2</v>
      </c>
      <c r="Q33" s="58">
        <f t="shared" si="11"/>
        <v>0.50574076465068907</v>
      </c>
    </row>
    <row r="34" spans="13:17" ht="20.100000000000001" customHeight="1">
      <c r="M34" s="14" t="s">
        <v>136</v>
      </c>
      <c r="N34" s="58">
        <f t="shared" si="8"/>
        <v>0.39846559485508382</v>
      </c>
      <c r="O34" s="58">
        <f t="shared" si="9"/>
        <v>5.2288246111307439E-2</v>
      </c>
      <c r="P34" s="58">
        <f t="shared" si="10"/>
        <v>0.15843436091636326</v>
      </c>
      <c r="Q34" s="58">
        <f t="shared" si="11"/>
        <v>0.39081179811724553</v>
      </c>
    </row>
    <row r="35" spans="13:17" ht="20.100000000000001" customHeight="1">
      <c r="M35" s="14" t="s">
        <v>137</v>
      </c>
      <c r="N35" s="58">
        <f t="shared" si="8"/>
        <v>0.37142220721185193</v>
      </c>
      <c r="O35" s="58">
        <f t="shared" si="9"/>
        <v>4.4618615271985268E-2</v>
      </c>
      <c r="P35" s="58">
        <f t="shared" si="10"/>
        <v>0.17108354105466964</v>
      </c>
      <c r="Q35" s="58">
        <f t="shared" si="11"/>
        <v>0.41287563646149322</v>
      </c>
    </row>
    <row r="36" spans="13:17" ht="20.100000000000001" customHeight="1">
      <c r="M36" s="14" t="s">
        <v>138</v>
      </c>
      <c r="N36" s="58">
        <f t="shared" si="8"/>
        <v>0.38777971278234019</v>
      </c>
      <c r="O36" s="58">
        <f t="shared" si="9"/>
        <v>9.5884586830649349E-2</v>
      </c>
      <c r="P36" s="58">
        <f t="shared" si="10"/>
        <v>0.17729311341638507</v>
      </c>
      <c r="Q36" s="58">
        <f t="shared" si="11"/>
        <v>0.3390425869706255</v>
      </c>
    </row>
    <row r="37" spans="13:17" ht="20.100000000000001" customHeight="1">
      <c r="M37" s="14" t="s">
        <v>139</v>
      </c>
      <c r="N37" s="58">
        <f t="shared" si="8"/>
        <v>0.36280601289307357</v>
      </c>
      <c r="O37" s="58">
        <f t="shared" si="9"/>
        <v>5.4755367258645535E-2</v>
      </c>
      <c r="P37" s="58">
        <f t="shared" si="10"/>
        <v>0.11803920436372775</v>
      </c>
      <c r="Q37" s="58">
        <f t="shared" si="11"/>
        <v>0.46439941548455327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5096</v>
      </c>
      <c r="F5" s="149">
        <f>E5/SUM(E$5:E$15)</f>
        <v>0.17533115430930674</v>
      </c>
      <c r="G5" s="150">
        <v>300934.72999999992</v>
      </c>
      <c r="H5" s="151">
        <f>G5/SUM(G$5:G$15)</f>
        <v>0.15757700796099852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196</v>
      </c>
      <c r="F6" s="153">
        <f t="shared" ref="F6:F15" si="0">E6/SUM(E$5:E$15)</f>
        <v>6.7435059349733352E-3</v>
      </c>
      <c r="G6" s="154">
        <v>13314.59</v>
      </c>
      <c r="H6" s="155">
        <f t="shared" ref="H6:H15" si="1">G6/SUM(G$5:G$15)</f>
        <v>6.9718548418370727E-3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1289</v>
      </c>
      <c r="F7" s="153">
        <f t="shared" si="0"/>
        <v>4.4348873215207293E-2</v>
      </c>
      <c r="G7" s="154">
        <v>59640.010000000009</v>
      </c>
      <c r="H7" s="155">
        <f t="shared" si="1"/>
        <v>3.1229012120216355E-2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324</v>
      </c>
      <c r="F8" s="153">
        <f t="shared" si="0"/>
        <v>1.1147428178221229E-2</v>
      </c>
      <c r="G8" s="154">
        <v>12293.029999999995</v>
      </c>
      <c r="H8" s="155">
        <f t="shared" si="1"/>
        <v>6.4369402832793465E-3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2422</v>
      </c>
      <c r="F9" s="153">
        <f t="shared" si="0"/>
        <v>8.3330466196456218E-2</v>
      </c>
      <c r="G9" s="154">
        <v>32898.010000000009</v>
      </c>
      <c r="H9" s="155">
        <f t="shared" si="1"/>
        <v>1.7226227041561511E-2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6932</v>
      </c>
      <c r="F10" s="153">
        <f t="shared" si="0"/>
        <v>0.23849991398589368</v>
      </c>
      <c r="G10" s="154">
        <v>745416.37</v>
      </c>
      <c r="H10" s="155">
        <f t="shared" si="1"/>
        <v>0.39031879527414021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3033</v>
      </c>
      <c r="F11" s="153">
        <f t="shared" si="0"/>
        <v>0.10435231377945983</v>
      </c>
      <c r="G11" s="154">
        <v>285689.07999999996</v>
      </c>
      <c r="H11" s="155">
        <f t="shared" si="1"/>
        <v>0.14959400144187529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1342</v>
      </c>
      <c r="F12" s="153">
        <f t="shared" si="0"/>
        <v>4.6172372269052124E-2</v>
      </c>
      <c r="G12" s="154">
        <v>142633.01999999999</v>
      </c>
      <c r="H12" s="155">
        <f t="shared" si="1"/>
        <v>7.468624351878983E-2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295</v>
      </c>
      <c r="F13" s="153">
        <f t="shared" si="0"/>
        <v>1.0149664544985377E-2</v>
      </c>
      <c r="G13" s="154">
        <v>21440.699999999997</v>
      </c>
      <c r="H13" s="155">
        <f t="shared" si="1"/>
        <v>1.1226890809809096E-2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967</v>
      </c>
      <c r="F14" s="153">
        <f t="shared" si="0"/>
        <v>3.3270256322036812E-2</v>
      </c>
      <c r="G14" s="154">
        <v>198586.51000000004</v>
      </c>
      <c r="H14" s="155">
        <f t="shared" si="1"/>
        <v>0.10398490086942418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7169</v>
      </c>
      <c r="F15" s="157">
        <f t="shared" si="0"/>
        <v>0.24665405126440737</v>
      </c>
      <c r="G15" s="158">
        <v>96916.889999999985</v>
      </c>
      <c r="H15" s="159">
        <f t="shared" si="1"/>
        <v>5.0748125838068675E-2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5136</v>
      </c>
      <c r="F16" s="161">
        <f>E16/SUM(E$16:E$26)</f>
        <v>0.32698796714840517</v>
      </c>
      <c r="G16" s="162">
        <v>109931.67000000003</v>
      </c>
      <c r="H16" s="163">
        <f>G16/SUM(G$16:G$26)</f>
        <v>0.31874711698873714</v>
      </c>
    </row>
    <row r="17" spans="2:8" s="14" customFormat="1" ht="20.100000000000001" customHeight="1">
      <c r="B17" s="207"/>
      <c r="C17" s="213" t="s">
        <v>82</v>
      </c>
      <c r="D17" s="214"/>
      <c r="E17" s="152">
        <v>2</v>
      </c>
      <c r="F17" s="153">
        <f t="shared" ref="F17:F26" si="2">E17/SUM(E$16:E$26)</f>
        <v>1.2733176290825746E-4</v>
      </c>
      <c r="G17" s="154">
        <v>34.5</v>
      </c>
      <c r="H17" s="155">
        <f t="shared" ref="H17:H26" si="3">G17/SUM(G$16:G$26)</f>
        <v>1.0003282526419755E-4</v>
      </c>
    </row>
    <row r="18" spans="2:8" s="14" customFormat="1" ht="20.100000000000001" customHeight="1">
      <c r="B18" s="207"/>
      <c r="C18" s="213" t="s">
        <v>83</v>
      </c>
      <c r="D18" s="214"/>
      <c r="E18" s="152">
        <v>334</v>
      </c>
      <c r="F18" s="153">
        <f t="shared" si="2"/>
        <v>2.1264404405678998E-2</v>
      </c>
      <c r="G18" s="154">
        <v>9781.9500000000025</v>
      </c>
      <c r="H18" s="155">
        <f t="shared" si="3"/>
        <v>2.8362785365017899E-2</v>
      </c>
    </row>
    <row r="19" spans="2:8" s="14" customFormat="1" ht="20.100000000000001" customHeight="1">
      <c r="B19" s="207"/>
      <c r="C19" s="213" t="s">
        <v>84</v>
      </c>
      <c r="D19" s="214"/>
      <c r="E19" s="152">
        <v>92</v>
      </c>
      <c r="F19" s="153">
        <f t="shared" si="2"/>
        <v>5.8572610937798432E-3</v>
      </c>
      <c r="G19" s="154">
        <v>3287.21</v>
      </c>
      <c r="H19" s="155">
        <f t="shared" si="3"/>
        <v>9.5312725662818221E-3</v>
      </c>
    </row>
    <row r="20" spans="2:8" s="14" customFormat="1" ht="20.100000000000001" customHeight="1">
      <c r="B20" s="207"/>
      <c r="C20" s="213" t="s">
        <v>85</v>
      </c>
      <c r="D20" s="214"/>
      <c r="E20" s="152">
        <v>264</v>
      </c>
      <c r="F20" s="153">
        <f t="shared" si="2"/>
        <v>1.6807792703889986E-2</v>
      </c>
      <c r="G20" s="154">
        <v>3258.3199999999988</v>
      </c>
      <c r="H20" s="155">
        <f t="shared" si="3"/>
        <v>9.4475059482562341E-3</v>
      </c>
    </row>
    <row r="21" spans="2:8" s="14" customFormat="1" ht="20.100000000000001" customHeight="1">
      <c r="B21" s="207"/>
      <c r="C21" s="213" t="s">
        <v>86</v>
      </c>
      <c r="D21" s="214"/>
      <c r="E21" s="152">
        <v>4294</v>
      </c>
      <c r="F21" s="153">
        <f t="shared" si="2"/>
        <v>0.2733812949640288</v>
      </c>
      <c r="G21" s="154">
        <v>114968.61000000003</v>
      </c>
      <c r="H21" s="155">
        <f t="shared" si="3"/>
        <v>0.33335173550717911</v>
      </c>
    </row>
    <row r="22" spans="2:8" s="14" customFormat="1" ht="20.100000000000001" customHeight="1">
      <c r="B22" s="207"/>
      <c r="C22" s="213" t="s">
        <v>87</v>
      </c>
      <c r="D22" s="214"/>
      <c r="E22" s="152">
        <v>2000</v>
      </c>
      <c r="F22" s="153">
        <f t="shared" si="2"/>
        <v>0.12733176290825746</v>
      </c>
      <c r="G22" s="154">
        <v>62296.609999999986</v>
      </c>
      <c r="H22" s="155">
        <f t="shared" si="3"/>
        <v>0.18062915659947423</v>
      </c>
    </row>
    <row r="23" spans="2:8" s="14" customFormat="1" ht="20.100000000000001" customHeight="1">
      <c r="B23" s="207"/>
      <c r="C23" s="213" t="s">
        <v>88</v>
      </c>
      <c r="D23" s="214"/>
      <c r="E23" s="152">
        <v>64</v>
      </c>
      <c r="F23" s="153">
        <f t="shared" si="2"/>
        <v>4.0746164130642387E-3</v>
      </c>
      <c r="G23" s="154">
        <v>1961.1599999999999</v>
      </c>
      <c r="H23" s="155">
        <f t="shared" si="3"/>
        <v>5.6863876984096715E-3</v>
      </c>
    </row>
    <row r="24" spans="2:8" s="14" customFormat="1" ht="20.100000000000001" customHeight="1">
      <c r="B24" s="207"/>
      <c r="C24" s="213" t="s">
        <v>89</v>
      </c>
      <c r="D24" s="214"/>
      <c r="E24" s="152">
        <v>14</v>
      </c>
      <c r="F24" s="153">
        <f t="shared" si="2"/>
        <v>8.9132234035780222E-4</v>
      </c>
      <c r="G24" s="154">
        <v>552.15</v>
      </c>
      <c r="H24" s="155">
        <f t="shared" si="3"/>
        <v>1.6009601295543965E-3</v>
      </c>
    </row>
    <row r="25" spans="2:8" s="14" customFormat="1" ht="20.100000000000001" customHeight="1">
      <c r="B25" s="207"/>
      <c r="C25" s="213" t="s">
        <v>90</v>
      </c>
      <c r="D25" s="214"/>
      <c r="E25" s="152">
        <v>238</v>
      </c>
      <c r="F25" s="153">
        <f t="shared" si="2"/>
        <v>1.5152479786082638E-2</v>
      </c>
      <c r="G25" s="154">
        <v>18463.060000000005</v>
      </c>
      <c r="H25" s="155">
        <f t="shared" si="3"/>
        <v>5.3533682748475239E-2</v>
      </c>
    </row>
    <row r="26" spans="2:8" s="14" customFormat="1" ht="20.100000000000001" customHeight="1">
      <c r="B26" s="208"/>
      <c r="C26" s="221" t="s">
        <v>91</v>
      </c>
      <c r="D26" s="222"/>
      <c r="E26" s="156">
        <v>3269</v>
      </c>
      <c r="F26" s="157">
        <f t="shared" si="2"/>
        <v>0.20812376647354683</v>
      </c>
      <c r="G26" s="158">
        <v>20351.550000000003</v>
      </c>
      <c r="H26" s="159">
        <f t="shared" si="3"/>
        <v>5.9009363623350145E-2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75</v>
      </c>
      <c r="F27" s="161">
        <f>E27/SUM(E$27:E$36)</f>
        <v>2.5728987993138937E-2</v>
      </c>
      <c r="G27" s="162">
        <v>11296.480000000001</v>
      </c>
      <c r="H27" s="163">
        <f>G27/SUM(G$27:G$36)</f>
        <v>1.6479180433683668E-2</v>
      </c>
    </row>
    <row r="28" spans="2:8" s="14" customFormat="1" ht="20.100000000000001" customHeight="1">
      <c r="B28" s="233"/>
      <c r="C28" s="213" t="s">
        <v>72</v>
      </c>
      <c r="D28" s="214"/>
      <c r="E28" s="152">
        <v>0</v>
      </c>
      <c r="F28" s="153">
        <f t="shared" ref="F28:F36" si="4">E28/SUM(E$27:E$36)</f>
        <v>0</v>
      </c>
      <c r="G28" s="154">
        <v>0</v>
      </c>
      <c r="H28" s="155">
        <f t="shared" ref="H28:H36" si="5">G28/SUM(G$27:G$36)</f>
        <v>0</v>
      </c>
    </row>
    <row r="29" spans="2:8" s="14" customFormat="1" ht="20.100000000000001" customHeight="1">
      <c r="B29" s="233"/>
      <c r="C29" s="213" t="s">
        <v>73</v>
      </c>
      <c r="D29" s="214"/>
      <c r="E29" s="152">
        <v>209</v>
      </c>
      <c r="F29" s="153">
        <f t="shared" si="4"/>
        <v>7.1698113207547168E-2</v>
      </c>
      <c r="G29" s="154">
        <v>32066.380000000008</v>
      </c>
      <c r="H29" s="155">
        <f t="shared" si="5"/>
        <v>4.6778081479811884E-2</v>
      </c>
    </row>
    <row r="30" spans="2:8" s="14" customFormat="1" ht="20.100000000000001" customHeight="1">
      <c r="B30" s="233"/>
      <c r="C30" s="213" t="s">
        <v>74</v>
      </c>
      <c r="D30" s="214"/>
      <c r="E30" s="152">
        <v>9</v>
      </c>
      <c r="F30" s="153">
        <f t="shared" si="4"/>
        <v>3.0874785591766723E-3</v>
      </c>
      <c r="G30" s="154">
        <v>359.78</v>
      </c>
      <c r="H30" s="155">
        <f t="shared" si="5"/>
        <v>5.2484309594056809E-4</v>
      </c>
    </row>
    <row r="31" spans="2:8" s="14" customFormat="1" ht="20.100000000000001" customHeight="1">
      <c r="B31" s="233"/>
      <c r="C31" s="213" t="s">
        <v>75</v>
      </c>
      <c r="D31" s="214"/>
      <c r="E31" s="152">
        <v>478</v>
      </c>
      <c r="F31" s="153">
        <f t="shared" si="4"/>
        <v>0.16397941680960548</v>
      </c>
      <c r="G31" s="154">
        <v>99966.080000000016</v>
      </c>
      <c r="H31" s="155">
        <f t="shared" si="5"/>
        <v>0.14582941496537472</v>
      </c>
    </row>
    <row r="32" spans="2:8" s="14" customFormat="1" ht="20.100000000000001" customHeight="1">
      <c r="B32" s="233"/>
      <c r="C32" s="213" t="s">
        <v>76</v>
      </c>
      <c r="D32" s="214"/>
      <c r="E32" s="152">
        <v>125</v>
      </c>
      <c r="F32" s="153">
        <f t="shared" si="4"/>
        <v>4.2881646655231559E-2</v>
      </c>
      <c r="G32" s="154">
        <v>7324.68</v>
      </c>
      <c r="H32" s="155">
        <f t="shared" si="5"/>
        <v>1.0685162399171607E-2</v>
      </c>
    </row>
    <row r="33" spans="2:8" s="14" customFormat="1" ht="20.100000000000001" customHeight="1">
      <c r="B33" s="233"/>
      <c r="C33" s="213" t="s">
        <v>77</v>
      </c>
      <c r="D33" s="214"/>
      <c r="E33" s="152">
        <v>1953</v>
      </c>
      <c r="F33" s="153">
        <f t="shared" si="4"/>
        <v>0.66998284734133795</v>
      </c>
      <c r="G33" s="154">
        <v>519331.60000000003</v>
      </c>
      <c r="H33" s="155">
        <f t="shared" si="5"/>
        <v>0.75759521030565558</v>
      </c>
    </row>
    <row r="34" spans="2:8" s="14" customFormat="1" ht="20.100000000000001" customHeight="1">
      <c r="B34" s="233"/>
      <c r="C34" s="213" t="s">
        <v>78</v>
      </c>
      <c r="D34" s="214"/>
      <c r="E34" s="152">
        <v>27</v>
      </c>
      <c r="F34" s="153">
        <f t="shared" si="4"/>
        <v>9.2624356775300176E-3</v>
      </c>
      <c r="G34" s="154">
        <v>6565.7599999999993</v>
      </c>
      <c r="H34" s="155">
        <f t="shared" si="5"/>
        <v>9.5780582733969218E-3</v>
      </c>
    </row>
    <row r="35" spans="2:8" s="14" customFormat="1" ht="20.100000000000001" customHeight="1">
      <c r="B35" s="233"/>
      <c r="C35" s="213" t="s">
        <v>79</v>
      </c>
      <c r="D35" s="214"/>
      <c r="E35" s="152">
        <v>25</v>
      </c>
      <c r="F35" s="153">
        <f t="shared" si="4"/>
        <v>8.5763293310463125E-3</v>
      </c>
      <c r="G35" s="154">
        <v>5579.74</v>
      </c>
      <c r="H35" s="155">
        <f t="shared" si="5"/>
        <v>8.1396631723370545E-3</v>
      </c>
    </row>
    <row r="36" spans="2:8" s="14" customFormat="1" ht="20.100000000000001" customHeight="1">
      <c r="B36" s="233"/>
      <c r="C36" s="221" t="s">
        <v>92</v>
      </c>
      <c r="D36" s="222"/>
      <c r="E36" s="156">
        <v>14</v>
      </c>
      <c r="F36" s="157">
        <f t="shared" si="4"/>
        <v>4.8027444253859351E-3</v>
      </c>
      <c r="G36" s="158">
        <v>3009.6099999999997</v>
      </c>
      <c r="H36" s="159">
        <f t="shared" si="5"/>
        <v>4.3903858746280871E-3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3502</v>
      </c>
      <c r="F37" s="161">
        <f>E37/SUM(E$37:E$39)</f>
        <v>0.51071897331194405</v>
      </c>
      <c r="G37" s="162">
        <v>926600.97999999975</v>
      </c>
      <c r="H37" s="163">
        <f>G37/SUM(G$37:G$39)</f>
        <v>0.47338333491033946</v>
      </c>
    </row>
    <row r="38" spans="2:8" s="14" customFormat="1" ht="20.100000000000001" customHeight="1">
      <c r="B38" s="230"/>
      <c r="C38" s="213" t="s">
        <v>95</v>
      </c>
      <c r="D38" s="214"/>
      <c r="E38" s="152">
        <v>2710</v>
      </c>
      <c r="F38" s="153">
        <f t="shared" ref="F38:F39" si="6">E38/SUM(E$37:E$39)</f>
        <v>0.39521656701181274</v>
      </c>
      <c r="G38" s="154">
        <v>791490.79</v>
      </c>
      <c r="H38" s="155">
        <f t="shared" ref="H38:H39" si="7">G38/SUM(G$37:G$39)</f>
        <v>0.40435803307807777</v>
      </c>
    </row>
    <row r="39" spans="2:8" s="14" customFormat="1" ht="20.100000000000001" customHeight="1">
      <c r="B39" s="231"/>
      <c r="C39" s="221" t="s">
        <v>96</v>
      </c>
      <c r="D39" s="222"/>
      <c r="E39" s="156">
        <v>645</v>
      </c>
      <c r="F39" s="157">
        <f t="shared" si="6"/>
        <v>9.4064459676243259E-2</v>
      </c>
      <c r="G39" s="158">
        <v>239309.16000000003</v>
      </c>
      <c r="H39" s="159">
        <f t="shared" si="7"/>
        <v>0.12225863201158287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54544</v>
      </c>
      <c r="F40" s="164">
        <f>E40/E$40</f>
        <v>1</v>
      </c>
      <c r="G40" s="165">
        <f>SUM(G5:G39)</f>
        <v>4897550.7699999996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6068</v>
      </c>
      <c r="E4" s="65">
        <v>147594.04999999999</v>
      </c>
      <c r="F4" s="65">
        <f>E4*1000/D4</f>
        <v>24323.343770599869</v>
      </c>
      <c r="G4" s="65">
        <v>50030</v>
      </c>
      <c r="H4" s="61">
        <f>F4/G4</f>
        <v>0.4861751703098115</v>
      </c>
      <c r="K4" s="14">
        <f>D4*G4</f>
        <v>303582040</v>
      </c>
      <c r="L4" s="14" t="s">
        <v>27</v>
      </c>
      <c r="M4" s="24">
        <f>G4-F4</f>
        <v>25706.656229400131</v>
      </c>
    </row>
    <row r="5" spans="1:13" s="14" customFormat="1" ht="20.100000000000001" customHeight="1">
      <c r="B5" s="234" t="s">
        <v>28</v>
      </c>
      <c r="C5" s="235"/>
      <c r="D5" s="62">
        <v>4428</v>
      </c>
      <c r="E5" s="66">
        <v>196972.61</v>
      </c>
      <c r="F5" s="66">
        <f t="shared" ref="F5:F13" si="0">E5*1000/D5</f>
        <v>44483.425925925927</v>
      </c>
      <c r="G5" s="66">
        <v>104730</v>
      </c>
      <c r="H5" s="63">
        <f t="shared" ref="H5:H10" si="1">F5/G5</f>
        <v>0.42474387401819846</v>
      </c>
      <c r="K5" s="14">
        <f t="shared" ref="K5:K10" si="2">D5*G5</f>
        <v>463744440</v>
      </c>
      <c r="L5" s="14" t="s">
        <v>28</v>
      </c>
      <c r="M5" s="24">
        <f t="shared" ref="M5:M10" si="3">G5-F5</f>
        <v>60246.574074074073</v>
      </c>
    </row>
    <row r="6" spans="1:13" s="14" customFormat="1" ht="20.100000000000001" customHeight="1">
      <c r="B6" s="234" t="s">
        <v>29</v>
      </c>
      <c r="C6" s="235"/>
      <c r="D6" s="62">
        <v>5704</v>
      </c>
      <c r="E6" s="66">
        <v>543187.94999999995</v>
      </c>
      <c r="F6" s="66">
        <f t="shared" si="0"/>
        <v>95229.303997194947</v>
      </c>
      <c r="G6" s="66">
        <v>166920</v>
      </c>
      <c r="H6" s="63">
        <f t="shared" si="1"/>
        <v>0.57050865083390212</v>
      </c>
      <c r="K6" s="14">
        <f t="shared" si="2"/>
        <v>952111680</v>
      </c>
      <c r="L6" s="14" t="s">
        <v>29</v>
      </c>
      <c r="M6" s="24">
        <f t="shared" si="3"/>
        <v>71690.696002805053</v>
      </c>
    </row>
    <row r="7" spans="1:13" s="14" customFormat="1" ht="20.100000000000001" customHeight="1">
      <c r="B7" s="234" t="s">
        <v>30</v>
      </c>
      <c r="C7" s="235"/>
      <c r="D7" s="62">
        <v>3637</v>
      </c>
      <c r="E7" s="66">
        <v>438809.0799999999</v>
      </c>
      <c r="F7" s="66">
        <f t="shared" si="0"/>
        <v>120651.38300797358</v>
      </c>
      <c r="G7" s="66">
        <v>196160</v>
      </c>
      <c r="H7" s="63">
        <f t="shared" si="1"/>
        <v>0.61506618580736938</v>
      </c>
      <c r="K7" s="14">
        <f t="shared" si="2"/>
        <v>713433920</v>
      </c>
      <c r="L7" s="14" t="s">
        <v>30</v>
      </c>
      <c r="M7" s="24">
        <f t="shared" si="3"/>
        <v>75508.616992026422</v>
      </c>
    </row>
    <row r="8" spans="1:13" s="14" customFormat="1" ht="20.100000000000001" customHeight="1">
      <c r="B8" s="234" t="s">
        <v>31</v>
      </c>
      <c r="C8" s="235"/>
      <c r="D8" s="62">
        <v>2355</v>
      </c>
      <c r="E8" s="66">
        <v>378154.33999999997</v>
      </c>
      <c r="F8" s="66">
        <f t="shared" si="0"/>
        <v>160575.09129511676</v>
      </c>
      <c r="G8" s="66">
        <v>269310</v>
      </c>
      <c r="H8" s="63">
        <f t="shared" si="1"/>
        <v>0.59624630089902619</v>
      </c>
      <c r="K8" s="14">
        <f t="shared" si="2"/>
        <v>634225050</v>
      </c>
      <c r="L8" s="14" t="s">
        <v>31</v>
      </c>
      <c r="M8" s="24">
        <f t="shared" si="3"/>
        <v>108734.90870488324</v>
      </c>
    </row>
    <row r="9" spans="1:13" s="14" customFormat="1" ht="20.100000000000001" customHeight="1">
      <c r="B9" s="234" t="s">
        <v>32</v>
      </c>
      <c r="C9" s="235"/>
      <c r="D9" s="62">
        <v>1902</v>
      </c>
      <c r="E9" s="66">
        <v>348152.5</v>
      </c>
      <c r="F9" s="66">
        <f t="shared" si="0"/>
        <v>183045.47844374343</v>
      </c>
      <c r="G9" s="66">
        <v>308060</v>
      </c>
      <c r="H9" s="63">
        <f t="shared" si="1"/>
        <v>0.59418775058022277</v>
      </c>
      <c r="K9" s="14">
        <f t="shared" si="2"/>
        <v>585930120</v>
      </c>
      <c r="L9" s="14" t="s">
        <v>32</v>
      </c>
      <c r="M9" s="24">
        <f t="shared" si="3"/>
        <v>125014.52155625657</v>
      </c>
    </row>
    <row r="10" spans="1:13" s="14" customFormat="1" ht="20.100000000000001" customHeight="1">
      <c r="B10" s="240" t="s">
        <v>33</v>
      </c>
      <c r="C10" s="241"/>
      <c r="D10" s="70">
        <v>939</v>
      </c>
      <c r="E10" s="71">
        <v>201779.19999999992</v>
      </c>
      <c r="F10" s="71">
        <f t="shared" si="0"/>
        <v>214887.32694355689</v>
      </c>
      <c r="G10" s="71">
        <v>360650</v>
      </c>
      <c r="H10" s="73">
        <f t="shared" si="1"/>
        <v>0.59583343114808507</v>
      </c>
      <c r="K10" s="14">
        <f t="shared" si="2"/>
        <v>338650350</v>
      </c>
      <c r="L10" s="14" t="s">
        <v>33</v>
      </c>
      <c r="M10" s="24">
        <f t="shared" si="3"/>
        <v>145762.67305644311</v>
      </c>
    </row>
    <row r="11" spans="1:13" s="14" customFormat="1" ht="20.100000000000001" customHeight="1">
      <c r="B11" s="238" t="s">
        <v>60</v>
      </c>
      <c r="C11" s="239"/>
      <c r="D11" s="60">
        <f>SUM(D4:D5)</f>
        <v>10496</v>
      </c>
      <c r="E11" s="65">
        <f>SUM(E4:E5)</f>
        <v>344566.66</v>
      </c>
      <c r="F11" s="65">
        <f t="shared" si="0"/>
        <v>32828.378429878052</v>
      </c>
      <c r="G11" s="80"/>
      <c r="H11" s="61">
        <f>SUM(E4:E5)*1000/SUM(K4:K5)</f>
        <v>0.44904831122210198</v>
      </c>
    </row>
    <row r="12" spans="1:13" s="14" customFormat="1" ht="20.100000000000001" customHeight="1">
      <c r="B12" s="240" t="s">
        <v>54</v>
      </c>
      <c r="C12" s="241"/>
      <c r="D12" s="64">
        <f>SUM(D6:D10)</f>
        <v>14537</v>
      </c>
      <c r="E12" s="76">
        <f>SUM(E6:E10)</f>
        <v>1910083.0699999996</v>
      </c>
      <c r="F12" s="67">
        <f t="shared" si="0"/>
        <v>131394.58416454561</v>
      </c>
      <c r="G12" s="81"/>
      <c r="H12" s="68">
        <f>SUM(E6:E10)*1000/SUM(K6:K10)</f>
        <v>0.59239301146582313</v>
      </c>
    </row>
    <row r="13" spans="1:13" s="14" customFormat="1" ht="20.100000000000001" customHeight="1">
      <c r="B13" s="236" t="s">
        <v>61</v>
      </c>
      <c r="C13" s="237"/>
      <c r="D13" s="69">
        <f>SUM(D11:D12)</f>
        <v>25033</v>
      </c>
      <c r="E13" s="77">
        <f>SUM(E11:E12)</f>
        <v>2254649.7299999995</v>
      </c>
      <c r="F13" s="72">
        <f t="shared" si="0"/>
        <v>90067.100627172113</v>
      </c>
      <c r="G13" s="75"/>
      <c r="H13" s="74">
        <f>SUM(E4:E10)*1000/SUM(K4:K10)</f>
        <v>0.56483763368063578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05月状況（表紙）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'05月状況（表紙）'!Print_Area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2016-06-14T07:50:49Z</dcterms:modified>
</cp:coreProperties>
</file>