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6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<sst xmlns="http://schemas.openxmlformats.org/spreadsheetml/2006/main" count="201" uniqueCount="142">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</sst>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58699</c:v>
                </c:pt>
                <c:pt idx="1">
                  <c:v>30892</c:v>
                </c:pt>
                <c:pt idx="2">
                  <c:v>17157</c:v>
                </c:pt>
                <c:pt idx="3">
                  <c:v>10520</c:v>
                </c:pt>
                <c:pt idx="4">
                  <c:v>14897</c:v>
                </c:pt>
                <c:pt idx="5">
                  <c:v>33696</c:v>
                </c:pt>
                <c:pt idx="6">
                  <c:v>46224</c:v>
                </c:pt>
                <c:pt idx="7">
                  <c:v>18876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22244</c:v>
                </c:pt>
                <c:pt idx="1">
                  <c:v>14715</c:v>
                </c:pt>
                <c:pt idx="2">
                  <c:v>8613</c:v>
                </c:pt>
                <c:pt idx="3">
                  <c:v>4464</c:v>
                </c:pt>
                <c:pt idx="4">
                  <c:v>6436</c:v>
                </c:pt>
                <c:pt idx="5">
                  <c:v>14484</c:v>
                </c:pt>
                <c:pt idx="6">
                  <c:v>22669</c:v>
                </c:pt>
                <c:pt idx="7">
                  <c:v>9502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17013</c:v>
                </c:pt>
                <c:pt idx="1">
                  <c:v>13560</c:v>
                </c:pt>
                <c:pt idx="2">
                  <c:v>9161</c:v>
                </c:pt>
                <c:pt idx="3">
                  <c:v>4351</c:v>
                </c:pt>
                <c:pt idx="4">
                  <c:v>7070</c:v>
                </c:pt>
                <c:pt idx="5">
                  <c:v>15043</c:v>
                </c:pt>
                <c:pt idx="6">
                  <c:v>23810</c:v>
                </c:pt>
                <c:pt idx="7">
                  <c:v>10332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2000640"/>
        <c:axId val="7200217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0.21594934759170023</c:v>
                </c:pt>
                <c:pt idx="1">
                  <c:v>0.29511533242876525</c:v>
                </c:pt>
                <c:pt idx="2">
                  <c:v>0.32874634705730033</c:v>
                </c:pt>
                <c:pt idx="3">
                  <c:v>0.27555486089402936</c:v>
                </c:pt>
                <c:pt idx="4">
                  <c:v>0.28904678337542267</c:v>
                </c:pt>
                <c:pt idx="5">
                  <c:v>0.28523817344011126</c:v>
                </c:pt>
                <c:pt idx="6">
                  <c:v>0.31722165725946805</c:v>
                </c:pt>
                <c:pt idx="7">
                  <c:v>0.32513688075800795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06048"/>
        <c:axId val="73904512"/>
      </c:lineChart>
      <c:catAx>
        <c:axId val="72000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2002176"/>
        <c:crosses val="autoZero"/>
        <c:auto val="1"/>
        <c:lblAlgn val="ctr"/>
        <c:lblOffset val="100"/>
        <c:noMultiLvlLbl val="0"/>
      </c:catAx>
      <c:valAx>
        <c:axId val="72002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2000640"/>
        <c:crosses val="autoZero"/>
        <c:crossBetween val="between"/>
      </c:valAx>
      <c:valAx>
        <c:axId val="7390451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3906048"/>
        <c:crosses val="max"/>
        <c:crossBetween val="between"/>
      </c:valAx>
      <c:catAx>
        <c:axId val="73906048"/>
        <c:scaling>
          <c:orientation val="minMax"/>
        </c:scaling>
        <c:delete val="1"/>
        <c:axPos val="b"/>
        <c:majorTickMark val="out"/>
        <c:minorTickMark val="none"/>
        <c:tickLblPos val="nextTo"/>
        <c:crossAx val="7390451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41</c:v>
                </c:pt>
                <c:pt idx="1">
                  <c:v>27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10616.25</c:v>
                </c:pt>
                <c:pt idx="1">
                  <c:v>5621.9900000000007</c:v>
                </c:pt>
                <c:pt idx="2">
                  <c:v>2861.41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169.43</c:v>
                </c:pt>
                <c:pt idx="1">
                  <c:v>0</c:v>
                </c:pt>
                <c:pt idx="2">
                  <c:v>1232.4000000000001</c:v>
                </c:pt>
                <c:pt idx="3">
                  <c:v>28.37</c:v>
                </c:pt>
                <c:pt idx="4">
                  <c:v>3007.17</c:v>
                </c:pt>
                <c:pt idx="5">
                  <c:v>469.53</c:v>
                </c:pt>
                <c:pt idx="6">
                  <c:v>7641.7200000000012</c:v>
                </c:pt>
                <c:pt idx="7">
                  <c:v>0</c:v>
                </c:pt>
                <c:pt idx="8">
                  <c:v>78.81</c:v>
                </c:pt>
                <c:pt idx="9">
                  <c:v>141.34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13984"/>
        <c:axId val="767080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10</c:v>
                </c:pt>
                <c:pt idx="3">
                  <c:v>1</c:v>
                </c:pt>
                <c:pt idx="4">
                  <c:v>17</c:v>
                </c:pt>
                <c:pt idx="5">
                  <c:v>6</c:v>
                </c:pt>
                <c:pt idx="6">
                  <c:v>41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04384"/>
        <c:axId val="76706560"/>
      </c:lineChart>
      <c:catAx>
        <c:axId val="767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706560"/>
        <c:crosses val="autoZero"/>
        <c:auto val="1"/>
        <c:lblAlgn val="ctr"/>
        <c:lblOffset val="100"/>
        <c:noMultiLvlLbl val="0"/>
      </c:catAx>
      <c:valAx>
        <c:axId val="767065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6704384"/>
        <c:crosses val="autoZero"/>
        <c:crossBetween val="between"/>
      </c:valAx>
      <c:valAx>
        <c:axId val="767080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6713984"/>
        <c:crosses val="max"/>
        <c:crossBetween val="between"/>
      </c:valAx>
      <c:catAx>
        <c:axId val="7671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767080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22446.629213483142</c:v>
                </c:pt>
                <c:pt idx="1">
                  <c:v>31333.595505617974</c:v>
                </c:pt>
                <c:pt idx="2">
                  <c:v>69926.249999999985</c:v>
                </c:pt>
                <c:pt idx="3">
                  <c:v>82586.753246753258</c:v>
                </c:pt>
                <c:pt idx="4">
                  <c:v>76850.917431192662</c:v>
                </c:pt>
                <c:pt idx="5">
                  <c:v>96519.784946236585</c:v>
                </c:pt>
                <c:pt idx="6">
                  <c:v>121041.69230769233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64672"/>
        <c:axId val="7676313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89</c:v>
                </c:pt>
                <c:pt idx="1">
                  <c:v>89</c:v>
                </c:pt>
                <c:pt idx="2">
                  <c:v>208</c:v>
                </c:pt>
                <c:pt idx="3">
                  <c:v>154</c:v>
                </c:pt>
                <c:pt idx="4">
                  <c:v>109</c:v>
                </c:pt>
                <c:pt idx="5">
                  <c:v>93</c:v>
                </c:pt>
                <c:pt idx="6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55328"/>
        <c:axId val="76757248"/>
      </c:lineChart>
      <c:catAx>
        <c:axId val="7675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757248"/>
        <c:crosses val="autoZero"/>
        <c:auto val="1"/>
        <c:lblAlgn val="ctr"/>
        <c:lblOffset val="100"/>
        <c:noMultiLvlLbl val="0"/>
      </c:catAx>
      <c:valAx>
        <c:axId val="767572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755328"/>
        <c:crosses val="autoZero"/>
        <c:crossBetween val="between"/>
      </c:valAx>
      <c:valAx>
        <c:axId val="7676313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6764672"/>
        <c:crosses val="max"/>
        <c:crossBetween val="between"/>
      </c:valAx>
      <c:catAx>
        <c:axId val="76764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76313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03456"/>
        <c:axId val="7635468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22446.629213483142</c:v>
                </c:pt>
                <c:pt idx="1">
                  <c:v>31333.595505617974</c:v>
                </c:pt>
                <c:pt idx="2">
                  <c:v>69926.249999999985</c:v>
                </c:pt>
                <c:pt idx="3">
                  <c:v>82586.753246753258</c:v>
                </c:pt>
                <c:pt idx="4">
                  <c:v>76850.917431192662</c:v>
                </c:pt>
                <c:pt idx="5">
                  <c:v>96519.784946236585</c:v>
                </c:pt>
                <c:pt idx="6">
                  <c:v>121041.69230769233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358016"/>
        <c:axId val="76356224"/>
      </c:barChart>
      <c:catAx>
        <c:axId val="7680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354688"/>
        <c:crosses val="autoZero"/>
        <c:auto val="1"/>
        <c:lblAlgn val="ctr"/>
        <c:lblOffset val="100"/>
        <c:noMultiLvlLbl val="0"/>
      </c:catAx>
      <c:valAx>
        <c:axId val="763546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803456"/>
        <c:crosses val="autoZero"/>
        <c:crossBetween val="between"/>
      </c:valAx>
      <c:valAx>
        <c:axId val="7635622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6358016"/>
        <c:crosses val="max"/>
        <c:crossBetween val="between"/>
      </c:valAx>
      <c:catAx>
        <c:axId val="7635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35622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7999</c:v>
                </c:pt>
                <c:pt idx="1">
                  <c:v>5223</c:v>
                </c:pt>
                <c:pt idx="2">
                  <c:v>7688</c:v>
                </c:pt>
                <c:pt idx="3">
                  <c:v>5160</c:v>
                </c:pt>
                <c:pt idx="4">
                  <c:v>4303</c:v>
                </c:pt>
                <c:pt idx="5">
                  <c:v>4984</c:v>
                </c:pt>
                <c:pt idx="6">
                  <c:v>3122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1140</c:v>
                </c:pt>
                <c:pt idx="1">
                  <c:v>865</c:v>
                </c:pt>
                <c:pt idx="2">
                  <c:v>856</c:v>
                </c:pt>
                <c:pt idx="3">
                  <c:v>643</c:v>
                </c:pt>
                <c:pt idx="4">
                  <c:v>503</c:v>
                </c:pt>
                <c:pt idx="5">
                  <c:v>472</c:v>
                </c:pt>
                <c:pt idx="6">
                  <c:v>303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6859</c:v>
                </c:pt>
                <c:pt idx="1">
                  <c:v>4358</c:v>
                </c:pt>
                <c:pt idx="2">
                  <c:v>6832</c:v>
                </c:pt>
                <c:pt idx="3">
                  <c:v>4517</c:v>
                </c:pt>
                <c:pt idx="4">
                  <c:v>3800</c:v>
                </c:pt>
                <c:pt idx="5">
                  <c:v>4512</c:v>
                </c:pt>
                <c:pt idx="6">
                  <c:v>2819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1238</c:v>
                </c:pt>
                <c:pt idx="1">
                  <c:v>1137</c:v>
                </c:pt>
                <c:pt idx="2">
                  <c:v>835</c:v>
                </c:pt>
                <c:pt idx="3">
                  <c:v>194</c:v>
                </c:pt>
                <c:pt idx="4">
                  <c:v>438</c:v>
                </c:pt>
                <c:pt idx="5">
                  <c:v>747</c:v>
                </c:pt>
                <c:pt idx="6">
                  <c:v>2900</c:v>
                </c:pt>
                <c:pt idx="7">
                  <c:v>510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769</c:v>
                </c:pt>
                <c:pt idx="1">
                  <c:v>842</c:v>
                </c:pt>
                <c:pt idx="2">
                  <c:v>458</c:v>
                </c:pt>
                <c:pt idx="3">
                  <c:v>174</c:v>
                </c:pt>
                <c:pt idx="4">
                  <c:v>250</c:v>
                </c:pt>
                <c:pt idx="5">
                  <c:v>626</c:v>
                </c:pt>
                <c:pt idx="6">
                  <c:v>1634</c:v>
                </c:pt>
                <c:pt idx="7">
                  <c:v>470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1068</c:v>
                </c:pt>
                <c:pt idx="1">
                  <c:v>1005</c:v>
                </c:pt>
                <c:pt idx="2">
                  <c:v>704</c:v>
                </c:pt>
                <c:pt idx="3">
                  <c:v>315</c:v>
                </c:pt>
                <c:pt idx="4">
                  <c:v>456</c:v>
                </c:pt>
                <c:pt idx="5">
                  <c:v>1180</c:v>
                </c:pt>
                <c:pt idx="6">
                  <c:v>2251</c:v>
                </c:pt>
                <c:pt idx="7">
                  <c:v>709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731</c:v>
                </c:pt>
                <c:pt idx="1">
                  <c:v>733</c:v>
                </c:pt>
                <c:pt idx="2">
                  <c:v>535</c:v>
                </c:pt>
                <c:pt idx="3">
                  <c:v>214</c:v>
                </c:pt>
                <c:pt idx="4">
                  <c:v>301</c:v>
                </c:pt>
                <c:pt idx="5">
                  <c:v>662</c:v>
                </c:pt>
                <c:pt idx="6">
                  <c:v>1507</c:v>
                </c:pt>
                <c:pt idx="7">
                  <c:v>477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638</c:v>
                </c:pt>
                <c:pt idx="1">
                  <c:v>588</c:v>
                </c:pt>
                <c:pt idx="2">
                  <c:v>457</c:v>
                </c:pt>
                <c:pt idx="3">
                  <c:v>192</c:v>
                </c:pt>
                <c:pt idx="4">
                  <c:v>270</c:v>
                </c:pt>
                <c:pt idx="5">
                  <c:v>584</c:v>
                </c:pt>
                <c:pt idx="6">
                  <c:v>1236</c:v>
                </c:pt>
                <c:pt idx="7">
                  <c:v>338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845</c:v>
                </c:pt>
                <c:pt idx="1">
                  <c:v>653</c:v>
                </c:pt>
                <c:pt idx="2">
                  <c:v>458</c:v>
                </c:pt>
                <c:pt idx="3">
                  <c:v>203</c:v>
                </c:pt>
                <c:pt idx="4">
                  <c:v>320</c:v>
                </c:pt>
                <c:pt idx="5">
                  <c:v>682</c:v>
                </c:pt>
                <c:pt idx="6">
                  <c:v>1301</c:v>
                </c:pt>
                <c:pt idx="7">
                  <c:v>522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536</c:v>
                </c:pt>
                <c:pt idx="1">
                  <c:v>397</c:v>
                </c:pt>
                <c:pt idx="2">
                  <c:v>327</c:v>
                </c:pt>
                <c:pt idx="3">
                  <c:v>148</c:v>
                </c:pt>
                <c:pt idx="4">
                  <c:v>188</c:v>
                </c:pt>
                <c:pt idx="5">
                  <c:v>377</c:v>
                </c:pt>
                <c:pt idx="6">
                  <c:v>814</c:v>
                </c:pt>
                <c:pt idx="7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145792"/>
        <c:axId val="76147712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0.14838118042642076</c:v>
                </c:pt>
                <c:pt idx="1">
                  <c:v>0.1893899204244032</c:v>
                </c:pt>
                <c:pt idx="2">
                  <c:v>0.2123326206818949</c:v>
                </c:pt>
                <c:pt idx="3">
                  <c:v>0.16335791264889393</c:v>
                </c:pt>
                <c:pt idx="4">
                  <c:v>0.16459351399378055</c:v>
                </c:pt>
                <c:pt idx="5">
                  <c:v>0.16452738171842721</c:v>
                </c:pt>
                <c:pt idx="6">
                  <c:v>0.25050022590847482</c:v>
                </c:pt>
                <c:pt idx="7">
                  <c:v>0.16945648885751741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59232"/>
        <c:axId val="76157696"/>
      </c:lineChart>
      <c:catAx>
        <c:axId val="7614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6147712"/>
        <c:crosses val="autoZero"/>
        <c:auto val="1"/>
        <c:lblAlgn val="ctr"/>
        <c:lblOffset val="100"/>
        <c:noMultiLvlLbl val="0"/>
      </c:catAx>
      <c:valAx>
        <c:axId val="76147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145792"/>
        <c:crosses val="autoZero"/>
        <c:crossBetween val="between"/>
      </c:valAx>
      <c:valAx>
        <c:axId val="761576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6159232"/>
        <c:crosses val="max"/>
        <c:crossBetween val="between"/>
      </c:valAx>
      <c:catAx>
        <c:axId val="76159232"/>
        <c:scaling>
          <c:orientation val="minMax"/>
        </c:scaling>
        <c:delete val="1"/>
        <c:axPos val="b"/>
        <c:majorTickMark val="out"/>
        <c:minorTickMark val="none"/>
        <c:tickLblPos val="nextTo"/>
        <c:crossAx val="761576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0.69005397070161911</c:v>
                </c:pt>
                <c:pt idx="1">
                  <c:v>0.71548117154811719</c:v>
                </c:pt>
                <c:pt idx="2">
                  <c:v>0.82608695652173914</c:v>
                </c:pt>
                <c:pt idx="3">
                  <c:v>0.6696428571428571</c:v>
                </c:pt>
                <c:pt idx="4">
                  <c:v>0.6785714285714286</c:v>
                </c:pt>
                <c:pt idx="5">
                  <c:v>0.7078651685393258</c:v>
                </c:pt>
                <c:pt idx="6">
                  <c:v>0.69117647058823528</c:v>
                </c:pt>
                <c:pt idx="7">
                  <c:v>0.64832535885167464</c:v>
                </c:pt>
                <c:pt idx="8">
                  <c:v>0.45588235294117646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0.18966846569005397</c:v>
                </c:pt>
                <c:pt idx="1">
                  <c:v>0.16736401673640167</c:v>
                </c:pt>
                <c:pt idx="2">
                  <c:v>0.12077294685990338</c:v>
                </c:pt>
                <c:pt idx="3">
                  <c:v>0.17857142857142858</c:v>
                </c:pt>
                <c:pt idx="4">
                  <c:v>0.17857142857142858</c:v>
                </c:pt>
                <c:pt idx="5">
                  <c:v>0.1797752808988764</c:v>
                </c:pt>
                <c:pt idx="6">
                  <c:v>0.19117647058823528</c:v>
                </c:pt>
                <c:pt idx="7">
                  <c:v>0.23684210526315788</c:v>
                </c:pt>
                <c:pt idx="8">
                  <c:v>0.22058823529411764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6.0138781804163453E-2</c:v>
                </c:pt>
                <c:pt idx="1">
                  <c:v>4.1841004184100417E-2</c:v>
                </c:pt>
                <c:pt idx="2">
                  <c:v>2.4154589371980676E-2</c:v>
                </c:pt>
                <c:pt idx="3">
                  <c:v>7.1428571428571425E-2</c:v>
                </c:pt>
                <c:pt idx="4">
                  <c:v>0.10714285714285714</c:v>
                </c:pt>
                <c:pt idx="5">
                  <c:v>2.247191011235955E-2</c:v>
                </c:pt>
                <c:pt idx="6">
                  <c:v>6.6176470588235295E-2</c:v>
                </c:pt>
                <c:pt idx="7">
                  <c:v>7.8947368421052627E-2</c:v>
                </c:pt>
                <c:pt idx="8">
                  <c:v>0.11764705882352941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6.0138781804163453E-2</c:v>
                </c:pt>
                <c:pt idx="1">
                  <c:v>7.5313807531380755E-2</c:v>
                </c:pt>
                <c:pt idx="2">
                  <c:v>2.8985507246376812E-2</c:v>
                </c:pt>
                <c:pt idx="3">
                  <c:v>8.0357142857142863E-2</c:v>
                </c:pt>
                <c:pt idx="4">
                  <c:v>3.5714285714285712E-2</c:v>
                </c:pt>
                <c:pt idx="5">
                  <c:v>8.98876404494382E-2</c:v>
                </c:pt>
                <c:pt idx="6">
                  <c:v>5.1470588235294115E-2</c:v>
                </c:pt>
                <c:pt idx="7">
                  <c:v>3.5885167464114832E-2</c:v>
                </c:pt>
                <c:pt idx="8">
                  <c:v>0.20588235294117646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229248"/>
        <c:axId val="76263808"/>
      </c:barChart>
      <c:catAx>
        <c:axId val="76229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6263808"/>
        <c:crosses val="autoZero"/>
        <c:auto val="1"/>
        <c:lblAlgn val="ctr"/>
        <c:lblOffset val="100"/>
        <c:noMultiLvlLbl val="0"/>
      </c:catAx>
      <c:valAx>
        <c:axId val="7626380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62292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0.585082256098026</c:v>
                </c:pt>
                <c:pt idx="1">
                  <c:v>0.56324289084597812</c:v>
                </c:pt>
                <c:pt idx="2">
                  <c:v>0.81828503178037693</c:v>
                </c:pt>
                <c:pt idx="3">
                  <c:v>0.53359972935035194</c:v>
                </c:pt>
                <c:pt idx="4">
                  <c:v>0.56155121621404069</c:v>
                </c:pt>
                <c:pt idx="5">
                  <c:v>0.69961574580511554</c:v>
                </c:pt>
                <c:pt idx="6">
                  <c:v>0.6644384052634924</c:v>
                </c:pt>
                <c:pt idx="7">
                  <c:v>0.53897347483725988</c:v>
                </c:pt>
                <c:pt idx="8">
                  <c:v>0.2083301763389826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5.7402689831170958E-2</c:v>
                </c:pt>
                <c:pt idx="1">
                  <c:v>6.2848146551275727E-2</c:v>
                </c:pt>
                <c:pt idx="2">
                  <c:v>4.0342127800835549E-2</c:v>
                </c:pt>
                <c:pt idx="3">
                  <c:v>4.9663616912041818E-2</c:v>
                </c:pt>
                <c:pt idx="4">
                  <c:v>9.0552005022617871E-3</c:v>
                </c:pt>
                <c:pt idx="5">
                  <c:v>3.7546206165300869E-2</c:v>
                </c:pt>
                <c:pt idx="6">
                  <c:v>4.4968816225794406E-2</c:v>
                </c:pt>
                <c:pt idx="7">
                  <c:v>8.4000415198755729E-2</c:v>
                </c:pt>
                <c:pt idx="8">
                  <c:v>4.7492155166868007E-2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0.14324611941751891</c:v>
                </c:pt>
                <c:pt idx="1">
                  <c:v>9.6797311808691777E-2</c:v>
                </c:pt>
                <c:pt idx="2">
                  <c:v>3.579046255014745E-2</c:v>
                </c:pt>
                <c:pt idx="3">
                  <c:v>0.18051174150584479</c:v>
                </c:pt>
                <c:pt idx="4">
                  <c:v>0.19341908272831179</c:v>
                </c:pt>
                <c:pt idx="5">
                  <c:v>3.3364831174976593E-2</c:v>
                </c:pt>
                <c:pt idx="6">
                  <c:v>0.14440575647976039</c:v>
                </c:pt>
                <c:pt idx="7">
                  <c:v>0.22146056500941433</c:v>
                </c:pt>
                <c:pt idx="8">
                  <c:v>0.21899771981615571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0.21426893465328414</c:v>
                </c:pt>
                <c:pt idx="1">
                  <c:v>0.27711165079405442</c:v>
                </c:pt>
                <c:pt idx="2">
                  <c:v>0.10558237786863996</c:v>
                </c:pt>
                <c:pt idx="3">
                  <c:v>0.23622491223176156</c:v>
                </c:pt>
                <c:pt idx="4">
                  <c:v>0.23597450055538563</c:v>
                </c:pt>
                <c:pt idx="5">
                  <c:v>0.229473216854607</c:v>
                </c:pt>
                <c:pt idx="6">
                  <c:v>0.1461870220309528</c:v>
                </c:pt>
                <c:pt idx="7">
                  <c:v>0.15556554495457006</c:v>
                </c:pt>
                <c:pt idx="8">
                  <c:v>0.52517994867799367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833728"/>
        <c:axId val="75835264"/>
      </c:barChart>
      <c:catAx>
        <c:axId val="75833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5835264"/>
        <c:crosses val="autoZero"/>
        <c:auto val="1"/>
        <c:lblAlgn val="ctr"/>
        <c:lblOffset val="100"/>
        <c:noMultiLvlLbl val="0"/>
      </c:catAx>
      <c:valAx>
        <c:axId val="758352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583372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8985.17</c:v>
                </c:pt>
                <c:pt idx="1">
                  <c:v>331.76</c:v>
                </c:pt>
                <c:pt idx="2">
                  <c:v>1235.0199999999998</c:v>
                </c:pt>
                <c:pt idx="3">
                  <c:v>740.62000000000012</c:v>
                </c:pt>
                <c:pt idx="4">
                  <c:v>1657.4899999999998</c:v>
                </c:pt>
                <c:pt idx="5">
                  <c:v>20902.760000000002</c:v>
                </c:pt>
                <c:pt idx="6">
                  <c:v>8115.0300000000007</c:v>
                </c:pt>
                <c:pt idx="7">
                  <c:v>4516.79</c:v>
                </c:pt>
                <c:pt idx="8">
                  <c:v>752.94</c:v>
                </c:pt>
                <c:pt idx="9">
                  <c:v>2290.4799999999996</c:v>
                </c:pt>
                <c:pt idx="10">
                  <c:v>2625.4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90688"/>
        <c:axId val="766056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171</c:v>
                </c:pt>
                <c:pt idx="1">
                  <c:v>5</c:v>
                </c:pt>
                <c:pt idx="2">
                  <c:v>29</c:v>
                </c:pt>
                <c:pt idx="3">
                  <c:v>15</c:v>
                </c:pt>
                <c:pt idx="4">
                  <c:v>138</c:v>
                </c:pt>
                <c:pt idx="5">
                  <c:v>200</c:v>
                </c:pt>
                <c:pt idx="6">
                  <c:v>67</c:v>
                </c:pt>
                <c:pt idx="7">
                  <c:v>48</c:v>
                </c:pt>
                <c:pt idx="8">
                  <c:v>10</c:v>
                </c:pt>
                <c:pt idx="9">
                  <c:v>15</c:v>
                </c:pt>
                <c:pt idx="10">
                  <c:v>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97888"/>
        <c:axId val="76604160"/>
      </c:lineChart>
      <c:catAx>
        <c:axId val="7659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604160"/>
        <c:crosses val="autoZero"/>
        <c:auto val="1"/>
        <c:lblAlgn val="ctr"/>
        <c:lblOffset val="100"/>
        <c:noMultiLvlLbl val="0"/>
      </c:catAx>
      <c:valAx>
        <c:axId val="766041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597888"/>
        <c:crosses val="autoZero"/>
        <c:crossBetween val="between"/>
      </c:valAx>
      <c:valAx>
        <c:axId val="766056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5890688"/>
        <c:crosses val="max"/>
        <c:crossBetween val="between"/>
      </c:valAx>
      <c:catAx>
        <c:axId val="75890688"/>
        <c:scaling>
          <c:orientation val="minMax"/>
        </c:scaling>
        <c:delete val="1"/>
        <c:axPos val="b"/>
        <c:majorTickMark val="out"/>
        <c:minorTickMark val="none"/>
        <c:tickLblPos val="nextTo"/>
        <c:crossAx val="766056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1507.21</c:v>
                </c:pt>
                <c:pt idx="1">
                  <c:v>0</c:v>
                </c:pt>
                <c:pt idx="2">
                  <c:v>542.70999999999992</c:v>
                </c:pt>
                <c:pt idx="3">
                  <c:v>59.44</c:v>
                </c:pt>
                <c:pt idx="4">
                  <c:v>225.82000000000005</c:v>
                </c:pt>
                <c:pt idx="5">
                  <c:v>1463.8500000000004</c:v>
                </c:pt>
                <c:pt idx="6">
                  <c:v>558.88999999999987</c:v>
                </c:pt>
                <c:pt idx="7">
                  <c:v>83.02</c:v>
                </c:pt>
                <c:pt idx="8">
                  <c:v>23.44</c:v>
                </c:pt>
                <c:pt idx="9">
                  <c:v>404.19</c:v>
                </c:pt>
                <c:pt idx="10">
                  <c:v>248.23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26528"/>
        <c:axId val="7592499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66</c:v>
                </c:pt>
                <c:pt idx="1">
                  <c:v>0</c:v>
                </c:pt>
                <c:pt idx="2">
                  <c:v>11</c:v>
                </c:pt>
                <c:pt idx="3">
                  <c:v>3</c:v>
                </c:pt>
                <c:pt idx="4">
                  <c:v>25</c:v>
                </c:pt>
                <c:pt idx="5">
                  <c:v>57</c:v>
                </c:pt>
                <c:pt idx="6">
                  <c:v>18</c:v>
                </c:pt>
                <c:pt idx="7">
                  <c:v>3</c:v>
                </c:pt>
                <c:pt idx="8">
                  <c:v>1</c:v>
                </c:pt>
                <c:pt idx="9">
                  <c:v>9</c:v>
                </c:pt>
                <c:pt idx="10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04896"/>
        <c:axId val="75923456"/>
      </c:lineChart>
      <c:catAx>
        <c:axId val="7590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5923456"/>
        <c:crosses val="autoZero"/>
        <c:auto val="1"/>
        <c:lblAlgn val="ctr"/>
        <c:lblOffset val="100"/>
        <c:noMultiLvlLbl val="0"/>
      </c:catAx>
      <c:valAx>
        <c:axId val="759234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5904896"/>
        <c:crosses val="autoZero"/>
        <c:crossBetween val="between"/>
      </c:valAx>
      <c:valAx>
        <c:axId val="7592499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5926528"/>
        <c:crosses val="max"/>
        <c:crossBetween val="between"/>
      </c:valAx>
      <c:catAx>
        <c:axId val="75926528"/>
        <c:scaling>
          <c:orientation val="minMax"/>
        </c:scaling>
        <c:delete val="1"/>
        <c:axPos val="b"/>
        <c:majorTickMark val="out"/>
        <c:minorTickMark val="none"/>
        <c:tickLblPos val="nextTo"/>
        <c:crossAx val="759249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44.9%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29.9%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41.9%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42.1%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28.5%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31.3%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33.6%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721418</v>
      </c>
      <c r="D5" s="30">
        <f>SUM(E5:F5)</f>
        <v>203467</v>
      </c>
      <c r="E5" s="31">
        <f>SUM(E6:E13)</f>
        <v>103127</v>
      </c>
      <c r="F5" s="32">
        <f t="shared" ref="F5:G5" si="0">SUM(F6:F13)</f>
        <v>100340</v>
      </c>
      <c r="G5" s="29">
        <f t="shared" si="0"/>
        <v>230961</v>
      </c>
      <c r="H5" s="33">
        <f>D5/C5</f>
        <v>0.28203759817470592</v>
      </c>
      <c r="I5" s="26"/>
      <c r="J5" s="24">
        <f t="shared" ref="J5:J13" si="1">C5-D5-G5</f>
        <v>286990</v>
      </c>
      <c r="K5" s="58">
        <f>E5/C5</f>
        <v>0.1429504115505851</v>
      </c>
      <c r="L5" s="58">
        <f>F5/C5</f>
        <v>0.13908718662412084</v>
      </c>
    </row>
    <row r="6" spans="1:12" ht="20.100000000000001" customHeight="1" thickTop="1">
      <c r="B6" s="18" t="s">
        <v>18</v>
      </c>
      <c r="C6" s="34">
        <v>181788</v>
      </c>
      <c r="D6" s="35">
        <f t="shared" ref="D6:D13" si="2">SUM(E6:F6)</f>
        <v>39257</v>
      </c>
      <c r="E6" s="36">
        <v>22244</v>
      </c>
      <c r="F6" s="37">
        <v>17013</v>
      </c>
      <c r="G6" s="34">
        <v>58699</v>
      </c>
      <c r="H6" s="38">
        <f t="shared" ref="H6:H13" si="3">D6/C6</f>
        <v>0.21594934759170023</v>
      </c>
      <c r="I6" s="26"/>
      <c r="J6" s="24">
        <f t="shared" si="1"/>
        <v>83832</v>
      </c>
      <c r="K6" s="58">
        <f t="shared" ref="K6:K13" si="4">E6/C6</f>
        <v>0.12236231214381588</v>
      </c>
      <c r="L6" s="58">
        <f t="shared" ref="L6:L13" si="5">F6/C6</f>
        <v>9.3587035447884354E-2</v>
      </c>
    </row>
    <row r="7" spans="1:12" ht="20.100000000000001" customHeight="1">
      <c r="B7" s="19" t="s">
        <v>19</v>
      </c>
      <c r="C7" s="39">
        <v>95810</v>
      </c>
      <c r="D7" s="40">
        <f t="shared" si="2"/>
        <v>28275</v>
      </c>
      <c r="E7" s="41">
        <v>14715</v>
      </c>
      <c r="F7" s="42">
        <v>13560</v>
      </c>
      <c r="G7" s="39">
        <v>30892</v>
      </c>
      <c r="H7" s="43">
        <f t="shared" si="3"/>
        <v>0.29511533242876525</v>
      </c>
      <c r="I7" s="26"/>
      <c r="J7" s="24">
        <f t="shared" si="1"/>
        <v>36643</v>
      </c>
      <c r="K7" s="58">
        <f t="shared" si="4"/>
        <v>0.15358522074939984</v>
      </c>
      <c r="L7" s="58">
        <f t="shared" si="5"/>
        <v>0.14153011167936541</v>
      </c>
    </row>
    <row r="8" spans="1:12" ht="20.100000000000001" customHeight="1">
      <c r="B8" s="19" t="s">
        <v>20</v>
      </c>
      <c r="C8" s="39">
        <v>54066</v>
      </c>
      <c r="D8" s="40">
        <f t="shared" si="2"/>
        <v>17774</v>
      </c>
      <c r="E8" s="41">
        <v>8613</v>
      </c>
      <c r="F8" s="42">
        <v>9161</v>
      </c>
      <c r="G8" s="39">
        <v>17157</v>
      </c>
      <c r="H8" s="43">
        <f t="shared" si="3"/>
        <v>0.32874634705730033</v>
      </c>
      <c r="I8" s="26"/>
      <c r="J8" s="24">
        <f t="shared" si="1"/>
        <v>19135</v>
      </c>
      <c r="K8" s="58">
        <f t="shared" si="4"/>
        <v>0.15930529353012984</v>
      </c>
      <c r="L8" s="58">
        <f t="shared" si="5"/>
        <v>0.16944105352717048</v>
      </c>
    </row>
    <row r="9" spans="1:12" ht="20.100000000000001" customHeight="1">
      <c r="B9" s="19" t="s">
        <v>21</v>
      </c>
      <c r="C9" s="39">
        <v>31990</v>
      </c>
      <c r="D9" s="40">
        <f t="shared" si="2"/>
        <v>8815</v>
      </c>
      <c r="E9" s="41">
        <v>4464</v>
      </c>
      <c r="F9" s="42">
        <v>4351</v>
      </c>
      <c r="G9" s="39">
        <v>10520</v>
      </c>
      <c r="H9" s="43">
        <f t="shared" si="3"/>
        <v>0.27555486089402936</v>
      </c>
      <c r="I9" s="26"/>
      <c r="J9" s="24">
        <f t="shared" si="1"/>
        <v>12655</v>
      </c>
      <c r="K9" s="58">
        <f t="shared" si="4"/>
        <v>0.1395436073773054</v>
      </c>
      <c r="L9" s="58">
        <f t="shared" si="5"/>
        <v>0.13601125351672397</v>
      </c>
    </row>
    <row r="10" spans="1:12" ht="20.100000000000001" customHeight="1">
      <c r="B10" s="19" t="s">
        <v>22</v>
      </c>
      <c r="C10" s="39">
        <v>46726</v>
      </c>
      <c r="D10" s="40">
        <f t="shared" si="2"/>
        <v>13506</v>
      </c>
      <c r="E10" s="41">
        <v>6436</v>
      </c>
      <c r="F10" s="42">
        <v>7070</v>
      </c>
      <c r="G10" s="39">
        <v>14897</v>
      </c>
      <c r="H10" s="43">
        <f t="shared" si="3"/>
        <v>0.28904678337542267</v>
      </c>
      <c r="I10" s="26"/>
      <c r="J10" s="24">
        <f t="shared" si="1"/>
        <v>18323</v>
      </c>
      <c r="K10" s="58">
        <f t="shared" si="4"/>
        <v>0.13773916021058941</v>
      </c>
      <c r="L10" s="58">
        <f t="shared" si="5"/>
        <v>0.15130762316483329</v>
      </c>
    </row>
    <row r="11" spans="1:12" ht="20.100000000000001" customHeight="1">
      <c r="B11" s="19" t="s">
        <v>23</v>
      </c>
      <c r="C11" s="39">
        <v>103517</v>
      </c>
      <c r="D11" s="40">
        <f t="shared" si="2"/>
        <v>29527</v>
      </c>
      <c r="E11" s="41">
        <v>14484</v>
      </c>
      <c r="F11" s="42">
        <v>15043</v>
      </c>
      <c r="G11" s="39">
        <v>33696</v>
      </c>
      <c r="H11" s="43">
        <f t="shared" si="3"/>
        <v>0.28523817344011126</v>
      </c>
      <c r="I11" s="26"/>
      <c r="J11" s="24">
        <f t="shared" si="1"/>
        <v>40294</v>
      </c>
      <c r="K11" s="58">
        <f t="shared" si="4"/>
        <v>0.13991904711303457</v>
      </c>
      <c r="L11" s="58">
        <f t="shared" si="5"/>
        <v>0.14531912632707672</v>
      </c>
    </row>
    <row r="12" spans="1:12" ht="20.100000000000001" customHeight="1">
      <c r="B12" s="19" t="s">
        <v>24</v>
      </c>
      <c r="C12" s="39">
        <v>146519</v>
      </c>
      <c r="D12" s="40">
        <f t="shared" si="2"/>
        <v>46479</v>
      </c>
      <c r="E12" s="41">
        <v>22669</v>
      </c>
      <c r="F12" s="42">
        <v>23810</v>
      </c>
      <c r="G12" s="39">
        <v>46224</v>
      </c>
      <c r="H12" s="43">
        <f t="shared" si="3"/>
        <v>0.31722165725946805</v>
      </c>
      <c r="I12" s="26"/>
      <c r="J12" s="24">
        <f t="shared" si="1"/>
        <v>53816</v>
      </c>
      <c r="K12" s="58">
        <f t="shared" si="4"/>
        <v>0.15471713566158654</v>
      </c>
      <c r="L12" s="58">
        <f t="shared" si="5"/>
        <v>0.16250452159788151</v>
      </c>
    </row>
    <row r="13" spans="1:12" ht="20.100000000000001" customHeight="1">
      <c r="B13" s="19" t="s">
        <v>25</v>
      </c>
      <c r="C13" s="39">
        <v>61002</v>
      </c>
      <c r="D13" s="40">
        <f t="shared" si="2"/>
        <v>19834</v>
      </c>
      <c r="E13" s="41">
        <v>9502</v>
      </c>
      <c r="F13" s="42">
        <v>10332</v>
      </c>
      <c r="G13" s="39">
        <v>18876</v>
      </c>
      <c r="H13" s="43">
        <f t="shared" si="3"/>
        <v>0.32513688075800795</v>
      </c>
      <c r="I13" s="26"/>
      <c r="J13" s="24">
        <f t="shared" si="1"/>
        <v>22292</v>
      </c>
      <c r="K13" s="58">
        <f t="shared" si="4"/>
        <v>0.15576538474148388</v>
      </c>
      <c r="L13" s="58">
        <f t="shared" si="5"/>
        <v>0.16937149601652404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7999</v>
      </c>
      <c r="E4" s="46">
        <f t="shared" ref="E4:K4" si="0">SUM(E5:E6)</f>
        <v>5223</v>
      </c>
      <c r="F4" s="46">
        <f t="shared" si="0"/>
        <v>7688</v>
      </c>
      <c r="G4" s="46">
        <f t="shared" si="0"/>
        <v>5160</v>
      </c>
      <c r="H4" s="46">
        <f t="shared" si="0"/>
        <v>4303</v>
      </c>
      <c r="I4" s="46">
        <f t="shared" si="0"/>
        <v>4984</v>
      </c>
      <c r="J4" s="45">
        <f t="shared" si="0"/>
        <v>3122</v>
      </c>
      <c r="K4" s="47">
        <f t="shared" si="0"/>
        <v>38479</v>
      </c>
      <c r="L4" s="55">
        <f>K4/人口統計!D5</f>
        <v>0.18911666265291177</v>
      </c>
    </row>
    <row r="5" spans="1:12" ht="20.100000000000001" customHeight="1">
      <c r="B5" s="115"/>
      <c r="C5" s="116" t="s">
        <v>39</v>
      </c>
      <c r="D5" s="48">
        <v>1140</v>
      </c>
      <c r="E5" s="49">
        <v>865</v>
      </c>
      <c r="F5" s="49">
        <v>856</v>
      </c>
      <c r="G5" s="49">
        <v>643</v>
      </c>
      <c r="H5" s="49">
        <v>503</v>
      </c>
      <c r="I5" s="49">
        <v>472</v>
      </c>
      <c r="J5" s="48">
        <v>303</v>
      </c>
      <c r="K5" s="50">
        <f>SUM(D5:J5)</f>
        <v>4782</v>
      </c>
      <c r="L5" s="56">
        <f>K5/人口統計!D5</f>
        <v>2.3502582728403131E-2</v>
      </c>
    </row>
    <row r="6" spans="1:12" ht="20.100000000000001" customHeight="1">
      <c r="B6" s="115"/>
      <c r="C6" s="117" t="s">
        <v>40</v>
      </c>
      <c r="D6" s="51">
        <v>6859</v>
      </c>
      <c r="E6" s="52">
        <v>4358</v>
      </c>
      <c r="F6" s="52">
        <v>6832</v>
      </c>
      <c r="G6" s="52">
        <v>4517</v>
      </c>
      <c r="H6" s="52">
        <v>3800</v>
      </c>
      <c r="I6" s="52">
        <v>4512</v>
      </c>
      <c r="J6" s="51">
        <v>2819</v>
      </c>
      <c r="K6" s="53">
        <f>SUM(D6:J6)</f>
        <v>33697</v>
      </c>
      <c r="L6" s="57">
        <f>K6/人口統計!D5</f>
        <v>0.16561407992450863</v>
      </c>
    </row>
    <row r="7" spans="1:12" ht="20.100000000000001" customHeight="1" thickBot="1">
      <c r="B7" s="193" t="s">
        <v>63</v>
      </c>
      <c r="C7" s="194"/>
      <c r="D7" s="45">
        <v>78</v>
      </c>
      <c r="E7" s="46">
        <v>131</v>
      </c>
      <c r="F7" s="46">
        <v>131</v>
      </c>
      <c r="G7" s="46">
        <v>119</v>
      </c>
      <c r="H7" s="46">
        <v>88</v>
      </c>
      <c r="I7" s="46">
        <v>102</v>
      </c>
      <c r="J7" s="45">
        <v>74</v>
      </c>
      <c r="K7" s="47">
        <f>SUM(D7:J7)</f>
        <v>723</v>
      </c>
      <c r="L7" s="78"/>
    </row>
    <row r="8" spans="1:12" ht="20.100000000000001" customHeight="1" thickTop="1">
      <c r="B8" s="195" t="s">
        <v>35</v>
      </c>
      <c r="C8" s="196"/>
      <c r="D8" s="35">
        <f>D4+D7</f>
        <v>8077</v>
      </c>
      <c r="E8" s="34">
        <f t="shared" ref="E8:K8" si="1">E4+E7</f>
        <v>5354</v>
      </c>
      <c r="F8" s="34">
        <f t="shared" si="1"/>
        <v>7819</v>
      </c>
      <c r="G8" s="34">
        <f t="shared" si="1"/>
        <v>5279</v>
      </c>
      <c r="H8" s="34">
        <f t="shared" si="1"/>
        <v>4391</v>
      </c>
      <c r="I8" s="34">
        <f t="shared" si="1"/>
        <v>5086</v>
      </c>
      <c r="J8" s="35">
        <f t="shared" si="1"/>
        <v>3196</v>
      </c>
      <c r="K8" s="54">
        <f t="shared" si="1"/>
        <v>39202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1238</v>
      </c>
      <c r="E23" s="39">
        <v>769</v>
      </c>
      <c r="F23" s="39">
        <v>1068</v>
      </c>
      <c r="G23" s="39">
        <v>731</v>
      </c>
      <c r="H23" s="39">
        <v>638</v>
      </c>
      <c r="I23" s="39">
        <v>845</v>
      </c>
      <c r="J23" s="40">
        <v>536</v>
      </c>
      <c r="K23" s="167">
        <f t="shared" ref="K23:K30" si="2">SUM(D23:J23)</f>
        <v>5825</v>
      </c>
      <c r="L23" s="188">
        <f>K23/人口統計!D6</f>
        <v>0.14838118042642076</v>
      </c>
    </row>
    <row r="24" spans="1:12" ht="20.100000000000001" customHeight="1">
      <c r="B24" s="197" t="s">
        <v>19</v>
      </c>
      <c r="C24" s="199"/>
      <c r="D24" s="45">
        <v>1137</v>
      </c>
      <c r="E24" s="46">
        <v>842</v>
      </c>
      <c r="F24" s="46">
        <v>1005</v>
      </c>
      <c r="G24" s="46">
        <v>733</v>
      </c>
      <c r="H24" s="46">
        <v>588</v>
      </c>
      <c r="I24" s="46">
        <v>653</v>
      </c>
      <c r="J24" s="45">
        <v>397</v>
      </c>
      <c r="K24" s="47">
        <f t="shared" si="2"/>
        <v>5355</v>
      </c>
      <c r="L24" s="55">
        <f>K24/人口統計!D7</f>
        <v>0.1893899204244032</v>
      </c>
    </row>
    <row r="25" spans="1:12" ht="20.100000000000001" customHeight="1">
      <c r="B25" s="197" t="s">
        <v>20</v>
      </c>
      <c r="C25" s="199"/>
      <c r="D25" s="45">
        <v>835</v>
      </c>
      <c r="E25" s="46">
        <v>458</v>
      </c>
      <c r="F25" s="46">
        <v>704</v>
      </c>
      <c r="G25" s="46">
        <v>535</v>
      </c>
      <c r="H25" s="46">
        <v>457</v>
      </c>
      <c r="I25" s="46">
        <v>458</v>
      </c>
      <c r="J25" s="45">
        <v>327</v>
      </c>
      <c r="K25" s="47">
        <f t="shared" si="2"/>
        <v>3774</v>
      </c>
      <c r="L25" s="55">
        <f>K25/人口統計!D8</f>
        <v>0.2123326206818949</v>
      </c>
    </row>
    <row r="26" spans="1:12" ht="20.100000000000001" customHeight="1">
      <c r="B26" s="197" t="s">
        <v>21</v>
      </c>
      <c r="C26" s="199"/>
      <c r="D26" s="45">
        <v>194</v>
      </c>
      <c r="E26" s="46">
        <v>174</v>
      </c>
      <c r="F26" s="46">
        <v>315</v>
      </c>
      <c r="G26" s="46">
        <v>214</v>
      </c>
      <c r="H26" s="46">
        <v>192</v>
      </c>
      <c r="I26" s="46">
        <v>203</v>
      </c>
      <c r="J26" s="45">
        <v>148</v>
      </c>
      <c r="K26" s="47">
        <f t="shared" si="2"/>
        <v>1440</v>
      </c>
      <c r="L26" s="55">
        <f>K26/人口統計!D9</f>
        <v>0.16335791264889393</v>
      </c>
    </row>
    <row r="27" spans="1:12" ht="20.100000000000001" customHeight="1">
      <c r="B27" s="197" t="s">
        <v>22</v>
      </c>
      <c r="C27" s="199"/>
      <c r="D27" s="45">
        <v>438</v>
      </c>
      <c r="E27" s="46">
        <v>250</v>
      </c>
      <c r="F27" s="46">
        <v>456</v>
      </c>
      <c r="G27" s="46">
        <v>301</v>
      </c>
      <c r="H27" s="46">
        <v>270</v>
      </c>
      <c r="I27" s="46">
        <v>320</v>
      </c>
      <c r="J27" s="45">
        <v>188</v>
      </c>
      <c r="K27" s="47">
        <f t="shared" si="2"/>
        <v>2223</v>
      </c>
      <c r="L27" s="55">
        <f>K27/人口統計!D10</f>
        <v>0.16459351399378055</v>
      </c>
    </row>
    <row r="28" spans="1:12" ht="20.100000000000001" customHeight="1">
      <c r="B28" s="197" t="s">
        <v>23</v>
      </c>
      <c r="C28" s="199"/>
      <c r="D28" s="45">
        <v>747</v>
      </c>
      <c r="E28" s="46">
        <v>626</v>
      </c>
      <c r="F28" s="46">
        <v>1180</v>
      </c>
      <c r="G28" s="46">
        <v>662</v>
      </c>
      <c r="H28" s="46">
        <v>584</v>
      </c>
      <c r="I28" s="46">
        <v>682</v>
      </c>
      <c r="J28" s="45">
        <v>377</v>
      </c>
      <c r="K28" s="47">
        <f t="shared" si="2"/>
        <v>4858</v>
      </c>
      <c r="L28" s="55">
        <f>K28/人口統計!D11</f>
        <v>0.16452738171842721</v>
      </c>
    </row>
    <row r="29" spans="1:12" ht="20.100000000000001" customHeight="1">
      <c r="B29" s="197" t="s">
        <v>24</v>
      </c>
      <c r="C29" s="198"/>
      <c r="D29" s="40">
        <v>2900</v>
      </c>
      <c r="E29" s="39">
        <v>1634</v>
      </c>
      <c r="F29" s="39">
        <v>2251</v>
      </c>
      <c r="G29" s="39">
        <v>1507</v>
      </c>
      <c r="H29" s="39">
        <v>1236</v>
      </c>
      <c r="I29" s="39">
        <v>1301</v>
      </c>
      <c r="J29" s="40">
        <v>814</v>
      </c>
      <c r="K29" s="167">
        <f t="shared" si="2"/>
        <v>11643</v>
      </c>
      <c r="L29" s="168">
        <f>K29/人口統計!D12</f>
        <v>0.25050022590847482</v>
      </c>
    </row>
    <row r="30" spans="1:12" ht="20.100000000000001" customHeight="1">
      <c r="B30" s="197" t="s">
        <v>25</v>
      </c>
      <c r="C30" s="198"/>
      <c r="D30" s="40">
        <v>510</v>
      </c>
      <c r="E30" s="39">
        <v>470</v>
      </c>
      <c r="F30" s="39">
        <v>709</v>
      </c>
      <c r="G30" s="39">
        <v>477</v>
      </c>
      <c r="H30" s="39">
        <v>338</v>
      </c>
      <c r="I30" s="39">
        <v>522</v>
      </c>
      <c r="J30" s="40">
        <v>335</v>
      </c>
      <c r="K30" s="167">
        <f t="shared" si="2"/>
        <v>3361</v>
      </c>
      <c r="L30" s="168">
        <f>K30/人口統計!D13</f>
        <v>0.16945648885751741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895</v>
      </c>
      <c r="E5" s="174">
        <v>52153.45999999997</v>
      </c>
      <c r="F5" s="175">
        <v>246</v>
      </c>
      <c r="G5" s="176">
        <v>5116.8</v>
      </c>
      <c r="H5" s="173">
        <v>78</v>
      </c>
      <c r="I5" s="174">
        <v>12768.77</v>
      </c>
      <c r="J5" s="175">
        <v>78</v>
      </c>
      <c r="K5" s="176">
        <v>19099.649999999998</v>
      </c>
      <c r="M5" s="147">
        <f>Q5+Q7</f>
        <v>1141</v>
      </c>
      <c r="N5" s="119" t="s">
        <v>106</v>
      </c>
      <c r="O5" s="120"/>
      <c r="P5" s="132"/>
      <c r="Q5" s="121">
        <v>895</v>
      </c>
      <c r="R5" s="122">
        <v>52153.45999999997</v>
      </c>
      <c r="S5" s="122">
        <f>R5/Q5*100</f>
        <v>5827.2022346368676</v>
      </c>
    </row>
    <row r="6" spans="1:19" ht="20.100000000000001" customHeight="1" thickTop="1">
      <c r="B6" s="203" t="s">
        <v>112</v>
      </c>
      <c r="C6" s="203"/>
      <c r="D6" s="169">
        <v>171</v>
      </c>
      <c r="E6" s="170">
        <v>9745.4200000000019</v>
      </c>
      <c r="F6" s="171">
        <v>40</v>
      </c>
      <c r="G6" s="172">
        <v>1087.42</v>
      </c>
      <c r="H6" s="169">
        <v>10</v>
      </c>
      <c r="I6" s="170">
        <v>1674.8200000000002</v>
      </c>
      <c r="J6" s="171">
        <v>18</v>
      </c>
      <c r="K6" s="172">
        <v>4794.6799999999994</v>
      </c>
      <c r="M6" s="58"/>
      <c r="N6" s="123"/>
      <c r="O6" s="92" t="s">
        <v>103</v>
      </c>
      <c r="P6" s="105"/>
      <c r="Q6" s="96">
        <f>Q5/Q$13</f>
        <v>0.69005397070161911</v>
      </c>
      <c r="R6" s="97">
        <f>R5/R$13</f>
        <v>0.585082256098026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171</v>
      </c>
      <c r="E7" s="144">
        <v>9564.1400000000012</v>
      </c>
      <c r="F7" s="145">
        <v>25</v>
      </c>
      <c r="G7" s="146">
        <v>471.52000000000004</v>
      </c>
      <c r="H7" s="143">
        <v>5</v>
      </c>
      <c r="I7" s="144">
        <v>418.32</v>
      </c>
      <c r="J7" s="145">
        <v>6</v>
      </c>
      <c r="K7" s="146">
        <v>1234.0500000000002</v>
      </c>
      <c r="M7" s="58"/>
      <c r="N7" s="124" t="s">
        <v>107</v>
      </c>
      <c r="O7" s="125"/>
      <c r="P7" s="133"/>
      <c r="Q7" s="126">
        <v>246</v>
      </c>
      <c r="R7" s="127">
        <v>5116.8</v>
      </c>
      <c r="S7" s="127">
        <f>R7/Q7*100</f>
        <v>2080</v>
      </c>
    </row>
    <row r="8" spans="1:19" ht="20.100000000000001" customHeight="1">
      <c r="B8" s="200" t="s">
        <v>114</v>
      </c>
      <c r="C8" s="200"/>
      <c r="D8" s="143">
        <v>75</v>
      </c>
      <c r="E8" s="144">
        <v>3596.1100000000006</v>
      </c>
      <c r="F8" s="145">
        <v>20</v>
      </c>
      <c r="G8" s="146">
        <v>334.69999999999993</v>
      </c>
      <c r="H8" s="143">
        <v>8</v>
      </c>
      <c r="I8" s="144">
        <v>1216.53</v>
      </c>
      <c r="J8" s="145">
        <v>9</v>
      </c>
      <c r="K8" s="146">
        <v>1592</v>
      </c>
      <c r="L8" s="87"/>
      <c r="M8" s="86"/>
      <c r="N8" s="128"/>
      <c r="O8" s="92" t="s">
        <v>103</v>
      </c>
      <c r="P8" s="105"/>
      <c r="Q8" s="96">
        <f>Q7/Q$13</f>
        <v>0.18966846569005397</v>
      </c>
      <c r="R8" s="97">
        <f>R7/R$13</f>
        <v>5.7402689831170958E-2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19</v>
      </c>
      <c r="E9" s="144">
        <v>1395.32</v>
      </c>
      <c r="F9" s="145">
        <v>5</v>
      </c>
      <c r="G9" s="146">
        <v>22.5</v>
      </c>
      <c r="H9" s="143">
        <v>3</v>
      </c>
      <c r="I9" s="144">
        <v>480.6</v>
      </c>
      <c r="J9" s="145">
        <v>1</v>
      </c>
      <c r="K9" s="146">
        <v>586.34</v>
      </c>
      <c r="L9" s="87"/>
      <c r="M9" s="86"/>
      <c r="N9" s="124" t="s">
        <v>108</v>
      </c>
      <c r="O9" s="125"/>
      <c r="P9" s="133"/>
      <c r="Q9" s="126">
        <v>78</v>
      </c>
      <c r="R9" s="127">
        <v>12768.77</v>
      </c>
      <c r="S9" s="127">
        <f>R9/Q9*100</f>
        <v>16370.217948717951</v>
      </c>
    </row>
    <row r="10" spans="1:19" ht="20.100000000000001" customHeight="1">
      <c r="B10" s="200" t="s">
        <v>116</v>
      </c>
      <c r="C10" s="200"/>
      <c r="D10" s="143">
        <v>63</v>
      </c>
      <c r="E10" s="144">
        <v>4790.2900000000009</v>
      </c>
      <c r="F10" s="145">
        <v>16</v>
      </c>
      <c r="G10" s="146">
        <v>257.08000000000004</v>
      </c>
      <c r="H10" s="143">
        <v>2</v>
      </c>
      <c r="I10" s="144">
        <v>228.45</v>
      </c>
      <c r="J10" s="145">
        <v>8</v>
      </c>
      <c r="K10" s="146">
        <v>1571.21</v>
      </c>
      <c r="L10" s="87"/>
      <c r="M10" s="86"/>
      <c r="N10" s="93"/>
      <c r="O10" s="92" t="s">
        <v>103</v>
      </c>
      <c r="P10" s="105"/>
      <c r="Q10" s="96">
        <f>Q9/Q$13</f>
        <v>6.0138781804163453E-2</v>
      </c>
      <c r="R10" s="97">
        <f>R9/R$13</f>
        <v>0.14324611941751891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94</v>
      </c>
      <c r="E11" s="144">
        <v>8571.8799999999992</v>
      </c>
      <c r="F11" s="145">
        <v>26</v>
      </c>
      <c r="G11" s="146">
        <v>580.14</v>
      </c>
      <c r="H11" s="143">
        <v>9</v>
      </c>
      <c r="I11" s="144">
        <v>1862.9699999999998</v>
      </c>
      <c r="J11" s="145">
        <v>7</v>
      </c>
      <c r="K11" s="146">
        <v>1885.95</v>
      </c>
      <c r="L11" s="87"/>
      <c r="M11" s="86"/>
      <c r="N11" s="124" t="s">
        <v>109</v>
      </c>
      <c r="O11" s="125"/>
      <c r="P11" s="133"/>
      <c r="Q11" s="99">
        <v>78</v>
      </c>
      <c r="R11" s="100">
        <v>19099.649999999998</v>
      </c>
      <c r="S11" s="100">
        <f>R11/Q11*100</f>
        <v>24486.730769230766</v>
      </c>
    </row>
    <row r="12" spans="1:19" ht="20.100000000000001" customHeight="1" thickBot="1">
      <c r="B12" s="200" t="s">
        <v>118</v>
      </c>
      <c r="C12" s="200"/>
      <c r="D12" s="143">
        <v>271</v>
      </c>
      <c r="E12" s="144">
        <v>13033.020000000002</v>
      </c>
      <c r="F12" s="145">
        <v>99</v>
      </c>
      <c r="G12" s="146">
        <v>2031.2300000000002</v>
      </c>
      <c r="H12" s="143">
        <v>33</v>
      </c>
      <c r="I12" s="144">
        <v>5355.18</v>
      </c>
      <c r="J12" s="145">
        <v>15</v>
      </c>
      <c r="K12" s="146">
        <v>3761.7600000000007</v>
      </c>
      <c r="L12" s="87"/>
      <c r="M12" s="86"/>
      <c r="N12" s="123"/>
      <c r="O12" s="82" t="s">
        <v>103</v>
      </c>
      <c r="P12" s="106"/>
      <c r="Q12" s="101">
        <f>Q11/Q$13</f>
        <v>6.0138781804163453E-2</v>
      </c>
      <c r="R12" s="102">
        <f>R11/R$13</f>
        <v>0.21426893465328414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31</v>
      </c>
      <c r="E13" s="144">
        <v>1457.2800000000002</v>
      </c>
      <c r="F13" s="145">
        <v>15</v>
      </c>
      <c r="G13" s="146">
        <v>332.21000000000004</v>
      </c>
      <c r="H13" s="143">
        <v>8</v>
      </c>
      <c r="I13" s="144">
        <v>1531.9</v>
      </c>
      <c r="J13" s="145">
        <v>14</v>
      </c>
      <c r="K13" s="146">
        <v>3673.66</v>
      </c>
      <c r="M13" s="58"/>
      <c r="N13" s="129" t="s">
        <v>110</v>
      </c>
      <c r="O13" s="130"/>
      <c r="P13" s="131"/>
      <c r="Q13" s="94">
        <f>Q5+Q7+Q9+Q11</f>
        <v>1297</v>
      </c>
      <c r="R13" s="95">
        <f>R5+R7+R9+R11</f>
        <v>89138.679999999964</v>
      </c>
      <c r="S13" s="95">
        <f>R13/Q13*100</f>
        <v>6872.6815728604452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0.69005397070161911</v>
      </c>
      <c r="O16" s="58">
        <f>F5/(D5+F5+H5+J5)</f>
        <v>0.18966846569005397</v>
      </c>
      <c r="P16" s="58">
        <f>H5/(D5+F5+H5+J5)</f>
        <v>6.0138781804163453E-2</v>
      </c>
      <c r="Q16" s="58">
        <f>J5/(D5+F5+H5+J5)</f>
        <v>6.0138781804163453E-2</v>
      </c>
    </row>
    <row r="17" spans="13:17" ht="20.100000000000001" customHeight="1">
      <c r="M17" s="14" t="s">
        <v>132</v>
      </c>
      <c r="N17" s="58">
        <f t="shared" ref="N17:N23" si="0">D6/(D6+F6+H6+J6)</f>
        <v>0.71548117154811719</v>
      </c>
      <c r="O17" s="58">
        <f t="shared" ref="O17:O23" si="1">F6/(D6+F6+H6+J6)</f>
        <v>0.16736401673640167</v>
      </c>
      <c r="P17" s="58">
        <f t="shared" ref="P17:P23" si="2">H6/(D6+F6+H6+J6)</f>
        <v>4.1841004184100417E-2</v>
      </c>
      <c r="Q17" s="58">
        <f t="shared" ref="Q17:Q23" si="3">J6/(D6+F6+H6+J6)</f>
        <v>7.5313807531380755E-2</v>
      </c>
    </row>
    <row r="18" spans="13:17" ht="20.100000000000001" customHeight="1">
      <c r="M18" s="14" t="s">
        <v>133</v>
      </c>
      <c r="N18" s="58">
        <f t="shared" si="0"/>
        <v>0.82608695652173914</v>
      </c>
      <c r="O18" s="58">
        <f t="shared" si="1"/>
        <v>0.12077294685990338</v>
      </c>
      <c r="P18" s="58">
        <f t="shared" si="2"/>
        <v>2.4154589371980676E-2</v>
      </c>
      <c r="Q18" s="58">
        <f t="shared" si="3"/>
        <v>2.8985507246376812E-2</v>
      </c>
    </row>
    <row r="19" spans="13:17" ht="20.100000000000001" customHeight="1">
      <c r="M19" s="14" t="s">
        <v>134</v>
      </c>
      <c r="N19" s="58">
        <f t="shared" si="0"/>
        <v>0.6696428571428571</v>
      </c>
      <c r="O19" s="58">
        <f t="shared" si="1"/>
        <v>0.17857142857142858</v>
      </c>
      <c r="P19" s="58">
        <f t="shared" si="2"/>
        <v>7.1428571428571425E-2</v>
      </c>
      <c r="Q19" s="58">
        <f t="shared" si="3"/>
        <v>8.0357142857142863E-2</v>
      </c>
    </row>
    <row r="20" spans="13:17" ht="20.100000000000001" customHeight="1">
      <c r="M20" s="14" t="s">
        <v>135</v>
      </c>
      <c r="N20" s="58">
        <f t="shared" si="0"/>
        <v>0.6785714285714286</v>
      </c>
      <c r="O20" s="58">
        <f t="shared" si="1"/>
        <v>0.17857142857142858</v>
      </c>
      <c r="P20" s="58">
        <f t="shared" si="2"/>
        <v>0.10714285714285714</v>
      </c>
      <c r="Q20" s="58">
        <f t="shared" si="3"/>
        <v>3.5714285714285712E-2</v>
      </c>
    </row>
    <row r="21" spans="13:17" ht="20.100000000000001" customHeight="1">
      <c r="M21" s="14" t="s">
        <v>136</v>
      </c>
      <c r="N21" s="58">
        <f t="shared" si="0"/>
        <v>0.7078651685393258</v>
      </c>
      <c r="O21" s="58">
        <f t="shared" si="1"/>
        <v>0.1797752808988764</v>
      </c>
      <c r="P21" s="58">
        <f t="shared" si="2"/>
        <v>2.247191011235955E-2</v>
      </c>
      <c r="Q21" s="58">
        <f t="shared" si="3"/>
        <v>8.98876404494382E-2</v>
      </c>
    </row>
    <row r="22" spans="13:17" ht="20.100000000000001" customHeight="1">
      <c r="M22" s="14" t="s">
        <v>137</v>
      </c>
      <c r="N22" s="58">
        <f t="shared" si="0"/>
        <v>0.69117647058823528</v>
      </c>
      <c r="O22" s="58">
        <f t="shared" si="1"/>
        <v>0.19117647058823528</v>
      </c>
      <c r="P22" s="58">
        <f t="shared" si="2"/>
        <v>6.6176470588235295E-2</v>
      </c>
      <c r="Q22" s="58">
        <f t="shared" si="3"/>
        <v>5.1470588235294115E-2</v>
      </c>
    </row>
    <row r="23" spans="13:17" ht="20.100000000000001" customHeight="1">
      <c r="M23" s="14" t="s">
        <v>138</v>
      </c>
      <c r="N23" s="58">
        <f t="shared" si="0"/>
        <v>0.64832535885167464</v>
      </c>
      <c r="O23" s="58">
        <f t="shared" si="1"/>
        <v>0.23684210526315788</v>
      </c>
      <c r="P23" s="58">
        <f t="shared" si="2"/>
        <v>7.8947368421052627E-2</v>
      </c>
      <c r="Q23" s="58">
        <f t="shared" si="3"/>
        <v>3.5885167464114832E-2</v>
      </c>
    </row>
    <row r="24" spans="13:17" ht="20.100000000000001" customHeight="1">
      <c r="M24" s="14" t="s">
        <v>139</v>
      </c>
      <c r="N24" s="58">
        <f t="shared" ref="N24" si="4">D13/(D13+F13+H13+J13)</f>
        <v>0.45588235294117646</v>
      </c>
      <c r="O24" s="58">
        <f t="shared" ref="O24" si="5">F13/(D13+F13+H13+J13)</f>
        <v>0.22058823529411764</v>
      </c>
      <c r="P24" s="58">
        <f t="shared" ref="P24" si="6">H13/(D13+F13+H13+J13)</f>
        <v>0.11764705882352941</v>
      </c>
      <c r="Q24" s="58">
        <f t="shared" ref="Q24" si="7">J13/(D13+F13+H13+J13)</f>
        <v>0.20588235294117646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0.585082256098026</v>
      </c>
      <c r="O29" s="58">
        <f>G5/(E5+G5+I5+K5)</f>
        <v>5.7402689831170958E-2</v>
      </c>
      <c r="P29" s="58">
        <f>I5/(E5+G5+I5+K5)</f>
        <v>0.14324611941751891</v>
      </c>
      <c r="Q29" s="58">
        <f>K5/(E5+G5+I5+K5)</f>
        <v>0.21426893465328414</v>
      </c>
    </row>
    <row r="30" spans="13:17" ht="20.100000000000001" customHeight="1">
      <c r="M30" s="14" t="s">
        <v>132</v>
      </c>
      <c r="N30" s="58">
        <f t="shared" ref="N30:N37" si="8">E6/(E6+G6+I6+K6)</f>
        <v>0.56324289084597812</v>
      </c>
      <c r="O30" s="58">
        <f t="shared" ref="O30:O37" si="9">G6/(E6+G6+I6+K6)</f>
        <v>6.2848146551275727E-2</v>
      </c>
      <c r="P30" s="58">
        <f t="shared" ref="P30:P37" si="10">I6/(E6+G6+I6+K6)</f>
        <v>9.6797311808691777E-2</v>
      </c>
      <c r="Q30" s="58">
        <f t="shared" ref="Q30:Q37" si="11">K6/(E6+G6+I6+K6)</f>
        <v>0.27711165079405442</v>
      </c>
    </row>
    <row r="31" spans="13:17" ht="20.100000000000001" customHeight="1">
      <c r="M31" s="14" t="s">
        <v>133</v>
      </c>
      <c r="N31" s="58">
        <f t="shared" si="8"/>
        <v>0.81828503178037693</v>
      </c>
      <c r="O31" s="58">
        <f t="shared" si="9"/>
        <v>4.0342127800835549E-2</v>
      </c>
      <c r="P31" s="58">
        <f t="shared" si="10"/>
        <v>3.579046255014745E-2</v>
      </c>
      <c r="Q31" s="58">
        <f t="shared" si="11"/>
        <v>0.10558237786863996</v>
      </c>
    </row>
    <row r="32" spans="13:17" ht="20.100000000000001" customHeight="1">
      <c r="M32" s="14" t="s">
        <v>134</v>
      </c>
      <c r="N32" s="58">
        <f t="shared" si="8"/>
        <v>0.53359972935035194</v>
      </c>
      <c r="O32" s="58">
        <f t="shared" si="9"/>
        <v>4.9663616912041818E-2</v>
      </c>
      <c r="P32" s="58">
        <f t="shared" si="10"/>
        <v>0.18051174150584479</v>
      </c>
      <c r="Q32" s="58">
        <f t="shared" si="11"/>
        <v>0.23622491223176156</v>
      </c>
    </row>
    <row r="33" spans="13:17" ht="20.100000000000001" customHeight="1">
      <c r="M33" s="14" t="s">
        <v>135</v>
      </c>
      <c r="N33" s="58">
        <f t="shared" si="8"/>
        <v>0.56155121621404069</v>
      </c>
      <c r="O33" s="58">
        <f t="shared" si="9"/>
        <v>9.0552005022617871E-3</v>
      </c>
      <c r="P33" s="58">
        <f t="shared" si="10"/>
        <v>0.19341908272831179</v>
      </c>
      <c r="Q33" s="58">
        <f t="shared" si="11"/>
        <v>0.23597450055538563</v>
      </c>
    </row>
    <row r="34" spans="13:17" ht="20.100000000000001" customHeight="1">
      <c r="M34" s="14" t="s">
        <v>136</v>
      </c>
      <c r="N34" s="58">
        <f t="shared" si="8"/>
        <v>0.69961574580511554</v>
      </c>
      <c r="O34" s="58">
        <f t="shared" si="9"/>
        <v>3.7546206165300869E-2</v>
      </c>
      <c r="P34" s="58">
        <f t="shared" si="10"/>
        <v>3.3364831174976593E-2</v>
      </c>
      <c r="Q34" s="58">
        <f t="shared" si="11"/>
        <v>0.229473216854607</v>
      </c>
    </row>
    <row r="35" spans="13:17" ht="20.100000000000001" customHeight="1">
      <c r="M35" s="14" t="s">
        <v>137</v>
      </c>
      <c r="N35" s="58">
        <f t="shared" si="8"/>
        <v>0.6644384052634924</v>
      </c>
      <c r="O35" s="58">
        <f t="shared" si="9"/>
        <v>4.4968816225794406E-2</v>
      </c>
      <c r="P35" s="58">
        <f t="shared" si="10"/>
        <v>0.14440575647976039</v>
      </c>
      <c r="Q35" s="58">
        <f t="shared" si="11"/>
        <v>0.1461870220309528</v>
      </c>
    </row>
    <row r="36" spans="13:17" ht="20.100000000000001" customHeight="1">
      <c r="M36" s="14" t="s">
        <v>138</v>
      </c>
      <c r="N36" s="58">
        <f t="shared" si="8"/>
        <v>0.53897347483725988</v>
      </c>
      <c r="O36" s="58">
        <f t="shared" si="9"/>
        <v>8.4000415198755729E-2</v>
      </c>
      <c r="P36" s="58">
        <f t="shared" si="10"/>
        <v>0.22146056500941433</v>
      </c>
      <c r="Q36" s="58">
        <f t="shared" si="11"/>
        <v>0.15556554495457006</v>
      </c>
    </row>
    <row r="37" spans="13:17" ht="20.100000000000001" customHeight="1">
      <c r="M37" s="14" t="s">
        <v>139</v>
      </c>
      <c r="N37" s="58">
        <f t="shared" si="8"/>
        <v>0.2083301763389826</v>
      </c>
      <c r="O37" s="58">
        <f t="shared" si="9"/>
        <v>4.7492155166868007E-2</v>
      </c>
      <c r="P37" s="58">
        <f t="shared" si="10"/>
        <v>0.21899771981615571</v>
      </c>
      <c r="Q37" s="58">
        <f t="shared" si="11"/>
        <v>0.52517994867799367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171</v>
      </c>
      <c r="F5" s="149">
        <f>E5/SUM(E$5:E$15)</f>
        <v>0.19106145251396647</v>
      </c>
      <c r="G5" s="150">
        <v>8985.17</v>
      </c>
      <c r="H5" s="151">
        <f>G5/SUM(G$5:G$15)</f>
        <v>0.17228329625685423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5</v>
      </c>
      <c r="F6" s="153">
        <f t="shared" ref="F6:F15" si="0">E6/SUM(E$5:E$15)</f>
        <v>5.5865921787709499E-3</v>
      </c>
      <c r="G6" s="154">
        <v>331.76</v>
      </c>
      <c r="H6" s="155">
        <f t="shared" ref="H6:H15" si="1">G6/SUM(G$5:G$15)</f>
        <v>6.3612270403536003E-3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29</v>
      </c>
      <c r="F7" s="153">
        <f t="shared" si="0"/>
        <v>3.2402234636871509E-2</v>
      </c>
      <c r="G7" s="154">
        <v>1235.0199999999998</v>
      </c>
      <c r="H7" s="155">
        <f t="shared" si="1"/>
        <v>2.3680499817270023E-2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15</v>
      </c>
      <c r="F8" s="153">
        <f t="shared" si="0"/>
        <v>1.6759776536312849E-2</v>
      </c>
      <c r="G8" s="154">
        <v>740.62000000000012</v>
      </c>
      <c r="H8" s="155">
        <f t="shared" si="1"/>
        <v>1.4200783610521716E-2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138</v>
      </c>
      <c r="F9" s="153">
        <f t="shared" si="0"/>
        <v>0.15418994413407822</v>
      </c>
      <c r="G9" s="154">
        <v>1657.4899999999998</v>
      </c>
      <c r="H9" s="155">
        <f t="shared" si="1"/>
        <v>3.1781017021689437E-2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200</v>
      </c>
      <c r="F10" s="153">
        <f t="shared" si="0"/>
        <v>0.22346368715083798</v>
      </c>
      <c r="G10" s="154">
        <v>20902.760000000002</v>
      </c>
      <c r="H10" s="155">
        <f t="shared" si="1"/>
        <v>0.40079335100681712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67</v>
      </c>
      <c r="F11" s="153">
        <f t="shared" si="0"/>
        <v>7.4860335195530731E-2</v>
      </c>
      <c r="G11" s="154">
        <v>8115.0300000000007</v>
      </c>
      <c r="H11" s="155">
        <f t="shared" si="1"/>
        <v>0.1555990724297103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48</v>
      </c>
      <c r="F12" s="153">
        <f t="shared" si="0"/>
        <v>5.3631284916201116E-2</v>
      </c>
      <c r="G12" s="154">
        <v>4516.79</v>
      </c>
      <c r="H12" s="155">
        <f t="shared" si="1"/>
        <v>8.6605759234382504E-2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10</v>
      </c>
      <c r="F13" s="153">
        <f t="shared" si="0"/>
        <v>1.11731843575419E-2</v>
      </c>
      <c r="G13" s="154">
        <v>752.94</v>
      </c>
      <c r="H13" s="155">
        <f t="shared" si="1"/>
        <v>1.443700954835978E-2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15</v>
      </c>
      <c r="F14" s="153">
        <f t="shared" si="0"/>
        <v>1.6759776536312849E-2</v>
      </c>
      <c r="G14" s="154">
        <v>2290.4799999999996</v>
      </c>
      <c r="H14" s="155">
        <f t="shared" si="1"/>
        <v>4.3918083287283319E-2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197</v>
      </c>
      <c r="F15" s="157">
        <f t="shared" si="0"/>
        <v>0.22011173184357541</v>
      </c>
      <c r="G15" s="158">
        <v>2625.4</v>
      </c>
      <c r="H15" s="159">
        <f t="shared" si="1"/>
        <v>5.0339900746757732E-2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66</v>
      </c>
      <c r="F16" s="161">
        <f>E16/SUM(E$16:E$26)</f>
        <v>0.26829268292682928</v>
      </c>
      <c r="G16" s="162">
        <v>1507.21</v>
      </c>
      <c r="H16" s="163">
        <f>G16/SUM(G$16:G$26)</f>
        <v>0.2945610537836148</v>
      </c>
    </row>
    <row r="17" spans="2:8" s="14" customFormat="1" ht="20.100000000000001" customHeight="1">
      <c r="B17" s="207"/>
      <c r="C17" s="213" t="s">
        <v>82</v>
      </c>
      <c r="D17" s="214"/>
      <c r="E17" s="152">
        <v>0</v>
      </c>
      <c r="F17" s="153">
        <f t="shared" ref="F17:F26" si="2">E17/SUM(E$16:E$26)</f>
        <v>0</v>
      </c>
      <c r="G17" s="154">
        <v>0</v>
      </c>
      <c r="H17" s="155">
        <f t="shared" ref="H17:H26" si="3">G17/SUM(G$16:G$26)</f>
        <v>0</v>
      </c>
    </row>
    <row r="18" spans="2:8" s="14" customFormat="1" ht="20.100000000000001" customHeight="1">
      <c r="B18" s="207"/>
      <c r="C18" s="213" t="s">
        <v>83</v>
      </c>
      <c r="D18" s="214"/>
      <c r="E18" s="152">
        <v>11</v>
      </c>
      <c r="F18" s="153">
        <f t="shared" si="2"/>
        <v>4.4715447154471545E-2</v>
      </c>
      <c r="G18" s="154">
        <v>542.70999999999992</v>
      </c>
      <c r="H18" s="155">
        <f t="shared" si="3"/>
        <v>0.10606433708567854</v>
      </c>
    </row>
    <row r="19" spans="2:8" s="14" customFormat="1" ht="20.100000000000001" customHeight="1">
      <c r="B19" s="207"/>
      <c r="C19" s="213" t="s">
        <v>84</v>
      </c>
      <c r="D19" s="214"/>
      <c r="E19" s="152">
        <v>3</v>
      </c>
      <c r="F19" s="153">
        <f t="shared" si="2"/>
        <v>1.2195121951219513E-2</v>
      </c>
      <c r="G19" s="154">
        <v>59.44</v>
      </c>
      <c r="H19" s="155">
        <f t="shared" si="3"/>
        <v>1.1616635397123203E-2</v>
      </c>
    </row>
    <row r="20" spans="2:8" s="14" customFormat="1" ht="20.100000000000001" customHeight="1">
      <c r="B20" s="207"/>
      <c r="C20" s="213" t="s">
        <v>85</v>
      </c>
      <c r="D20" s="214"/>
      <c r="E20" s="152">
        <v>25</v>
      </c>
      <c r="F20" s="153">
        <f t="shared" si="2"/>
        <v>0.1016260162601626</v>
      </c>
      <c r="G20" s="154">
        <v>225.82000000000005</v>
      </c>
      <c r="H20" s="155">
        <f t="shared" si="3"/>
        <v>4.413305190744217E-2</v>
      </c>
    </row>
    <row r="21" spans="2:8" s="14" customFormat="1" ht="20.100000000000001" customHeight="1">
      <c r="B21" s="207"/>
      <c r="C21" s="213" t="s">
        <v>86</v>
      </c>
      <c r="D21" s="214"/>
      <c r="E21" s="152">
        <v>57</v>
      </c>
      <c r="F21" s="153">
        <f t="shared" si="2"/>
        <v>0.23170731707317074</v>
      </c>
      <c r="G21" s="154">
        <v>1463.8500000000004</v>
      </c>
      <c r="H21" s="155">
        <f t="shared" si="3"/>
        <v>0.28608700750469052</v>
      </c>
    </row>
    <row r="22" spans="2:8" s="14" customFormat="1" ht="20.100000000000001" customHeight="1">
      <c r="B22" s="207"/>
      <c r="C22" s="213" t="s">
        <v>87</v>
      </c>
      <c r="D22" s="214"/>
      <c r="E22" s="152">
        <v>18</v>
      </c>
      <c r="F22" s="153">
        <f t="shared" si="2"/>
        <v>7.3170731707317069E-2</v>
      </c>
      <c r="G22" s="154">
        <v>558.88999999999987</v>
      </c>
      <c r="H22" s="155">
        <f t="shared" si="3"/>
        <v>0.10922646966854282</v>
      </c>
    </row>
    <row r="23" spans="2:8" s="14" customFormat="1" ht="20.100000000000001" customHeight="1">
      <c r="B23" s="207"/>
      <c r="C23" s="213" t="s">
        <v>88</v>
      </c>
      <c r="D23" s="214"/>
      <c r="E23" s="152">
        <v>3</v>
      </c>
      <c r="F23" s="153">
        <f t="shared" si="2"/>
        <v>1.2195121951219513E-2</v>
      </c>
      <c r="G23" s="154">
        <v>83.02</v>
      </c>
      <c r="H23" s="155">
        <f t="shared" si="3"/>
        <v>1.6224984365228269E-2</v>
      </c>
    </row>
    <row r="24" spans="2:8" s="14" customFormat="1" ht="20.100000000000001" customHeight="1">
      <c r="B24" s="207"/>
      <c r="C24" s="213" t="s">
        <v>89</v>
      </c>
      <c r="D24" s="214"/>
      <c r="E24" s="152">
        <v>1</v>
      </c>
      <c r="F24" s="153">
        <f t="shared" si="2"/>
        <v>4.0650406504065045E-3</v>
      </c>
      <c r="G24" s="154">
        <v>23.44</v>
      </c>
      <c r="H24" s="155">
        <f t="shared" si="3"/>
        <v>4.5809881175734842E-3</v>
      </c>
    </row>
    <row r="25" spans="2:8" s="14" customFormat="1" ht="20.100000000000001" customHeight="1">
      <c r="B25" s="207"/>
      <c r="C25" s="213" t="s">
        <v>90</v>
      </c>
      <c r="D25" s="214"/>
      <c r="E25" s="152">
        <v>9</v>
      </c>
      <c r="F25" s="153">
        <f t="shared" si="2"/>
        <v>3.6585365853658534E-2</v>
      </c>
      <c r="G25" s="154">
        <v>404.19</v>
      </c>
      <c r="H25" s="155">
        <f t="shared" si="3"/>
        <v>7.899272983114447E-2</v>
      </c>
    </row>
    <row r="26" spans="2:8" s="14" customFormat="1" ht="20.100000000000001" customHeight="1">
      <c r="B26" s="208"/>
      <c r="C26" s="221" t="s">
        <v>91</v>
      </c>
      <c r="D26" s="222"/>
      <c r="E26" s="156">
        <v>53</v>
      </c>
      <c r="F26" s="157">
        <f t="shared" si="2"/>
        <v>0.21544715447154472</v>
      </c>
      <c r="G26" s="158">
        <v>248.23</v>
      </c>
      <c r="H26" s="159">
        <f t="shared" si="3"/>
        <v>4.8512742338961856E-2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1</v>
      </c>
      <c r="F27" s="161">
        <f>E27/SUM(E$27:E$36)</f>
        <v>1.282051282051282E-2</v>
      </c>
      <c r="G27" s="162">
        <v>169.43</v>
      </c>
      <c r="H27" s="163">
        <f>G27/SUM(G$27:G$36)</f>
        <v>1.3269093264268995E-2</v>
      </c>
    </row>
    <row r="28" spans="2:8" s="14" customFormat="1" ht="20.100000000000001" customHeight="1">
      <c r="B28" s="233"/>
      <c r="C28" s="213" t="s">
        <v>72</v>
      </c>
      <c r="D28" s="214"/>
      <c r="E28" s="152">
        <v>0</v>
      </c>
      <c r="F28" s="153">
        <f t="shared" ref="F28:F36" si="4">E28/SUM(E$27:E$36)</f>
        <v>0</v>
      </c>
      <c r="G28" s="154">
        <v>0</v>
      </c>
      <c r="H28" s="155">
        <f t="shared" ref="H28:H36" si="5">G28/SUM(G$27:G$36)</f>
        <v>0</v>
      </c>
    </row>
    <row r="29" spans="2:8" s="14" customFormat="1" ht="20.100000000000001" customHeight="1">
      <c r="B29" s="233"/>
      <c r="C29" s="213" t="s">
        <v>73</v>
      </c>
      <c r="D29" s="214"/>
      <c r="E29" s="152">
        <v>10</v>
      </c>
      <c r="F29" s="153">
        <f t="shared" si="4"/>
        <v>0.12820512820512819</v>
      </c>
      <c r="G29" s="154">
        <v>1232.4000000000001</v>
      </c>
      <c r="H29" s="155">
        <f t="shared" si="5"/>
        <v>9.6516735754501023E-2</v>
      </c>
    </row>
    <row r="30" spans="2:8" s="14" customFormat="1" ht="20.100000000000001" customHeight="1">
      <c r="B30" s="233"/>
      <c r="C30" s="213" t="s">
        <v>74</v>
      </c>
      <c r="D30" s="214"/>
      <c r="E30" s="152">
        <v>1</v>
      </c>
      <c r="F30" s="153">
        <f t="shared" si="4"/>
        <v>1.282051282051282E-2</v>
      </c>
      <c r="G30" s="154">
        <v>28.37</v>
      </c>
      <c r="H30" s="155">
        <f t="shared" si="5"/>
        <v>2.2218271611126211E-3</v>
      </c>
    </row>
    <row r="31" spans="2:8" s="14" customFormat="1" ht="20.100000000000001" customHeight="1">
      <c r="B31" s="233"/>
      <c r="C31" s="213" t="s">
        <v>75</v>
      </c>
      <c r="D31" s="214"/>
      <c r="E31" s="152">
        <v>17</v>
      </c>
      <c r="F31" s="153">
        <f t="shared" si="4"/>
        <v>0.21794871794871795</v>
      </c>
      <c r="G31" s="154">
        <v>3007.17</v>
      </c>
      <c r="H31" s="155">
        <f t="shared" si="5"/>
        <v>0.23550976327398801</v>
      </c>
    </row>
    <row r="32" spans="2:8" s="14" customFormat="1" ht="20.100000000000001" customHeight="1">
      <c r="B32" s="233"/>
      <c r="C32" s="213" t="s">
        <v>76</v>
      </c>
      <c r="D32" s="214"/>
      <c r="E32" s="152">
        <v>6</v>
      </c>
      <c r="F32" s="153">
        <f t="shared" si="4"/>
        <v>7.6923076923076927E-2</v>
      </c>
      <c r="G32" s="154">
        <v>469.53</v>
      </c>
      <c r="H32" s="155">
        <f t="shared" si="5"/>
        <v>3.6771748570927347E-2</v>
      </c>
    </row>
    <row r="33" spans="2:8" s="14" customFormat="1" ht="20.100000000000001" customHeight="1">
      <c r="B33" s="233"/>
      <c r="C33" s="213" t="s">
        <v>77</v>
      </c>
      <c r="D33" s="214"/>
      <c r="E33" s="152">
        <v>41</v>
      </c>
      <c r="F33" s="153">
        <f t="shared" si="4"/>
        <v>0.52564102564102566</v>
      </c>
      <c r="G33" s="154">
        <v>7641.7200000000012</v>
      </c>
      <c r="H33" s="155">
        <f t="shared" si="5"/>
        <v>0.59846954718426293</v>
      </c>
    </row>
    <row r="34" spans="2:8" s="14" customFormat="1" ht="20.100000000000001" customHeight="1">
      <c r="B34" s="233"/>
      <c r="C34" s="213" t="s">
        <v>78</v>
      </c>
      <c r="D34" s="214"/>
      <c r="E34" s="152">
        <v>0</v>
      </c>
      <c r="F34" s="153">
        <f t="shared" si="4"/>
        <v>0</v>
      </c>
      <c r="G34" s="154">
        <v>0</v>
      </c>
      <c r="H34" s="155">
        <f t="shared" si="5"/>
        <v>0</v>
      </c>
    </row>
    <row r="35" spans="2:8" s="14" customFormat="1" ht="20.100000000000001" customHeight="1">
      <c r="B35" s="233"/>
      <c r="C35" s="213" t="s">
        <v>79</v>
      </c>
      <c r="D35" s="214"/>
      <c r="E35" s="152">
        <v>1</v>
      </c>
      <c r="F35" s="153">
        <f t="shared" si="4"/>
        <v>1.282051282051282E-2</v>
      </c>
      <c r="G35" s="154">
        <v>78.81</v>
      </c>
      <c r="H35" s="155">
        <f t="shared" si="5"/>
        <v>6.1720901856639285E-3</v>
      </c>
    </row>
    <row r="36" spans="2:8" s="14" customFormat="1" ht="20.100000000000001" customHeight="1">
      <c r="B36" s="233"/>
      <c r="C36" s="221" t="s">
        <v>92</v>
      </c>
      <c r="D36" s="222"/>
      <c r="E36" s="156">
        <v>1</v>
      </c>
      <c r="F36" s="157">
        <f t="shared" si="4"/>
        <v>1.282051282051282E-2</v>
      </c>
      <c r="G36" s="158">
        <v>141.34</v>
      </c>
      <c r="H36" s="159">
        <f t="shared" si="5"/>
        <v>1.1069194605275215E-2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41</v>
      </c>
      <c r="F37" s="161">
        <f>E37/SUM(E$37:E$39)</f>
        <v>0.52564102564102566</v>
      </c>
      <c r="G37" s="162">
        <v>10616.25</v>
      </c>
      <c r="H37" s="163">
        <f>G37/SUM(G$37:G$39)</f>
        <v>0.55583479278416092</v>
      </c>
    </row>
    <row r="38" spans="2:8" s="14" customFormat="1" ht="20.100000000000001" customHeight="1">
      <c r="B38" s="230"/>
      <c r="C38" s="213" t="s">
        <v>95</v>
      </c>
      <c r="D38" s="214"/>
      <c r="E38" s="152">
        <v>27</v>
      </c>
      <c r="F38" s="153">
        <f t="shared" ref="F38:F39" si="6">E38/SUM(E$37:E$39)</f>
        <v>0.34615384615384615</v>
      </c>
      <c r="G38" s="154">
        <v>5621.9900000000007</v>
      </c>
      <c r="H38" s="155">
        <f t="shared" ref="H38:H39" si="7">G38/SUM(G$37:G$39)</f>
        <v>0.29435042003387496</v>
      </c>
    </row>
    <row r="39" spans="2:8" s="14" customFormat="1" ht="20.100000000000001" customHeight="1">
      <c r="B39" s="231"/>
      <c r="C39" s="221" t="s">
        <v>96</v>
      </c>
      <c r="D39" s="222"/>
      <c r="E39" s="156">
        <v>10</v>
      </c>
      <c r="F39" s="157">
        <f t="shared" si="6"/>
        <v>0.12820512820512819</v>
      </c>
      <c r="G39" s="158">
        <v>2861.41</v>
      </c>
      <c r="H39" s="159">
        <f t="shared" si="7"/>
        <v>0.14981478718196406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1297</v>
      </c>
      <c r="F40" s="164">
        <f>E40/E$40</f>
        <v>1</v>
      </c>
      <c r="G40" s="165">
        <f>SUM(G5:G39)</f>
        <v>89138.680000000022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89</v>
      </c>
      <c r="E4" s="65">
        <v>1997.7499999999998</v>
      </c>
      <c r="F4" s="65">
        <f>E4*1000/D4</f>
        <v>22446.629213483142</v>
      </c>
      <c r="G4" s="65">
        <v>50030</v>
      </c>
      <c r="H4" s="61">
        <f>F4/G4</f>
        <v>0.44866338623792007</v>
      </c>
      <c r="K4" s="14">
        <f>D4*G4</f>
        <v>4452670</v>
      </c>
      <c r="L4" s="14" t="s">
        <v>27</v>
      </c>
      <c r="M4" s="24">
        <f>G4-F4</f>
        <v>27583.370786516858</v>
      </c>
    </row>
    <row r="5" spans="1:13" s="14" customFormat="1" ht="20.100000000000001" customHeight="1">
      <c r="B5" s="234" t="s">
        <v>28</v>
      </c>
      <c r="C5" s="235"/>
      <c r="D5" s="62">
        <v>89</v>
      </c>
      <c r="E5" s="66">
        <v>2788.6899999999996</v>
      </c>
      <c r="F5" s="66">
        <f t="shared" ref="F5:F13" si="0">E5*1000/D5</f>
        <v>31333.595505617974</v>
      </c>
      <c r="G5" s="66">
        <v>104730</v>
      </c>
      <c r="H5" s="63">
        <f t="shared" ref="H5:H10" si="1">F5/G5</f>
        <v>0.29918452693228276</v>
      </c>
      <c r="K5" s="14">
        <f t="shared" ref="K5:K10" si="2">D5*G5</f>
        <v>9320970</v>
      </c>
      <c r="L5" s="14" t="s">
        <v>28</v>
      </c>
      <c r="M5" s="24">
        <f t="shared" ref="M5:M10" si="3">G5-F5</f>
        <v>73396.404494382034</v>
      </c>
    </row>
    <row r="6" spans="1:13" s="14" customFormat="1" ht="20.100000000000001" customHeight="1">
      <c r="B6" s="234" t="s">
        <v>29</v>
      </c>
      <c r="C6" s="235"/>
      <c r="D6" s="62">
        <v>208</v>
      </c>
      <c r="E6" s="66">
        <v>14544.659999999998</v>
      </c>
      <c r="F6" s="66">
        <f t="shared" si="0"/>
        <v>69926.249999999985</v>
      </c>
      <c r="G6" s="66">
        <v>166920</v>
      </c>
      <c r="H6" s="63">
        <f t="shared" si="1"/>
        <v>0.41892074047447869</v>
      </c>
      <c r="K6" s="14">
        <f t="shared" si="2"/>
        <v>34719360</v>
      </c>
      <c r="L6" s="14" t="s">
        <v>29</v>
      </c>
      <c r="M6" s="24">
        <f t="shared" si="3"/>
        <v>96993.750000000015</v>
      </c>
    </row>
    <row r="7" spans="1:13" s="14" customFormat="1" ht="20.100000000000001" customHeight="1">
      <c r="B7" s="234" t="s">
        <v>30</v>
      </c>
      <c r="C7" s="235"/>
      <c r="D7" s="62">
        <v>154</v>
      </c>
      <c r="E7" s="66">
        <v>12718.360000000002</v>
      </c>
      <c r="F7" s="66">
        <f t="shared" si="0"/>
        <v>82586.753246753258</v>
      </c>
      <c r="G7" s="66">
        <v>196160</v>
      </c>
      <c r="H7" s="63">
        <f t="shared" si="1"/>
        <v>0.42101729836232288</v>
      </c>
      <c r="K7" s="14">
        <f t="shared" si="2"/>
        <v>30208640</v>
      </c>
      <c r="L7" s="14" t="s">
        <v>30</v>
      </c>
      <c r="M7" s="24">
        <f t="shared" si="3"/>
        <v>113573.24675324674</v>
      </c>
    </row>
    <row r="8" spans="1:13" s="14" customFormat="1" ht="20.100000000000001" customHeight="1">
      <c r="B8" s="234" t="s">
        <v>31</v>
      </c>
      <c r="C8" s="235"/>
      <c r="D8" s="62">
        <v>109</v>
      </c>
      <c r="E8" s="66">
        <v>8376.75</v>
      </c>
      <c r="F8" s="66">
        <f t="shared" si="0"/>
        <v>76850.917431192662</v>
      </c>
      <c r="G8" s="66">
        <v>269310</v>
      </c>
      <c r="H8" s="63">
        <f t="shared" si="1"/>
        <v>0.28536228670005814</v>
      </c>
      <c r="K8" s="14">
        <f t="shared" si="2"/>
        <v>29354790</v>
      </c>
      <c r="L8" s="14" t="s">
        <v>31</v>
      </c>
      <c r="M8" s="24">
        <f t="shared" si="3"/>
        <v>192459.08256880735</v>
      </c>
    </row>
    <row r="9" spans="1:13" s="14" customFormat="1" ht="20.100000000000001" customHeight="1">
      <c r="B9" s="234" t="s">
        <v>32</v>
      </c>
      <c r="C9" s="235"/>
      <c r="D9" s="62">
        <v>93</v>
      </c>
      <c r="E9" s="66">
        <v>8976.340000000002</v>
      </c>
      <c r="F9" s="66">
        <f t="shared" si="0"/>
        <v>96519.784946236585</v>
      </c>
      <c r="G9" s="66">
        <v>308060</v>
      </c>
      <c r="H9" s="63">
        <f t="shared" si="1"/>
        <v>0.31331488978197941</v>
      </c>
      <c r="K9" s="14">
        <f t="shared" si="2"/>
        <v>28649580</v>
      </c>
      <c r="L9" s="14" t="s">
        <v>32</v>
      </c>
      <c r="M9" s="24">
        <f t="shared" si="3"/>
        <v>211540.21505376342</v>
      </c>
    </row>
    <row r="10" spans="1:13" s="14" customFormat="1" ht="20.100000000000001" customHeight="1">
      <c r="B10" s="240" t="s">
        <v>33</v>
      </c>
      <c r="C10" s="241"/>
      <c r="D10" s="70">
        <v>65</v>
      </c>
      <c r="E10" s="71">
        <v>7867.7100000000009</v>
      </c>
      <c r="F10" s="71">
        <f t="shared" si="0"/>
        <v>121041.69230769233</v>
      </c>
      <c r="G10" s="71">
        <v>360650</v>
      </c>
      <c r="H10" s="73">
        <f t="shared" si="1"/>
        <v>0.33562094082265997</v>
      </c>
      <c r="K10" s="14">
        <f t="shared" si="2"/>
        <v>23442250</v>
      </c>
      <c r="L10" s="14" t="s">
        <v>33</v>
      </c>
      <c r="M10" s="24">
        <f t="shared" si="3"/>
        <v>239608.30769230769</v>
      </c>
    </row>
    <row r="11" spans="1:13" s="14" customFormat="1" ht="20.100000000000001" customHeight="1">
      <c r="B11" s="238" t="s">
        <v>60</v>
      </c>
      <c r="C11" s="239"/>
      <c r="D11" s="60">
        <f>SUM(D4:D5)</f>
        <v>178</v>
      </c>
      <c r="E11" s="65">
        <f>SUM(E4:E5)</f>
        <v>4786.4399999999996</v>
      </c>
      <c r="F11" s="65">
        <f t="shared" si="0"/>
        <v>26890.112359550563</v>
      </c>
      <c r="G11" s="80"/>
      <c r="H11" s="61">
        <f>SUM(E4:E5)*1000/SUM(K4:K5)</f>
        <v>0.34750726750517658</v>
      </c>
    </row>
    <row r="12" spans="1:13" s="14" customFormat="1" ht="20.100000000000001" customHeight="1">
      <c r="B12" s="240" t="s">
        <v>54</v>
      </c>
      <c r="C12" s="241"/>
      <c r="D12" s="64">
        <f>SUM(D6:D10)</f>
        <v>629</v>
      </c>
      <c r="E12" s="76">
        <f>SUM(E6:E10)</f>
        <v>52483.820000000007</v>
      </c>
      <c r="F12" s="67">
        <f t="shared" si="0"/>
        <v>83440.095389507173</v>
      </c>
      <c r="G12" s="81"/>
      <c r="H12" s="68">
        <f>SUM(E6:E10)*1000/SUM(K6:K10)</f>
        <v>0.3585581981357151</v>
      </c>
    </row>
    <row r="13" spans="1:13" s="14" customFormat="1" ht="20.100000000000001" customHeight="1">
      <c r="B13" s="236" t="s">
        <v>61</v>
      </c>
      <c r="C13" s="237"/>
      <c r="D13" s="69">
        <f>SUM(D11:D12)</f>
        <v>807</v>
      </c>
      <c r="E13" s="77">
        <f>SUM(E11:E12)</f>
        <v>57270.260000000009</v>
      </c>
      <c r="F13" s="72">
        <f t="shared" si="0"/>
        <v>70966.864931846358</v>
      </c>
      <c r="G13" s="75"/>
      <c r="H13" s="74">
        <f>SUM(E4:E10)*1000/SUM(K4:K10)</f>
        <v>0.35760775671243633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2016-07-04T02:38:59Z</dcterms:modified>
</cp:coreProperties>
</file>