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915" yWindow="5130" windowWidth="15480" windowHeight="6480"/>
  </bookViews>
  <sheets>
    <sheet name="07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'07月状況（表紙）'!$A$1:$L$45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4562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<sst xmlns="http://schemas.openxmlformats.org/spreadsheetml/2006/main" count="201" uniqueCount="142">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</sst>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58778</c:v>
                </c:pt>
                <c:pt idx="1">
                  <c:v>30853</c:v>
                </c:pt>
                <c:pt idx="2">
                  <c:v>17137</c:v>
                </c:pt>
                <c:pt idx="3">
                  <c:v>10518</c:v>
                </c:pt>
                <c:pt idx="4">
                  <c:v>14867</c:v>
                </c:pt>
                <c:pt idx="5">
                  <c:v>33703</c:v>
                </c:pt>
                <c:pt idx="6">
                  <c:v>46130</c:v>
                </c:pt>
                <c:pt idx="7">
                  <c:v>18831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22328</c:v>
                </c:pt>
                <c:pt idx="1">
                  <c:v>14780</c:v>
                </c:pt>
                <c:pt idx="2">
                  <c:v>8651</c:v>
                </c:pt>
                <c:pt idx="3">
                  <c:v>4489</c:v>
                </c:pt>
                <c:pt idx="4">
                  <c:v>6473</c:v>
                </c:pt>
                <c:pt idx="5">
                  <c:v>14533</c:v>
                </c:pt>
                <c:pt idx="6">
                  <c:v>22756</c:v>
                </c:pt>
                <c:pt idx="7">
                  <c:v>9552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17060</c:v>
                </c:pt>
                <c:pt idx="1">
                  <c:v>13598</c:v>
                </c:pt>
                <c:pt idx="2">
                  <c:v>9165</c:v>
                </c:pt>
                <c:pt idx="3">
                  <c:v>4352</c:v>
                </c:pt>
                <c:pt idx="4">
                  <c:v>7069</c:v>
                </c:pt>
                <c:pt idx="5">
                  <c:v>15068</c:v>
                </c:pt>
                <c:pt idx="6">
                  <c:v>23789</c:v>
                </c:pt>
                <c:pt idx="7">
                  <c:v>10331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0504832"/>
        <c:axId val="50506368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0.21655679750169066</c:v>
                </c:pt>
                <c:pt idx="1">
                  <c:v>0.29556106401149834</c:v>
                </c:pt>
                <c:pt idx="2">
                  <c:v>0.32957803799692914</c:v>
                </c:pt>
                <c:pt idx="3">
                  <c:v>0.27622082669416065</c:v>
                </c:pt>
                <c:pt idx="4">
                  <c:v>0.28991650610147718</c:v>
                </c:pt>
                <c:pt idx="5">
                  <c:v>0.28595579427334905</c:v>
                </c:pt>
                <c:pt idx="6">
                  <c:v>0.31794770206022188</c:v>
                </c:pt>
                <c:pt idx="7">
                  <c:v>0.32614864754031131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07936"/>
        <c:axId val="56406400"/>
      </c:lineChart>
      <c:catAx>
        <c:axId val="50504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50506368"/>
        <c:crosses val="autoZero"/>
        <c:auto val="1"/>
        <c:lblAlgn val="ctr"/>
        <c:lblOffset val="100"/>
        <c:noMultiLvlLbl val="0"/>
      </c:catAx>
      <c:valAx>
        <c:axId val="5050636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0504832"/>
        <c:crosses val="autoZero"/>
        <c:crossBetween val="between"/>
      </c:valAx>
      <c:valAx>
        <c:axId val="5640640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56407936"/>
        <c:crosses val="max"/>
        <c:crossBetween val="between"/>
      </c:valAx>
      <c:catAx>
        <c:axId val="56407936"/>
        <c:scaling>
          <c:orientation val="minMax"/>
        </c:scaling>
        <c:delete val="1"/>
        <c:axPos val="b"/>
        <c:majorTickMark val="out"/>
        <c:minorTickMark val="none"/>
        <c:tickLblPos val="nextTo"/>
        <c:crossAx val="5640640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3506</c:v>
                </c:pt>
                <c:pt idx="1">
                  <c:v>2734</c:v>
                </c:pt>
                <c:pt idx="2">
                  <c:v>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935018.49</c:v>
                </c:pt>
                <c:pt idx="1">
                  <c:v>806841.33999999985</c:v>
                </c:pt>
                <c:pt idx="2">
                  <c:v>239647.83999999997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12110.420000000002</c:v>
                </c:pt>
                <c:pt idx="1">
                  <c:v>122.09</c:v>
                </c:pt>
                <c:pt idx="2">
                  <c:v>31073.750000000011</c:v>
                </c:pt>
                <c:pt idx="3">
                  <c:v>571.11</c:v>
                </c:pt>
                <c:pt idx="4">
                  <c:v>104272.44</c:v>
                </c:pt>
                <c:pt idx="5">
                  <c:v>7880.5700000000015</c:v>
                </c:pt>
                <c:pt idx="6">
                  <c:v>524788.93999999994</c:v>
                </c:pt>
                <c:pt idx="7">
                  <c:v>6127.83</c:v>
                </c:pt>
                <c:pt idx="8">
                  <c:v>5792.52</c:v>
                </c:pt>
                <c:pt idx="9">
                  <c:v>3288.71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13440"/>
        <c:axId val="7480755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81</c:v>
                </c:pt>
                <c:pt idx="1">
                  <c:v>1</c:v>
                </c:pt>
                <c:pt idx="2">
                  <c:v>201</c:v>
                </c:pt>
                <c:pt idx="3">
                  <c:v>12</c:v>
                </c:pt>
                <c:pt idx="4">
                  <c:v>503</c:v>
                </c:pt>
                <c:pt idx="5">
                  <c:v>131</c:v>
                </c:pt>
                <c:pt idx="6">
                  <c:v>1965</c:v>
                </c:pt>
                <c:pt idx="7">
                  <c:v>27</c:v>
                </c:pt>
                <c:pt idx="8">
                  <c:v>24</c:v>
                </c:pt>
                <c:pt idx="9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3840"/>
        <c:axId val="74806016"/>
      </c:lineChart>
      <c:catAx>
        <c:axId val="748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4806016"/>
        <c:crosses val="autoZero"/>
        <c:auto val="1"/>
        <c:lblAlgn val="ctr"/>
        <c:lblOffset val="100"/>
        <c:noMultiLvlLbl val="0"/>
      </c:catAx>
      <c:valAx>
        <c:axId val="748060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4803840"/>
        <c:crosses val="autoZero"/>
        <c:crossBetween val="between"/>
      </c:valAx>
      <c:valAx>
        <c:axId val="7480755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4813440"/>
        <c:crosses val="max"/>
        <c:crossBetween val="between"/>
      </c:valAx>
      <c:catAx>
        <c:axId val="74813440"/>
        <c:scaling>
          <c:orientation val="minMax"/>
        </c:scaling>
        <c:delete val="1"/>
        <c:axPos val="b"/>
        <c:majorTickMark val="out"/>
        <c:minorTickMark val="none"/>
        <c:tickLblPos val="nextTo"/>
        <c:crossAx val="74807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24550.671349232285</c:v>
                </c:pt>
                <c:pt idx="1">
                  <c:v>45219.816143497774</c:v>
                </c:pt>
                <c:pt idx="2">
                  <c:v>100227.1949341092</c:v>
                </c:pt>
                <c:pt idx="3">
                  <c:v>125860.24504405286</c:v>
                </c:pt>
                <c:pt idx="4">
                  <c:v>166641.13742071885</c:v>
                </c:pt>
                <c:pt idx="5">
                  <c:v>193010.92165898622</c:v>
                </c:pt>
                <c:pt idx="6">
                  <c:v>225816.3276231263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64128"/>
        <c:axId val="74862592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6122</c:v>
                </c:pt>
                <c:pt idx="1">
                  <c:v>4460</c:v>
                </c:pt>
                <c:pt idx="2">
                  <c:v>5843</c:v>
                </c:pt>
                <c:pt idx="3">
                  <c:v>3632</c:v>
                </c:pt>
                <c:pt idx="4">
                  <c:v>2365</c:v>
                </c:pt>
                <c:pt idx="5">
                  <c:v>1953</c:v>
                </c:pt>
                <c:pt idx="6">
                  <c:v>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54784"/>
        <c:axId val="74856704"/>
      </c:lineChart>
      <c:catAx>
        <c:axId val="748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856704"/>
        <c:crosses val="autoZero"/>
        <c:auto val="1"/>
        <c:lblAlgn val="ctr"/>
        <c:lblOffset val="100"/>
        <c:noMultiLvlLbl val="0"/>
      </c:catAx>
      <c:valAx>
        <c:axId val="748567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4854784"/>
        <c:crosses val="autoZero"/>
        <c:crossBetween val="between"/>
      </c:valAx>
      <c:valAx>
        <c:axId val="7486259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74864128"/>
        <c:crosses val="max"/>
        <c:crossBetween val="between"/>
      </c:valAx>
      <c:catAx>
        <c:axId val="74864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8625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02912"/>
        <c:axId val="7242252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24550.671349232285</c:v>
                </c:pt>
                <c:pt idx="1">
                  <c:v>45219.816143497774</c:v>
                </c:pt>
                <c:pt idx="2">
                  <c:v>100227.1949341092</c:v>
                </c:pt>
                <c:pt idx="3">
                  <c:v>125860.24504405286</c:v>
                </c:pt>
                <c:pt idx="4">
                  <c:v>166641.13742071885</c:v>
                </c:pt>
                <c:pt idx="5">
                  <c:v>193010.92165898622</c:v>
                </c:pt>
                <c:pt idx="6">
                  <c:v>225816.3276231263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425856"/>
        <c:axId val="72424064"/>
      </c:barChart>
      <c:catAx>
        <c:axId val="7490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422528"/>
        <c:crosses val="autoZero"/>
        <c:auto val="1"/>
        <c:lblAlgn val="ctr"/>
        <c:lblOffset val="100"/>
        <c:noMultiLvlLbl val="0"/>
      </c:catAx>
      <c:valAx>
        <c:axId val="724225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4902912"/>
        <c:crosses val="autoZero"/>
        <c:crossBetween val="between"/>
      </c:valAx>
      <c:valAx>
        <c:axId val="7242406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72425856"/>
        <c:crosses val="max"/>
        <c:crossBetween val="between"/>
      </c:valAx>
      <c:catAx>
        <c:axId val="7242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42406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8016</c:v>
                </c:pt>
                <c:pt idx="1">
                  <c:v>5264</c:v>
                </c:pt>
                <c:pt idx="2">
                  <c:v>7800</c:v>
                </c:pt>
                <c:pt idx="3">
                  <c:v>5140</c:v>
                </c:pt>
                <c:pt idx="4">
                  <c:v>4304</c:v>
                </c:pt>
                <c:pt idx="5">
                  <c:v>5011</c:v>
                </c:pt>
                <c:pt idx="6">
                  <c:v>3154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1160</c:v>
                </c:pt>
                <c:pt idx="1">
                  <c:v>870</c:v>
                </c:pt>
                <c:pt idx="2">
                  <c:v>884</c:v>
                </c:pt>
                <c:pt idx="3">
                  <c:v>629</c:v>
                </c:pt>
                <c:pt idx="4">
                  <c:v>503</c:v>
                </c:pt>
                <c:pt idx="5">
                  <c:v>472</c:v>
                </c:pt>
                <c:pt idx="6">
                  <c:v>308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6856</c:v>
                </c:pt>
                <c:pt idx="1">
                  <c:v>4394</c:v>
                </c:pt>
                <c:pt idx="2">
                  <c:v>6916</c:v>
                </c:pt>
                <c:pt idx="3">
                  <c:v>4511</c:v>
                </c:pt>
                <c:pt idx="4">
                  <c:v>3801</c:v>
                </c:pt>
                <c:pt idx="5">
                  <c:v>4539</c:v>
                </c:pt>
                <c:pt idx="6">
                  <c:v>2846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1216</c:v>
                </c:pt>
                <c:pt idx="1">
                  <c:v>1158</c:v>
                </c:pt>
                <c:pt idx="2">
                  <c:v>832</c:v>
                </c:pt>
                <c:pt idx="3">
                  <c:v>199</c:v>
                </c:pt>
                <c:pt idx="4">
                  <c:v>440</c:v>
                </c:pt>
                <c:pt idx="5">
                  <c:v>763</c:v>
                </c:pt>
                <c:pt idx="6">
                  <c:v>2909</c:v>
                </c:pt>
                <c:pt idx="7">
                  <c:v>499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766</c:v>
                </c:pt>
                <c:pt idx="1">
                  <c:v>859</c:v>
                </c:pt>
                <c:pt idx="2">
                  <c:v>458</c:v>
                </c:pt>
                <c:pt idx="3">
                  <c:v>169</c:v>
                </c:pt>
                <c:pt idx="4">
                  <c:v>263</c:v>
                </c:pt>
                <c:pt idx="5">
                  <c:v>627</c:v>
                </c:pt>
                <c:pt idx="6">
                  <c:v>1641</c:v>
                </c:pt>
                <c:pt idx="7">
                  <c:v>481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1092</c:v>
                </c:pt>
                <c:pt idx="1">
                  <c:v>1030</c:v>
                </c:pt>
                <c:pt idx="2">
                  <c:v>727</c:v>
                </c:pt>
                <c:pt idx="3">
                  <c:v>317</c:v>
                </c:pt>
                <c:pt idx="4">
                  <c:v>458</c:v>
                </c:pt>
                <c:pt idx="5">
                  <c:v>1199</c:v>
                </c:pt>
                <c:pt idx="6">
                  <c:v>2261</c:v>
                </c:pt>
                <c:pt idx="7">
                  <c:v>716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724</c:v>
                </c:pt>
                <c:pt idx="1">
                  <c:v>732</c:v>
                </c:pt>
                <c:pt idx="2">
                  <c:v>534</c:v>
                </c:pt>
                <c:pt idx="3">
                  <c:v>220</c:v>
                </c:pt>
                <c:pt idx="4">
                  <c:v>313</c:v>
                </c:pt>
                <c:pt idx="5">
                  <c:v>656</c:v>
                </c:pt>
                <c:pt idx="6">
                  <c:v>1497</c:v>
                </c:pt>
                <c:pt idx="7">
                  <c:v>464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649</c:v>
                </c:pt>
                <c:pt idx="1">
                  <c:v>591</c:v>
                </c:pt>
                <c:pt idx="2">
                  <c:v>465</c:v>
                </c:pt>
                <c:pt idx="3">
                  <c:v>190</c:v>
                </c:pt>
                <c:pt idx="4">
                  <c:v>270</c:v>
                </c:pt>
                <c:pt idx="5">
                  <c:v>578</c:v>
                </c:pt>
                <c:pt idx="6">
                  <c:v>1229</c:v>
                </c:pt>
                <c:pt idx="7">
                  <c:v>332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846</c:v>
                </c:pt>
                <c:pt idx="1">
                  <c:v>659</c:v>
                </c:pt>
                <c:pt idx="2">
                  <c:v>468</c:v>
                </c:pt>
                <c:pt idx="3">
                  <c:v>202</c:v>
                </c:pt>
                <c:pt idx="4">
                  <c:v>316</c:v>
                </c:pt>
                <c:pt idx="5">
                  <c:v>685</c:v>
                </c:pt>
                <c:pt idx="6">
                  <c:v>1304</c:v>
                </c:pt>
                <c:pt idx="7">
                  <c:v>531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543</c:v>
                </c:pt>
                <c:pt idx="1">
                  <c:v>406</c:v>
                </c:pt>
                <c:pt idx="2">
                  <c:v>321</c:v>
                </c:pt>
                <c:pt idx="3">
                  <c:v>151</c:v>
                </c:pt>
                <c:pt idx="4">
                  <c:v>184</c:v>
                </c:pt>
                <c:pt idx="5">
                  <c:v>393</c:v>
                </c:pt>
                <c:pt idx="6">
                  <c:v>823</c:v>
                </c:pt>
                <c:pt idx="7">
                  <c:v>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14016"/>
        <c:axId val="72215936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0.14816695440235605</c:v>
                </c:pt>
                <c:pt idx="1">
                  <c:v>0.19152160124039749</c:v>
                </c:pt>
                <c:pt idx="2">
                  <c:v>0.2135720700493938</c:v>
                </c:pt>
                <c:pt idx="3">
                  <c:v>0.16378237755909966</c:v>
                </c:pt>
                <c:pt idx="4">
                  <c:v>0.16570669029685423</c:v>
                </c:pt>
                <c:pt idx="5">
                  <c:v>0.16556873078612208</c:v>
                </c:pt>
                <c:pt idx="6">
                  <c:v>0.25059619722848858</c:v>
                </c:pt>
                <c:pt idx="7">
                  <c:v>0.16878740632701303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27456"/>
        <c:axId val="72225920"/>
      </c:lineChart>
      <c:catAx>
        <c:axId val="72214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72215936"/>
        <c:crosses val="autoZero"/>
        <c:auto val="1"/>
        <c:lblAlgn val="ctr"/>
        <c:lblOffset val="100"/>
        <c:noMultiLvlLbl val="0"/>
      </c:catAx>
      <c:valAx>
        <c:axId val="72215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2214016"/>
        <c:crosses val="autoZero"/>
        <c:crossBetween val="between"/>
      </c:valAx>
      <c:valAx>
        <c:axId val="722259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2227456"/>
        <c:crosses val="max"/>
        <c:crossBetween val="between"/>
      </c:valAx>
      <c:catAx>
        <c:axId val="72227456"/>
        <c:scaling>
          <c:orientation val="minMax"/>
        </c:scaling>
        <c:delete val="1"/>
        <c:axPos val="b"/>
        <c:majorTickMark val="out"/>
        <c:minorTickMark val="none"/>
        <c:tickLblPos val="nextTo"/>
        <c:crossAx val="72225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0.53410220719825019</c:v>
                </c:pt>
                <c:pt idx="1">
                  <c:v>0.56423529411764706</c:v>
                </c:pt>
                <c:pt idx="2">
                  <c:v>0.56064246869862144</c:v>
                </c:pt>
                <c:pt idx="3">
                  <c:v>0.52590917655926139</c:v>
                </c:pt>
                <c:pt idx="4">
                  <c:v>0.58204992033988312</c:v>
                </c:pt>
                <c:pt idx="5">
                  <c:v>0.55210056235527627</c:v>
                </c:pt>
                <c:pt idx="6">
                  <c:v>0.56361570918532944</c:v>
                </c:pt>
                <c:pt idx="7">
                  <c:v>0.49257258609047938</c:v>
                </c:pt>
                <c:pt idx="8">
                  <c:v>0.53179433368310602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0.28800231385238345</c:v>
                </c:pt>
                <c:pt idx="1">
                  <c:v>0.27152941176470591</c:v>
                </c:pt>
                <c:pt idx="2">
                  <c:v>0.30314910838497533</c:v>
                </c:pt>
                <c:pt idx="3">
                  <c:v>0.28566044846429245</c:v>
                </c:pt>
                <c:pt idx="4">
                  <c:v>0.21402018056293148</c:v>
                </c:pt>
                <c:pt idx="5">
                  <c:v>0.24942110486271915</c:v>
                </c:pt>
                <c:pt idx="6">
                  <c:v>0.20496592015579357</c:v>
                </c:pt>
                <c:pt idx="7">
                  <c:v>0.34486833220796759</c:v>
                </c:pt>
                <c:pt idx="8">
                  <c:v>0.24386149003147953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5.350783636725176E-2</c:v>
                </c:pt>
                <c:pt idx="1">
                  <c:v>3.3411764705882356E-2</c:v>
                </c:pt>
                <c:pt idx="2">
                  <c:v>2.9088149740736056E-2</c:v>
                </c:pt>
                <c:pt idx="3">
                  <c:v>6.3877897117015262E-2</c:v>
                </c:pt>
                <c:pt idx="4">
                  <c:v>2.8146574614976102E-2</c:v>
                </c:pt>
                <c:pt idx="5">
                  <c:v>6.6159444260668207E-2</c:v>
                </c:pt>
                <c:pt idx="6">
                  <c:v>8.0006491398896457E-2</c:v>
                </c:pt>
                <c:pt idx="7">
                  <c:v>6.1557506189511592E-2</c:v>
                </c:pt>
                <c:pt idx="8">
                  <c:v>5.6033578174186777E-2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0.12438764258211464</c:v>
                </c:pt>
                <c:pt idx="1">
                  <c:v>0.1308235294117647</c:v>
                </c:pt>
                <c:pt idx="2">
                  <c:v>0.10712027317566714</c:v>
                </c:pt>
                <c:pt idx="3">
                  <c:v>0.12455247785943094</c:v>
                </c:pt>
                <c:pt idx="4">
                  <c:v>0.17578332448220924</c:v>
                </c:pt>
                <c:pt idx="5">
                  <c:v>0.13231888852133641</c:v>
                </c:pt>
                <c:pt idx="6">
                  <c:v>0.15141187925998054</c:v>
                </c:pt>
                <c:pt idx="7">
                  <c:v>0.10100157551204142</c:v>
                </c:pt>
                <c:pt idx="8">
                  <c:v>0.1683105981112277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97088"/>
        <c:axId val="72331648"/>
      </c:barChart>
      <c:catAx>
        <c:axId val="72297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2331648"/>
        <c:crosses val="autoZero"/>
        <c:auto val="1"/>
        <c:lblAlgn val="ctr"/>
        <c:lblOffset val="100"/>
        <c:noMultiLvlLbl val="0"/>
      </c:catAx>
      <c:valAx>
        <c:axId val="7233164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229708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0.40051386038986042</c:v>
                </c:pt>
                <c:pt idx="1">
                  <c:v>0.40136279774691558</c:v>
                </c:pt>
                <c:pt idx="2">
                  <c:v>0.46732638164106632</c:v>
                </c:pt>
                <c:pt idx="3">
                  <c:v>0.37071910176738465</c:v>
                </c:pt>
                <c:pt idx="4">
                  <c:v>0.38542040966001956</c:v>
                </c:pt>
                <c:pt idx="5">
                  <c:v>0.41151517934559145</c:v>
                </c:pt>
                <c:pt idx="6">
                  <c:v>0.38010005839259164</c:v>
                </c:pt>
                <c:pt idx="7">
                  <c:v>0.39898964660069713</c:v>
                </c:pt>
                <c:pt idx="8">
                  <c:v>0.37116940498731898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6.9725415823527523E-2</c:v>
                </c:pt>
                <c:pt idx="1">
                  <c:v>6.5949677139298141E-2</c:v>
                </c:pt>
                <c:pt idx="2">
                  <c:v>7.5847897618188498E-2</c:v>
                </c:pt>
                <c:pt idx="3">
                  <c:v>6.2379774718154472E-2</c:v>
                </c:pt>
                <c:pt idx="4">
                  <c:v>4.5521540321095767E-2</c:v>
                </c:pt>
                <c:pt idx="5">
                  <c:v>5.3171522226397691E-2</c:v>
                </c:pt>
                <c:pt idx="6">
                  <c:v>4.4890173064189166E-2</c:v>
                </c:pt>
                <c:pt idx="7">
                  <c:v>9.4154501488857054E-2</c:v>
                </c:pt>
                <c:pt idx="8">
                  <c:v>5.5387687444435556E-2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0.13771187071965771</c:v>
                </c:pt>
                <c:pt idx="1">
                  <c:v>8.5923004484304358E-2</c:v>
                </c:pt>
                <c:pt idx="2">
                  <c:v>8.5644780995307632E-2</c:v>
                </c:pt>
                <c:pt idx="3">
                  <c:v>0.17763292557325011</c:v>
                </c:pt>
                <c:pt idx="4">
                  <c:v>6.98004105463432E-2</c:v>
                </c:pt>
                <c:pt idx="5">
                  <c:v>0.14911662742289117</c:v>
                </c:pt>
                <c:pt idx="6">
                  <c:v>0.16757143884221562</c:v>
                </c:pt>
                <c:pt idx="7">
                  <c:v>0.17586385944471133</c:v>
                </c:pt>
                <c:pt idx="8">
                  <c:v>0.11498701731980757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0.39204885306695425</c:v>
                </c:pt>
                <c:pt idx="1">
                  <c:v>0.44676452062948196</c:v>
                </c:pt>
                <c:pt idx="2">
                  <c:v>0.37118093974543764</c:v>
                </c:pt>
                <c:pt idx="3">
                  <c:v>0.38926819794121076</c:v>
                </c:pt>
                <c:pt idx="4">
                  <c:v>0.49925763947254148</c:v>
                </c:pt>
                <c:pt idx="5">
                  <c:v>0.38619667100511962</c:v>
                </c:pt>
                <c:pt idx="6">
                  <c:v>0.40743832970100347</c:v>
                </c:pt>
                <c:pt idx="7">
                  <c:v>0.33099199246573441</c:v>
                </c:pt>
                <c:pt idx="8">
                  <c:v>0.45845589024843791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828288"/>
        <c:axId val="56829824"/>
      </c:barChart>
      <c:catAx>
        <c:axId val="56828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56829824"/>
        <c:crosses val="autoZero"/>
        <c:auto val="1"/>
        <c:lblAlgn val="ctr"/>
        <c:lblOffset val="100"/>
        <c:noMultiLvlLbl val="0"/>
      </c:catAx>
      <c:valAx>
        <c:axId val="5682982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5682828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315300.95000000007</c:v>
                </c:pt>
                <c:pt idx="1">
                  <c:v>13666.920000000004</c:v>
                </c:pt>
                <c:pt idx="2">
                  <c:v>66676.049999999974</c:v>
                </c:pt>
                <c:pt idx="3">
                  <c:v>14590.600000000004</c:v>
                </c:pt>
                <c:pt idx="4">
                  <c:v>36328.570000000007</c:v>
                </c:pt>
                <c:pt idx="5">
                  <c:v>803957.6</c:v>
                </c:pt>
                <c:pt idx="6">
                  <c:v>309317.33999999997</c:v>
                </c:pt>
                <c:pt idx="7">
                  <c:v>144092.07000000004</c:v>
                </c:pt>
                <c:pt idx="8">
                  <c:v>20057.619999999992</c:v>
                </c:pt>
                <c:pt idx="9">
                  <c:v>200641.16000000009</c:v>
                </c:pt>
                <c:pt idx="10">
                  <c:v>99662.939999999988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6784"/>
        <c:axId val="5688524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5150</c:v>
                </c:pt>
                <c:pt idx="1">
                  <c:v>187</c:v>
                </c:pt>
                <c:pt idx="2">
                  <c:v>1318</c:v>
                </c:pt>
                <c:pt idx="3">
                  <c:v>332</c:v>
                </c:pt>
                <c:pt idx="4">
                  <c:v>2572</c:v>
                </c:pt>
                <c:pt idx="5">
                  <c:v>7083</c:v>
                </c:pt>
                <c:pt idx="6">
                  <c:v>3040</c:v>
                </c:pt>
                <c:pt idx="7">
                  <c:v>1308</c:v>
                </c:pt>
                <c:pt idx="8">
                  <c:v>271</c:v>
                </c:pt>
                <c:pt idx="9">
                  <c:v>975</c:v>
                </c:pt>
                <c:pt idx="10">
                  <c:v>7310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64672"/>
        <c:axId val="74766592"/>
      </c:lineChart>
      <c:catAx>
        <c:axId val="7476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4766592"/>
        <c:crosses val="autoZero"/>
        <c:auto val="1"/>
        <c:lblAlgn val="ctr"/>
        <c:lblOffset val="100"/>
        <c:noMultiLvlLbl val="0"/>
      </c:catAx>
      <c:valAx>
        <c:axId val="747665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4764672"/>
        <c:crosses val="autoZero"/>
        <c:crossBetween val="between"/>
      </c:valAx>
      <c:valAx>
        <c:axId val="5688524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56886784"/>
        <c:crosses val="max"/>
        <c:crossBetween val="between"/>
      </c:valAx>
      <c:catAx>
        <c:axId val="5688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56885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110242.5</c:v>
                </c:pt>
                <c:pt idx="1">
                  <c:v>8.6199999999999992</c:v>
                </c:pt>
                <c:pt idx="2">
                  <c:v>11909.2</c:v>
                </c:pt>
                <c:pt idx="3">
                  <c:v>3823.07</c:v>
                </c:pt>
                <c:pt idx="4">
                  <c:v>3644.07</c:v>
                </c:pt>
                <c:pt idx="5">
                  <c:v>116158.96</c:v>
                </c:pt>
                <c:pt idx="6">
                  <c:v>63220.05</c:v>
                </c:pt>
                <c:pt idx="7">
                  <c:v>2151.9100000000003</c:v>
                </c:pt>
                <c:pt idx="8">
                  <c:v>917.68999999999994</c:v>
                </c:pt>
                <c:pt idx="9">
                  <c:v>19466.25</c:v>
                </c:pt>
                <c:pt idx="10">
                  <c:v>20866.430000000008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20704"/>
        <c:axId val="5691916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5154</c:v>
                </c:pt>
                <c:pt idx="1">
                  <c:v>1</c:v>
                </c:pt>
                <c:pt idx="2">
                  <c:v>368</c:v>
                </c:pt>
                <c:pt idx="3">
                  <c:v>107</c:v>
                </c:pt>
                <c:pt idx="4">
                  <c:v>270</c:v>
                </c:pt>
                <c:pt idx="5">
                  <c:v>4331</c:v>
                </c:pt>
                <c:pt idx="6">
                  <c:v>2021</c:v>
                </c:pt>
                <c:pt idx="7">
                  <c:v>63</c:v>
                </c:pt>
                <c:pt idx="8">
                  <c:v>23</c:v>
                </c:pt>
                <c:pt idx="9">
                  <c:v>244</c:v>
                </c:pt>
                <c:pt idx="10">
                  <c:v>3350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22944"/>
        <c:axId val="56724864"/>
      </c:lineChart>
      <c:catAx>
        <c:axId val="5672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56724864"/>
        <c:crosses val="autoZero"/>
        <c:auto val="1"/>
        <c:lblAlgn val="ctr"/>
        <c:lblOffset val="100"/>
        <c:noMultiLvlLbl val="0"/>
      </c:catAx>
      <c:valAx>
        <c:axId val="56724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56722944"/>
        <c:crosses val="autoZero"/>
        <c:crossBetween val="between"/>
      </c:valAx>
      <c:valAx>
        <c:axId val="5691916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56920704"/>
        <c:crosses val="max"/>
        <c:crossBetween val="between"/>
      </c:valAx>
      <c:catAx>
        <c:axId val="56920704"/>
        <c:scaling>
          <c:orientation val="minMax"/>
        </c:scaling>
        <c:delete val="1"/>
        <c:axPos val="b"/>
        <c:majorTickMark val="out"/>
        <c:minorTickMark val="none"/>
        <c:tickLblPos val="nextTo"/>
        <c:crossAx val="56919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49.1%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43.2%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60.0%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64.2%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61.9%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62.7%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62.6%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43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>
      <c r="B5" s="17" t="s">
        <v>17</v>
      </c>
      <c r="C5" s="29">
        <f>SUM(C6:C13)</f>
        <v>721542</v>
      </c>
      <c r="D5" s="30">
        <f>SUM(E5:F5)</f>
        <v>203994</v>
      </c>
      <c r="E5" s="31">
        <f>SUM(E6:E13)</f>
        <v>103562</v>
      </c>
      <c r="F5" s="32">
        <f t="shared" ref="F5:G5" si="0">SUM(F6:F13)</f>
        <v>100432</v>
      </c>
      <c r="G5" s="29">
        <f t="shared" si="0"/>
        <v>230817</v>
      </c>
      <c r="H5" s="33">
        <f>D5/C5</f>
        <v>0.28271950905144816</v>
      </c>
      <c r="I5" s="26"/>
      <c r="J5" s="24">
        <f t="shared" ref="J5:J13" si="1">C5-D5-G5</f>
        <v>286731</v>
      </c>
      <c r="K5" s="58">
        <f>E5/C5</f>
        <v>0.14352872043484649</v>
      </c>
      <c r="L5" s="58">
        <f>F5/C5</f>
        <v>0.13919078861660167</v>
      </c>
    </row>
    <row r="6" spans="1:12" ht="20.100000000000001" customHeight="1" thickTop="1">
      <c r="B6" s="18" t="s">
        <v>18</v>
      </c>
      <c r="C6" s="34">
        <v>181883</v>
      </c>
      <c r="D6" s="35">
        <f t="shared" ref="D6:D13" si="2">SUM(E6:F6)</f>
        <v>39388</v>
      </c>
      <c r="E6" s="36">
        <v>22328</v>
      </c>
      <c r="F6" s="37">
        <v>17060</v>
      </c>
      <c r="G6" s="34">
        <v>58778</v>
      </c>
      <c r="H6" s="38">
        <f t="shared" ref="H6:H13" si="3">D6/C6</f>
        <v>0.21655679750169066</v>
      </c>
      <c r="I6" s="26"/>
      <c r="J6" s="24">
        <f t="shared" si="1"/>
        <v>83717</v>
      </c>
      <c r="K6" s="58">
        <f t="shared" ref="K6:K13" si="4">E6/C6</f>
        <v>0.1227602359758746</v>
      </c>
      <c r="L6" s="58">
        <f t="shared" ref="L6:L13" si="5">F6/C6</f>
        <v>9.3796561525816044E-2</v>
      </c>
    </row>
    <row r="7" spans="1:12" ht="20.100000000000001" customHeight="1">
      <c r="B7" s="19" t="s">
        <v>19</v>
      </c>
      <c r="C7" s="39">
        <v>96014</v>
      </c>
      <c r="D7" s="40">
        <f t="shared" si="2"/>
        <v>28378</v>
      </c>
      <c r="E7" s="41">
        <v>14780</v>
      </c>
      <c r="F7" s="42">
        <v>13598</v>
      </c>
      <c r="G7" s="39">
        <v>30853</v>
      </c>
      <c r="H7" s="43">
        <f t="shared" si="3"/>
        <v>0.29556106401149834</v>
      </c>
      <c r="I7" s="26"/>
      <c r="J7" s="24">
        <f t="shared" si="1"/>
        <v>36783</v>
      </c>
      <c r="K7" s="58">
        <f t="shared" si="4"/>
        <v>0.15393588435019892</v>
      </c>
      <c r="L7" s="58">
        <f t="shared" si="5"/>
        <v>0.14162517966129939</v>
      </c>
    </row>
    <row r="8" spans="1:12" ht="20.100000000000001" customHeight="1">
      <c r="B8" s="19" t="s">
        <v>20</v>
      </c>
      <c r="C8" s="39">
        <v>54057</v>
      </c>
      <c r="D8" s="40">
        <f t="shared" si="2"/>
        <v>17816</v>
      </c>
      <c r="E8" s="41">
        <v>8651</v>
      </c>
      <c r="F8" s="42">
        <v>9165</v>
      </c>
      <c r="G8" s="39">
        <v>17137</v>
      </c>
      <c r="H8" s="43">
        <f t="shared" si="3"/>
        <v>0.32957803799692914</v>
      </c>
      <c r="I8" s="26"/>
      <c r="J8" s="24">
        <f t="shared" si="1"/>
        <v>19104</v>
      </c>
      <c r="K8" s="58">
        <f t="shared" si="4"/>
        <v>0.16003477810459329</v>
      </c>
      <c r="L8" s="58">
        <f t="shared" si="5"/>
        <v>0.16954325989233587</v>
      </c>
    </row>
    <row r="9" spans="1:12" ht="20.100000000000001" customHeight="1">
      <c r="B9" s="19" t="s">
        <v>21</v>
      </c>
      <c r="C9" s="39">
        <v>32007</v>
      </c>
      <c r="D9" s="40">
        <f t="shared" si="2"/>
        <v>8841</v>
      </c>
      <c r="E9" s="41">
        <v>4489</v>
      </c>
      <c r="F9" s="42">
        <v>4352</v>
      </c>
      <c r="G9" s="39">
        <v>10518</v>
      </c>
      <c r="H9" s="43">
        <f t="shared" si="3"/>
        <v>0.27622082669416065</v>
      </c>
      <c r="I9" s="26"/>
      <c r="J9" s="24">
        <f t="shared" si="1"/>
        <v>12648</v>
      </c>
      <c r="K9" s="58">
        <f t="shared" si="4"/>
        <v>0.14025057018777143</v>
      </c>
      <c r="L9" s="58">
        <f t="shared" si="5"/>
        <v>0.13597025650638922</v>
      </c>
    </row>
    <row r="10" spans="1:12" ht="20.100000000000001" customHeight="1">
      <c r="B10" s="19" t="s">
        <v>22</v>
      </c>
      <c r="C10" s="39">
        <v>46710</v>
      </c>
      <c r="D10" s="40">
        <f t="shared" si="2"/>
        <v>13542</v>
      </c>
      <c r="E10" s="41">
        <v>6473</v>
      </c>
      <c r="F10" s="42">
        <v>7069</v>
      </c>
      <c r="G10" s="39">
        <v>14867</v>
      </c>
      <c r="H10" s="43">
        <f t="shared" si="3"/>
        <v>0.28991650610147718</v>
      </c>
      <c r="I10" s="26"/>
      <c r="J10" s="24">
        <f t="shared" si="1"/>
        <v>18301</v>
      </c>
      <c r="K10" s="58">
        <f t="shared" si="4"/>
        <v>0.13857846285591952</v>
      </c>
      <c r="L10" s="58">
        <f t="shared" si="5"/>
        <v>0.15133804324555769</v>
      </c>
    </row>
    <row r="11" spans="1:12" ht="20.100000000000001" customHeight="1">
      <c r="B11" s="19" t="s">
        <v>23</v>
      </c>
      <c r="C11" s="39">
        <v>103516</v>
      </c>
      <c r="D11" s="40">
        <f t="shared" si="2"/>
        <v>29601</v>
      </c>
      <c r="E11" s="41">
        <v>14533</v>
      </c>
      <c r="F11" s="42">
        <v>15068</v>
      </c>
      <c r="G11" s="39">
        <v>33703</v>
      </c>
      <c r="H11" s="43">
        <f t="shared" si="3"/>
        <v>0.28595579427334905</v>
      </c>
      <c r="I11" s="26"/>
      <c r="J11" s="24">
        <f t="shared" si="1"/>
        <v>40212</v>
      </c>
      <c r="K11" s="58">
        <f t="shared" si="4"/>
        <v>0.14039375555469685</v>
      </c>
      <c r="L11" s="58">
        <f t="shared" si="5"/>
        <v>0.1455620387186522</v>
      </c>
    </row>
    <row r="12" spans="1:12" ht="20.100000000000001" customHeight="1">
      <c r="B12" s="19" t="s">
        <v>24</v>
      </c>
      <c r="C12" s="39">
        <v>146392</v>
      </c>
      <c r="D12" s="40">
        <f t="shared" si="2"/>
        <v>46545</v>
      </c>
      <c r="E12" s="41">
        <v>22756</v>
      </c>
      <c r="F12" s="42">
        <v>23789</v>
      </c>
      <c r="G12" s="39">
        <v>46130</v>
      </c>
      <c r="H12" s="43">
        <f t="shared" si="3"/>
        <v>0.31794770206022188</v>
      </c>
      <c r="I12" s="26"/>
      <c r="J12" s="24">
        <f t="shared" si="1"/>
        <v>53717</v>
      </c>
      <c r="K12" s="58">
        <f t="shared" si="4"/>
        <v>0.15544565276791081</v>
      </c>
      <c r="L12" s="58">
        <f t="shared" si="5"/>
        <v>0.16250204929231105</v>
      </c>
    </row>
    <row r="13" spans="1:12" ht="20.100000000000001" customHeight="1">
      <c r="B13" s="19" t="s">
        <v>25</v>
      </c>
      <c r="C13" s="39">
        <v>60963</v>
      </c>
      <c r="D13" s="40">
        <f t="shared" si="2"/>
        <v>19883</v>
      </c>
      <c r="E13" s="41">
        <v>9552</v>
      </c>
      <c r="F13" s="42">
        <v>10331</v>
      </c>
      <c r="G13" s="39">
        <v>18831</v>
      </c>
      <c r="H13" s="43">
        <f t="shared" si="3"/>
        <v>0.32614864754031131</v>
      </c>
      <c r="I13" s="26"/>
      <c r="J13" s="24">
        <f t="shared" si="1"/>
        <v>22249</v>
      </c>
      <c r="K13" s="58">
        <f t="shared" si="4"/>
        <v>0.15668520249987697</v>
      </c>
      <c r="L13" s="58">
        <f t="shared" si="5"/>
        <v>0.16946344504043437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45</v>
      </c>
      <c r="B1" s="13"/>
    </row>
    <row r="2" spans="1:12" ht="14.1" customHeight="1">
      <c r="K2" s="44" t="s">
        <v>2</v>
      </c>
    </row>
    <row r="3" spans="1:12" ht="20.100000000000001" customHeight="1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>
      <c r="B4" s="193" t="s">
        <v>62</v>
      </c>
      <c r="C4" s="194"/>
      <c r="D4" s="45">
        <f>SUM(D5:D6)</f>
        <v>8016</v>
      </c>
      <c r="E4" s="46">
        <f t="shared" ref="E4:K4" si="0">SUM(E5:E6)</f>
        <v>5264</v>
      </c>
      <c r="F4" s="46">
        <f t="shared" si="0"/>
        <v>7800</v>
      </c>
      <c r="G4" s="46">
        <f t="shared" si="0"/>
        <v>5140</v>
      </c>
      <c r="H4" s="46">
        <f t="shared" si="0"/>
        <v>4304</v>
      </c>
      <c r="I4" s="46">
        <f t="shared" si="0"/>
        <v>5011</v>
      </c>
      <c r="J4" s="45">
        <f t="shared" si="0"/>
        <v>3154</v>
      </c>
      <c r="K4" s="47">
        <f t="shared" si="0"/>
        <v>38689</v>
      </c>
      <c r="L4" s="55">
        <f>K4/人口統計!D5</f>
        <v>0.18965753894722392</v>
      </c>
    </row>
    <row r="5" spans="1:12" ht="20.100000000000001" customHeight="1">
      <c r="B5" s="115"/>
      <c r="C5" s="116" t="s">
        <v>39</v>
      </c>
      <c r="D5" s="48">
        <v>1160</v>
      </c>
      <c r="E5" s="49">
        <v>870</v>
      </c>
      <c r="F5" s="49">
        <v>884</v>
      </c>
      <c r="G5" s="49">
        <v>629</v>
      </c>
      <c r="H5" s="49">
        <v>503</v>
      </c>
      <c r="I5" s="49">
        <v>472</v>
      </c>
      <c r="J5" s="48">
        <v>308</v>
      </c>
      <c r="K5" s="50">
        <f>SUM(D5:J5)</f>
        <v>4826</v>
      </c>
      <c r="L5" s="56">
        <f>K5/人口統計!D5</f>
        <v>2.3657558555643794E-2</v>
      </c>
    </row>
    <row r="6" spans="1:12" ht="20.100000000000001" customHeight="1">
      <c r="B6" s="115"/>
      <c r="C6" s="117" t="s">
        <v>40</v>
      </c>
      <c r="D6" s="51">
        <v>6856</v>
      </c>
      <c r="E6" s="52">
        <v>4394</v>
      </c>
      <c r="F6" s="52">
        <v>6916</v>
      </c>
      <c r="G6" s="52">
        <v>4511</v>
      </c>
      <c r="H6" s="52">
        <v>3801</v>
      </c>
      <c r="I6" s="52">
        <v>4539</v>
      </c>
      <c r="J6" s="51">
        <v>2846</v>
      </c>
      <c r="K6" s="53">
        <f>SUM(D6:J6)</f>
        <v>33863</v>
      </c>
      <c r="L6" s="57">
        <f>K6/人口統計!D5</f>
        <v>0.16599998039158015</v>
      </c>
    </row>
    <row r="7" spans="1:12" ht="20.100000000000001" customHeight="1" thickBot="1">
      <c r="B7" s="193" t="s">
        <v>63</v>
      </c>
      <c r="C7" s="194"/>
      <c r="D7" s="45">
        <v>82</v>
      </c>
      <c r="E7" s="46">
        <v>129</v>
      </c>
      <c r="F7" s="46">
        <v>128</v>
      </c>
      <c r="G7" s="46">
        <v>123</v>
      </c>
      <c r="H7" s="46">
        <v>92</v>
      </c>
      <c r="I7" s="46">
        <v>102</v>
      </c>
      <c r="J7" s="45">
        <v>72</v>
      </c>
      <c r="K7" s="47">
        <f>SUM(D7:J7)</f>
        <v>728</v>
      </c>
      <c r="L7" s="78"/>
    </row>
    <row r="8" spans="1:12" ht="20.100000000000001" customHeight="1" thickTop="1">
      <c r="B8" s="195" t="s">
        <v>35</v>
      </c>
      <c r="C8" s="196"/>
      <c r="D8" s="35">
        <f>D4+D7</f>
        <v>8098</v>
      </c>
      <c r="E8" s="34">
        <f t="shared" ref="E8:K8" si="1">E4+E7</f>
        <v>5393</v>
      </c>
      <c r="F8" s="34">
        <f t="shared" si="1"/>
        <v>7928</v>
      </c>
      <c r="G8" s="34">
        <f t="shared" si="1"/>
        <v>5263</v>
      </c>
      <c r="H8" s="34">
        <f t="shared" si="1"/>
        <v>4396</v>
      </c>
      <c r="I8" s="34">
        <f t="shared" si="1"/>
        <v>5113</v>
      </c>
      <c r="J8" s="35">
        <f t="shared" si="1"/>
        <v>3226</v>
      </c>
      <c r="K8" s="54">
        <f t="shared" si="1"/>
        <v>39417</v>
      </c>
      <c r="L8" s="79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44</v>
      </c>
    </row>
    <row r="21" spans="1:12" ht="14.1" customHeight="1">
      <c r="K21" s="44" t="s">
        <v>2</v>
      </c>
    </row>
    <row r="22" spans="1:12" ht="20.100000000000001" customHeight="1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>
      <c r="B23" s="197" t="s">
        <v>18</v>
      </c>
      <c r="C23" s="199"/>
      <c r="D23" s="40">
        <v>1216</v>
      </c>
      <c r="E23" s="39">
        <v>766</v>
      </c>
      <c r="F23" s="39">
        <v>1092</v>
      </c>
      <c r="G23" s="39">
        <v>724</v>
      </c>
      <c r="H23" s="39">
        <v>649</v>
      </c>
      <c r="I23" s="39">
        <v>846</v>
      </c>
      <c r="J23" s="40">
        <v>543</v>
      </c>
      <c r="K23" s="167">
        <f t="shared" ref="K23:K30" si="2">SUM(D23:J23)</f>
        <v>5836</v>
      </c>
      <c r="L23" s="188">
        <f>K23/人口統計!D6</f>
        <v>0.14816695440235605</v>
      </c>
    </row>
    <row r="24" spans="1:12" ht="20.100000000000001" customHeight="1">
      <c r="B24" s="197" t="s">
        <v>19</v>
      </c>
      <c r="C24" s="199"/>
      <c r="D24" s="45">
        <v>1158</v>
      </c>
      <c r="E24" s="46">
        <v>859</v>
      </c>
      <c r="F24" s="46">
        <v>1030</v>
      </c>
      <c r="G24" s="46">
        <v>732</v>
      </c>
      <c r="H24" s="46">
        <v>591</v>
      </c>
      <c r="I24" s="46">
        <v>659</v>
      </c>
      <c r="J24" s="45">
        <v>406</v>
      </c>
      <c r="K24" s="47">
        <f t="shared" si="2"/>
        <v>5435</v>
      </c>
      <c r="L24" s="55">
        <f>K24/人口統計!D7</f>
        <v>0.19152160124039749</v>
      </c>
    </row>
    <row r="25" spans="1:12" ht="20.100000000000001" customHeight="1">
      <c r="B25" s="197" t="s">
        <v>20</v>
      </c>
      <c r="C25" s="199"/>
      <c r="D25" s="45">
        <v>832</v>
      </c>
      <c r="E25" s="46">
        <v>458</v>
      </c>
      <c r="F25" s="46">
        <v>727</v>
      </c>
      <c r="G25" s="46">
        <v>534</v>
      </c>
      <c r="H25" s="46">
        <v>465</v>
      </c>
      <c r="I25" s="46">
        <v>468</v>
      </c>
      <c r="J25" s="45">
        <v>321</v>
      </c>
      <c r="K25" s="47">
        <f t="shared" si="2"/>
        <v>3805</v>
      </c>
      <c r="L25" s="55">
        <f>K25/人口統計!D8</f>
        <v>0.2135720700493938</v>
      </c>
    </row>
    <row r="26" spans="1:12" ht="20.100000000000001" customHeight="1">
      <c r="B26" s="197" t="s">
        <v>21</v>
      </c>
      <c r="C26" s="199"/>
      <c r="D26" s="45">
        <v>199</v>
      </c>
      <c r="E26" s="46">
        <v>169</v>
      </c>
      <c r="F26" s="46">
        <v>317</v>
      </c>
      <c r="G26" s="46">
        <v>220</v>
      </c>
      <c r="H26" s="46">
        <v>190</v>
      </c>
      <c r="I26" s="46">
        <v>202</v>
      </c>
      <c r="J26" s="45">
        <v>151</v>
      </c>
      <c r="K26" s="47">
        <f t="shared" si="2"/>
        <v>1448</v>
      </c>
      <c r="L26" s="55">
        <f>K26/人口統計!D9</f>
        <v>0.16378237755909966</v>
      </c>
    </row>
    <row r="27" spans="1:12" ht="20.100000000000001" customHeight="1">
      <c r="B27" s="197" t="s">
        <v>22</v>
      </c>
      <c r="C27" s="199"/>
      <c r="D27" s="45">
        <v>440</v>
      </c>
      <c r="E27" s="46">
        <v>263</v>
      </c>
      <c r="F27" s="46">
        <v>458</v>
      </c>
      <c r="G27" s="46">
        <v>313</v>
      </c>
      <c r="H27" s="46">
        <v>270</v>
      </c>
      <c r="I27" s="46">
        <v>316</v>
      </c>
      <c r="J27" s="45">
        <v>184</v>
      </c>
      <c r="K27" s="47">
        <f t="shared" si="2"/>
        <v>2244</v>
      </c>
      <c r="L27" s="55">
        <f>K27/人口統計!D10</f>
        <v>0.16570669029685423</v>
      </c>
    </row>
    <row r="28" spans="1:12" ht="20.100000000000001" customHeight="1">
      <c r="B28" s="197" t="s">
        <v>23</v>
      </c>
      <c r="C28" s="199"/>
      <c r="D28" s="45">
        <v>763</v>
      </c>
      <c r="E28" s="46">
        <v>627</v>
      </c>
      <c r="F28" s="46">
        <v>1199</v>
      </c>
      <c r="G28" s="46">
        <v>656</v>
      </c>
      <c r="H28" s="46">
        <v>578</v>
      </c>
      <c r="I28" s="46">
        <v>685</v>
      </c>
      <c r="J28" s="45">
        <v>393</v>
      </c>
      <c r="K28" s="47">
        <f t="shared" si="2"/>
        <v>4901</v>
      </c>
      <c r="L28" s="55">
        <f>K28/人口統計!D11</f>
        <v>0.16556873078612208</v>
      </c>
    </row>
    <row r="29" spans="1:12" ht="20.100000000000001" customHeight="1">
      <c r="B29" s="197" t="s">
        <v>24</v>
      </c>
      <c r="C29" s="198"/>
      <c r="D29" s="40">
        <v>2909</v>
      </c>
      <c r="E29" s="39">
        <v>1641</v>
      </c>
      <c r="F29" s="39">
        <v>2261</v>
      </c>
      <c r="G29" s="39">
        <v>1497</v>
      </c>
      <c r="H29" s="39">
        <v>1229</v>
      </c>
      <c r="I29" s="39">
        <v>1304</v>
      </c>
      <c r="J29" s="40">
        <v>823</v>
      </c>
      <c r="K29" s="167">
        <f t="shared" si="2"/>
        <v>11664</v>
      </c>
      <c r="L29" s="168">
        <f>K29/人口統計!D12</f>
        <v>0.25059619722848858</v>
      </c>
    </row>
    <row r="30" spans="1:12" ht="20.100000000000001" customHeight="1">
      <c r="B30" s="197" t="s">
        <v>25</v>
      </c>
      <c r="C30" s="198"/>
      <c r="D30" s="40">
        <v>499</v>
      </c>
      <c r="E30" s="39">
        <v>481</v>
      </c>
      <c r="F30" s="39">
        <v>716</v>
      </c>
      <c r="G30" s="39">
        <v>464</v>
      </c>
      <c r="H30" s="39">
        <v>332</v>
      </c>
      <c r="I30" s="39">
        <v>531</v>
      </c>
      <c r="J30" s="40">
        <v>333</v>
      </c>
      <c r="K30" s="167">
        <f t="shared" si="2"/>
        <v>3356</v>
      </c>
      <c r="L30" s="168">
        <f>K30/人口統計!D13</f>
        <v>0.16878740632701303</v>
      </c>
    </row>
    <row r="31" spans="1:12" ht="20.100000000000001" customHeight="1">
      <c r="C31" s="14" t="s">
        <v>46</v>
      </c>
    </row>
    <row r="32" spans="1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4" t="s">
        <v>48</v>
      </c>
    </row>
    <row r="2" spans="1:19" ht="20.100000000000001" customHeight="1"/>
    <row r="3" spans="1:19" ht="20.100000000000001" customHeight="1" thickBot="1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>
      <c r="B5" s="202" t="s">
        <v>124</v>
      </c>
      <c r="C5" s="202"/>
      <c r="D5" s="173">
        <v>29546</v>
      </c>
      <c r="E5" s="174">
        <v>2024291.8200000005</v>
      </c>
      <c r="F5" s="175">
        <v>15932</v>
      </c>
      <c r="G5" s="176">
        <v>352408.75000000035</v>
      </c>
      <c r="H5" s="173">
        <v>2960</v>
      </c>
      <c r="I5" s="174">
        <v>696028.37999999989</v>
      </c>
      <c r="J5" s="175">
        <v>6881</v>
      </c>
      <c r="K5" s="176">
        <v>1981507.67</v>
      </c>
      <c r="M5" s="147">
        <f>Q5+Q7</f>
        <v>45478</v>
      </c>
      <c r="N5" s="119" t="s">
        <v>106</v>
      </c>
      <c r="O5" s="120"/>
      <c r="P5" s="132"/>
      <c r="Q5" s="121">
        <v>29546</v>
      </c>
      <c r="R5" s="122">
        <v>2024291.8200000005</v>
      </c>
      <c r="S5" s="122">
        <f>R5/Q5*100</f>
        <v>6851.3227509646003</v>
      </c>
    </row>
    <row r="6" spans="1:19" ht="20.100000000000001" customHeight="1" thickTop="1">
      <c r="B6" s="203" t="s">
        <v>112</v>
      </c>
      <c r="C6" s="203"/>
      <c r="D6" s="169">
        <v>4796</v>
      </c>
      <c r="E6" s="170">
        <v>312833.19000000012</v>
      </c>
      <c r="F6" s="171">
        <v>2308</v>
      </c>
      <c r="G6" s="172">
        <v>51402.989999999991</v>
      </c>
      <c r="H6" s="169">
        <v>284</v>
      </c>
      <c r="I6" s="170">
        <v>66970.75</v>
      </c>
      <c r="J6" s="171">
        <v>1112</v>
      </c>
      <c r="K6" s="172">
        <v>348220.53999999992</v>
      </c>
      <c r="M6" s="58"/>
      <c r="N6" s="123"/>
      <c r="O6" s="92" t="s">
        <v>103</v>
      </c>
      <c r="P6" s="105"/>
      <c r="Q6" s="96">
        <f>Q5/Q$13</f>
        <v>0.53410220719825019</v>
      </c>
      <c r="R6" s="97">
        <f>R5/R$13</f>
        <v>0.40051386038986042</v>
      </c>
      <c r="S6" s="98" t="s">
        <v>105</v>
      </c>
    </row>
    <row r="7" spans="1:19" ht="20.100000000000001" customHeight="1">
      <c r="B7" s="200" t="s">
        <v>113</v>
      </c>
      <c r="C7" s="200"/>
      <c r="D7" s="143">
        <v>4433</v>
      </c>
      <c r="E7" s="144">
        <v>308174.33999999991</v>
      </c>
      <c r="F7" s="145">
        <v>2397</v>
      </c>
      <c r="G7" s="146">
        <v>50017.24</v>
      </c>
      <c r="H7" s="143">
        <v>230</v>
      </c>
      <c r="I7" s="144">
        <v>56477.709999999992</v>
      </c>
      <c r="J7" s="145">
        <v>847</v>
      </c>
      <c r="K7" s="146">
        <v>244772.06</v>
      </c>
      <c r="M7" s="58"/>
      <c r="N7" s="124" t="s">
        <v>107</v>
      </c>
      <c r="O7" s="125"/>
      <c r="P7" s="133"/>
      <c r="Q7" s="126">
        <v>15932</v>
      </c>
      <c r="R7" s="127">
        <v>352408.75000000035</v>
      </c>
      <c r="S7" s="127">
        <f>R7/Q7*100</f>
        <v>2211.9554983680664</v>
      </c>
    </row>
    <row r="8" spans="1:19" ht="20.100000000000001" customHeight="1">
      <c r="B8" s="200" t="s">
        <v>114</v>
      </c>
      <c r="C8" s="200"/>
      <c r="D8" s="143">
        <v>2791</v>
      </c>
      <c r="E8" s="144">
        <v>185950.7699999999</v>
      </c>
      <c r="F8" s="145">
        <v>1516</v>
      </c>
      <c r="G8" s="146">
        <v>31289.369999999995</v>
      </c>
      <c r="H8" s="143">
        <v>339</v>
      </c>
      <c r="I8" s="144">
        <v>89099.75</v>
      </c>
      <c r="J8" s="145">
        <v>661</v>
      </c>
      <c r="K8" s="146">
        <v>195254.90000000002</v>
      </c>
      <c r="L8" s="87"/>
      <c r="M8" s="86"/>
      <c r="N8" s="128"/>
      <c r="O8" s="92" t="s">
        <v>103</v>
      </c>
      <c r="P8" s="105"/>
      <c r="Q8" s="96">
        <f>Q7/Q$13</f>
        <v>0.28800231385238345</v>
      </c>
      <c r="R8" s="97">
        <f>R7/R$13</f>
        <v>6.9725415823527523E-2</v>
      </c>
      <c r="S8" s="98" t="s">
        <v>104</v>
      </c>
    </row>
    <row r="9" spans="1:19" ht="20.100000000000001" customHeight="1">
      <c r="B9" s="200" t="s">
        <v>115</v>
      </c>
      <c r="C9" s="200"/>
      <c r="D9" s="143">
        <v>1096</v>
      </c>
      <c r="E9" s="144">
        <v>74707.73</v>
      </c>
      <c r="F9" s="145">
        <v>403</v>
      </c>
      <c r="G9" s="146">
        <v>8823.6400000000012</v>
      </c>
      <c r="H9" s="143">
        <v>53</v>
      </c>
      <c r="I9" s="144">
        <v>13529.720000000001</v>
      </c>
      <c r="J9" s="145">
        <v>331</v>
      </c>
      <c r="K9" s="146">
        <v>96773.299999999988</v>
      </c>
      <c r="L9" s="87"/>
      <c r="M9" s="86"/>
      <c r="N9" s="124" t="s">
        <v>108</v>
      </c>
      <c r="O9" s="125"/>
      <c r="P9" s="133"/>
      <c r="Q9" s="126">
        <v>2960</v>
      </c>
      <c r="R9" s="127">
        <v>696028.37999999989</v>
      </c>
      <c r="S9" s="127">
        <f>R9/Q9*100</f>
        <v>23514.472297297296</v>
      </c>
    </row>
    <row r="10" spans="1:19" ht="20.100000000000001" customHeight="1">
      <c r="B10" s="200" t="s">
        <v>116</v>
      </c>
      <c r="C10" s="200"/>
      <c r="D10" s="143">
        <v>1669</v>
      </c>
      <c r="E10" s="144">
        <v>124475.55999999998</v>
      </c>
      <c r="F10" s="145">
        <v>754</v>
      </c>
      <c r="G10" s="146">
        <v>16083.38</v>
      </c>
      <c r="H10" s="143">
        <v>200</v>
      </c>
      <c r="I10" s="144">
        <v>45104.960000000006</v>
      </c>
      <c r="J10" s="145">
        <v>400</v>
      </c>
      <c r="K10" s="146">
        <v>116817.18999999997</v>
      </c>
      <c r="L10" s="87"/>
      <c r="M10" s="86"/>
      <c r="N10" s="93"/>
      <c r="O10" s="92" t="s">
        <v>103</v>
      </c>
      <c r="P10" s="105"/>
      <c r="Q10" s="96">
        <f>Q9/Q$13</f>
        <v>5.350783636725176E-2</v>
      </c>
      <c r="R10" s="97">
        <f>R9/R$13</f>
        <v>0.13771187071965771</v>
      </c>
      <c r="S10" s="98" t="s">
        <v>104</v>
      </c>
    </row>
    <row r="11" spans="1:19" ht="20.100000000000001" customHeight="1">
      <c r="B11" s="200" t="s">
        <v>117</v>
      </c>
      <c r="C11" s="200"/>
      <c r="D11" s="143">
        <v>3473</v>
      </c>
      <c r="E11" s="144">
        <v>251177.77000000005</v>
      </c>
      <c r="F11" s="145">
        <v>1263</v>
      </c>
      <c r="G11" s="146">
        <v>29664.329999999991</v>
      </c>
      <c r="H11" s="143">
        <v>493</v>
      </c>
      <c r="I11" s="144">
        <v>110734.57999999999</v>
      </c>
      <c r="J11" s="145">
        <v>933</v>
      </c>
      <c r="K11" s="146">
        <v>269243.45</v>
      </c>
      <c r="L11" s="87"/>
      <c r="M11" s="86"/>
      <c r="N11" s="124" t="s">
        <v>109</v>
      </c>
      <c r="O11" s="125"/>
      <c r="P11" s="133"/>
      <c r="Q11" s="99">
        <v>6881</v>
      </c>
      <c r="R11" s="100">
        <v>1981507.67</v>
      </c>
      <c r="S11" s="100">
        <f>R11/Q11*100</f>
        <v>28796.797994477543</v>
      </c>
    </row>
    <row r="12" spans="1:19" ht="20.100000000000001" customHeight="1" thickBot="1">
      <c r="B12" s="200" t="s">
        <v>118</v>
      </c>
      <c r="C12" s="200"/>
      <c r="D12" s="143">
        <v>8754</v>
      </c>
      <c r="E12" s="144">
        <v>584116.34999999974</v>
      </c>
      <c r="F12" s="145">
        <v>6129</v>
      </c>
      <c r="G12" s="146">
        <v>137841.12999999995</v>
      </c>
      <c r="H12" s="143">
        <v>1094</v>
      </c>
      <c r="I12" s="144">
        <v>257462.71000000002</v>
      </c>
      <c r="J12" s="145">
        <v>1795</v>
      </c>
      <c r="K12" s="146">
        <v>484568.54999999993</v>
      </c>
      <c r="L12" s="87"/>
      <c r="M12" s="86"/>
      <c r="N12" s="123"/>
      <c r="O12" s="82" t="s">
        <v>103</v>
      </c>
      <c r="P12" s="106"/>
      <c r="Q12" s="101">
        <f>Q11/Q$13</f>
        <v>0.12438764258211464</v>
      </c>
      <c r="R12" s="102">
        <f>R11/R$13</f>
        <v>0.39204885306695425</v>
      </c>
      <c r="S12" s="103" t="s">
        <v>104</v>
      </c>
    </row>
    <row r="13" spans="1:19" ht="20.100000000000001" customHeight="1" thickTop="1">
      <c r="B13" s="181" t="s">
        <v>119</v>
      </c>
      <c r="C13" s="181"/>
      <c r="D13" s="143">
        <v>2534</v>
      </c>
      <c r="E13" s="144">
        <v>182856.11000000002</v>
      </c>
      <c r="F13" s="145">
        <v>1162</v>
      </c>
      <c r="G13" s="146">
        <v>27286.670000000002</v>
      </c>
      <c r="H13" s="143">
        <v>267</v>
      </c>
      <c r="I13" s="144">
        <v>56648.19999999999</v>
      </c>
      <c r="J13" s="145">
        <v>802</v>
      </c>
      <c r="K13" s="146">
        <v>225857.68000000002</v>
      </c>
      <c r="M13" s="58"/>
      <c r="N13" s="129" t="s">
        <v>110</v>
      </c>
      <c r="O13" s="130"/>
      <c r="P13" s="131"/>
      <c r="Q13" s="94">
        <f>Q5+Q7+Q9+Q11</f>
        <v>55319</v>
      </c>
      <c r="R13" s="95">
        <f>R5+R7+R9+R11</f>
        <v>5054236.620000001</v>
      </c>
      <c r="S13" s="95">
        <f>R13/Q13*100</f>
        <v>9136.5292575787716</v>
      </c>
    </row>
    <row r="14" spans="1:19" ht="20.100000000000001" customHeight="1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>
      <c r="M16" s="14" t="s">
        <v>131</v>
      </c>
      <c r="N16" s="58">
        <f>D5/(D5+F5+H5+J5)</f>
        <v>0.53410220719825019</v>
      </c>
      <c r="O16" s="58">
        <f>F5/(D5+F5+H5+J5)</f>
        <v>0.28800231385238345</v>
      </c>
      <c r="P16" s="58">
        <f>H5/(D5+F5+H5+J5)</f>
        <v>5.350783636725176E-2</v>
      </c>
      <c r="Q16" s="58">
        <f>J5/(D5+F5+H5+J5)</f>
        <v>0.12438764258211464</v>
      </c>
    </row>
    <row r="17" spans="13:17" ht="20.100000000000001" customHeight="1">
      <c r="M17" s="14" t="s">
        <v>132</v>
      </c>
      <c r="N17" s="58">
        <f t="shared" ref="N17:N23" si="0">D6/(D6+F6+H6+J6)</f>
        <v>0.56423529411764706</v>
      </c>
      <c r="O17" s="58">
        <f t="shared" ref="O17:O23" si="1">F6/(D6+F6+H6+J6)</f>
        <v>0.27152941176470591</v>
      </c>
      <c r="P17" s="58">
        <f t="shared" ref="P17:P23" si="2">H6/(D6+F6+H6+J6)</f>
        <v>3.3411764705882356E-2</v>
      </c>
      <c r="Q17" s="58">
        <f t="shared" ref="Q17:Q23" si="3">J6/(D6+F6+H6+J6)</f>
        <v>0.1308235294117647</v>
      </c>
    </row>
    <row r="18" spans="13:17" ht="20.100000000000001" customHeight="1">
      <c r="M18" s="14" t="s">
        <v>133</v>
      </c>
      <c r="N18" s="58">
        <f t="shared" si="0"/>
        <v>0.56064246869862144</v>
      </c>
      <c r="O18" s="58">
        <f t="shared" si="1"/>
        <v>0.30314910838497533</v>
      </c>
      <c r="P18" s="58">
        <f t="shared" si="2"/>
        <v>2.9088149740736056E-2</v>
      </c>
      <c r="Q18" s="58">
        <f t="shared" si="3"/>
        <v>0.10712027317566714</v>
      </c>
    </row>
    <row r="19" spans="13:17" ht="20.100000000000001" customHeight="1">
      <c r="M19" s="14" t="s">
        <v>134</v>
      </c>
      <c r="N19" s="58">
        <f t="shared" si="0"/>
        <v>0.52590917655926139</v>
      </c>
      <c r="O19" s="58">
        <f t="shared" si="1"/>
        <v>0.28566044846429245</v>
      </c>
      <c r="P19" s="58">
        <f t="shared" si="2"/>
        <v>6.3877897117015262E-2</v>
      </c>
      <c r="Q19" s="58">
        <f t="shared" si="3"/>
        <v>0.12455247785943094</v>
      </c>
    </row>
    <row r="20" spans="13:17" ht="20.100000000000001" customHeight="1">
      <c r="M20" s="14" t="s">
        <v>135</v>
      </c>
      <c r="N20" s="58">
        <f t="shared" si="0"/>
        <v>0.58204992033988312</v>
      </c>
      <c r="O20" s="58">
        <f t="shared" si="1"/>
        <v>0.21402018056293148</v>
      </c>
      <c r="P20" s="58">
        <f t="shared" si="2"/>
        <v>2.8146574614976102E-2</v>
      </c>
      <c r="Q20" s="58">
        <f t="shared" si="3"/>
        <v>0.17578332448220924</v>
      </c>
    </row>
    <row r="21" spans="13:17" ht="20.100000000000001" customHeight="1">
      <c r="M21" s="14" t="s">
        <v>136</v>
      </c>
      <c r="N21" s="58">
        <f t="shared" si="0"/>
        <v>0.55210056235527627</v>
      </c>
      <c r="O21" s="58">
        <f t="shared" si="1"/>
        <v>0.24942110486271915</v>
      </c>
      <c r="P21" s="58">
        <f t="shared" si="2"/>
        <v>6.6159444260668207E-2</v>
      </c>
      <c r="Q21" s="58">
        <f t="shared" si="3"/>
        <v>0.13231888852133641</v>
      </c>
    </row>
    <row r="22" spans="13:17" ht="20.100000000000001" customHeight="1">
      <c r="M22" s="14" t="s">
        <v>137</v>
      </c>
      <c r="N22" s="58">
        <f t="shared" si="0"/>
        <v>0.56361570918532944</v>
      </c>
      <c r="O22" s="58">
        <f t="shared" si="1"/>
        <v>0.20496592015579357</v>
      </c>
      <c r="P22" s="58">
        <f t="shared" si="2"/>
        <v>8.0006491398896457E-2</v>
      </c>
      <c r="Q22" s="58">
        <f t="shared" si="3"/>
        <v>0.15141187925998054</v>
      </c>
    </row>
    <row r="23" spans="13:17" ht="20.100000000000001" customHeight="1">
      <c r="M23" s="14" t="s">
        <v>138</v>
      </c>
      <c r="N23" s="58">
        <f t="shared" si="0"/>
        <v>0.49257258609047938</v>
      </c>
      <c r="O23" s="58">
        <f t="shared" si="1"/>
        <v>0.34486833220796759</v>
      </c>
      <c r="P23" s="58">
        <f t="shared" si="2"/>
        <v>6.1557506189511592E-2</v>
      </c>
      <c r="Q23" s="58">
        <f t="shared" si="3"/>
        <v>0.10100157551204142</v>
      </c>
    </row>
    <row r="24" spans="13:17" ht="20.100000000000001" customHeight="1">
      <c r="M24" s="14" t="s">
        <v>139</v>
      </c>
      <c r="N24" s="58">
        <f t="shared" ref="N24" si="4">D13/(D13+F13+H13+J13)</f>
        <v>0.53179433368310602</v>
      </c>
      <c r="O24" s="58">
        <f t="shared" ref="O24" si="5">F13/(D13+F13+H13+J13)</f>
        <v>0.24386149003147953</v>
      </c>
      <c r="P24" s="58">
        <f t="shared" ref="P24" si="6">H13/(D13+F13+H13+J13)</f>
        <v>5.6033578174186777E-2</v>
      </c>
      <c r="Q24" s="58">
        <f t="shared" ref="Q24" si="7">J13/(D13+F13+H13+J13)</f>
        <v>0.1683105981112277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>
      <c r="M29" s="14" t="s">
        <v>131</v>
      </c>
      <c r="N29" s="58">
        <f>E5/(E5+G5+I5+K5)</f>
        <v>0.40051386038986042</v>
      </c>
      <c r="O29" s="58">
        <f>G5/(E5+G5+I5+K5)</f>
        <v>6.9725415823527523E-2</v>
      </c>
      <c r="P29" s="58">
        <f>I5/(E5+G5+I5+K5)</f>
        <v>0.13771187071965771</v>
      </c>
      <c r="Q29" s="58">
        <f>K5/(E5+G5+I5+K5)</f>
        <v>0.39204885306695425</v>
      </c>
    </row>
    <row r="30" spans="13:17" ht="20.100000000000001" customHeight="1">
      <c r="M30" s="14" t="s">
        <v>132</v>
      </c>
      <c r="N30" s="58">
        <f t="shared" ref="N30:N37" si="8">E6/(E6+G6+I6+K6)</f>
        <v>0.40136279774691558</v>
      </c>
      <c r="O30" s="58">
        <f t="shared" ref="O30:O37" si="9">G6/(E6+G6+I6+K6)</f>
        <v>6.5949677139298141E-2</v>
      </c>
      <c r="P30" s="58">
        <f t="shared" ref="P30:P37" si="10">I6/(E6+G6+I6+K6)</f>
        <v>8.5923004484304358E-2</v>
      </c>
      <c r="Q30" s="58">
        <f t="shared" ref="Q30:Q37" si="11">K6/(E6+G6+I6+K6)</f>
        <v>0.44676452062948196</v>
      </c>
    </row>
    <row r="31" spans="13:17" ht="20.100000000000001" customHeight="1">
      <c r="M31" s="14" t="s">
        <v>133</v>
      </c>
      <c r="N31" s="58">
        <f t="shared" si="8"/>
        <v>0.46732638164106632</v>
      </c>
      <c r="O31" s="58">
        <f t="shared" si="9"/>
        <v>7.5847897618188498E-2</v>
      </c>
      <c r="P31" s="58">
        <f t="shared" si="10"/>
        <v>8.5644780995307632E-2</v>
      </c>
      <c r="Q31" s="58">
        <f t="shared" si="11"/>
        <v>0.37118093974543764</v>
      </c>
    </row>
    <row r="32" spans="13:17" ht="20.100000000000001" customHeight="1">
      <c r="M32" s="14" t="s">
        <v>134</v>
      </c>
      <c r="N32" s="58">
        <f t="shared" si="8"/>
        <v>0.37071910176738465</v>
      </c>
      <c r="O32" s="58">
        <f t="shared" si="9"/>
        <v>6.2379774718154472E-2</v>
      </c>
      <c r="P32" s="58">
        <f t="shared" si="10"/>
        <v>0.17763292557325011</v>
      </c>
      <c r="Q32" s="58">
        <f t="shared" si="11"/>
        <v>0.38926819794121076</v>
      </c>
    </row>
    <row r="33" spans="13:17" ht="20.100000000000001" customHeight="1">
      <c r="M33" s="14" t="s">
        <v>135</v>
      </c>
      <c r="N33" s="58">
        <f t="shared" si="8"/>
        <v>0.38542040966001956</v>
      </c>
      <c r="O33" s="58">
        <f t="shared" si="9"/>
        <v>4.5521540321095767E-2</v>
      </c>
      <c r="P33" s="58">
        <f t="shared" si="10"/>
        <v>6.98004105463432E-2</v>
      </c>
      <c r="Q33" s="58">
        <f t="shared" si="11"/>
        <v>0.49925763947254148</v>
      </c>
    </row>
    <row r="34" spans="13:17" ht="20.100000000000001" customHeight="1">
      <c r="M34" s="14" t="s">
        <v>136</v>
      </c>
      <c r="N34" s="58">
        <f t="shared" si="8"/>
        <v>0.41151517934559145</v>
      </c>
      <c r="O34" s="58">
        <f t="shared" si="9"/>
        <v>5.3171522226397691E-2</v>
      </c>
      <c r="P34" s="58">
        <f t="shared" si="10"/>
        <v>0.14911662742289117</v>
      </c>
      <c r="Q34" s="58">
        <f t="shared" si="11"/>
        <v>0.38619667100511962</v>
      </c>
    </row>
    <row r="35" spans="13:17" ht="20.100000000000001" customHeight="1">
      <c r="M35" s="14" t="s">
        <v>137</v>
      </c>
      <c r="N35" s="58">
        <f t="shared" si="8"/>
        <v>0.38010005839259164</v>
      </c>
      <c r="O35" s="58">
        <f t="shared" si="9"/>
        <v>4.4890173064189166E-2</v>
      </c>
      <c r="P35" s="58">
        <f t="shared" si="10"/>
        <v>0.16757143884221562</v>
      </c>
      <c r="Q35" s="58">
        <f t="shared" si="11"/>
        <v>0.40743832970100347</v>
      </c>
    </row>
    <row r="36" spans="13:17" ht="20.100000000000001" customHeight="1">
      <c r="M36" s="14" t="s">
        <v>138</v>
      </c>
      <c r="N36" s="58">
        <f t="shared" si="8"/>
        <v>0.39898964660069713</v>
      </c>
      <c r="O36" s="58">
        <f t="shared" si="9"/>
        <v>9.4154501488857054E-2</v>
      </c>
      <c r="P36" s="58">
        <f t="shared" si="10"/>
        <v>0.17586385944471133</v>
      </c>
      <c r="Q36" s="58">
        <f t="shared" si="11"/>
        <v>0.33099199246573441</v>
      </c>
    </row>
    <row r="37" spans="13:17" ht="20.100000000000001" customHeight="1">
      <c r="M37" s="14" t="s">
        <v>139</v>
      </c>
      <c r="N37" s="58">
        <f t="shared" si="8"/>
        <v>0.37116940498731898</v>
      </c>
      <c r="O37" s="58">
        <f t="shared" si="9"/>
        <v>5.5387687444435556E-2</v>
      </c>
      <c r="P37" s="58">
        <f t="shared" si="10"/>
        <v>0.11498701731980757</v>
      </c>
      <c r="Q37" s="58">
        <f t="shared" si="11"/>
        <v>0.45845589024843791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/>
    <row r="105" spans="4:11" ht="20.100000000000001" customHeight="1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4" t="s">
        <v>97</v>
      </c>
    </row>
    <row r="2" spans="1:14" s="14" customFormat="1" ht="20.100000000000001" customHeight="1"/>
    <row r="3" spans="1:14" s="14" customFormat="1" ht="20.100000000000001" customHeight="1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>
      <c r="B5" s="206" t="s">
        <v>64</v>
      </c>
      <c r="C5" s="209" t="s">
        <v>3</v>
      </c>
      <c r="D5" s="210"/>
      <c r="E5" s="148">
        <v>5150</v>
      </c>
      <c r="F5" s="149">
        <f>E5/SUM(E$5:E$15)</f>
        <v>0.17430447437893454</v>
      </c>
      <c r="G5" s="150">
        <v>315300.95000000007</v>
      </c>
      <c r="H5" s="151">
        <f>G5/SUM(G$5:G$15)</f>
        <v>0.15575864452191487</v>
      </c>
      <c r="N5" s="24"/>
    </row>
    <row r="6" spans="1:14" s="14" customFormat="1" ht="20.100000000000001" customHeight="1">
      <c r="B6" s="207"/>
      <c r="C6" s="211" t="s">
        <v>8</v>
      </c>
      <c r="D6" s="212"/>
      <c r="E6" s="152">
        <v>187</v>
      </c>
      <c r="F6" s="153">
        <f t="shared" ref="F6:F15" si="0">E6/SUM(E$5:E$15)</f>
        <v>6.3291139240506328E-3</v>
      </c>
      <c r="G6" s="154">
        <v>13666.920000000004</v>
      </c>
      <c r="H6" s="155">
        <f t="shared" ref="H6:H15" si="1">G6/SUM(G$5:G$15)</f>
        <v>6.751457405978158E-3</v>
      </c>
      <c r="N6" s="24"/>
    </row>
    <row r="7" spans="1:14" s="14" customFormat="1" ht="20.100000000000001" customHeight="1">
      <c r="B7" s="207"/>
      <c r="C7" s="211" t="s">
        <v>9</v>
      </c>
      <c r="D7" s="212"/>
      <c r="E7" s="152">
        <v>1318</v>
      </c>
      <c r="F7" s="153">
        <f t="shared" si="0"/>
        <v>4.4608407229404998E-2</v>
      </c>
      <c r="G7" s="154">
        <v>66676.049999999974</v>
      </c>
      <c r="H7" s="155">
        <f t="shared" si="1"/>
        <v>3.2937963460228765E-2</v>
      </c>
      <c r="N7" s="24"/>
    </row>
    <row r="8" spans="1:14" s="14" customFormat="1" ht="20.100000000000001" customHeight="1">
      <c r="B8" s="207"/>
      <c r="C8" s="211" t="s">
        <v>10</v>
      </c>
      <c r="D8" s="212"/>
      <c r="E8" s="152">
        <v>332</v>
      </c>
      <c r="F8" s="153">
        <f t="shared" si="0"/>
        <v>1.1236715629865295E-2</v>
      </c>
      <c r="G8" s="154">
        <v>14590.600000000004</v>
      </c>
      <c r="H8" s="155">
        <f t="shared" si="1"/>
        <v>7.2077552533902972E-3</v>
      </c>
      <c r="N8" s="24"/>
    </row>
    <row r="9" spans="1:14" s="14" customFormat="1" ht="20.100000000000001" customHeight="1">
      <c r="B9" s="207"/>
      <c r="C9" s="213" t="s">
        <v>66</v>
      </c>
      <c r="D9" s="214"/>
      <c r="E9" s="152">
        <v>2572</v>
      </c>
      <c r="F9" s="153">
        <f t="shared" si="0"/>
        <v>8.7050700602450418E-2</v>
      </c>
      <c r="G9" s="154">
        <v>36328.570000000007</v>
      </c>
      <c r="H9" s="155">
        <f t="shared" si="1"/>
        <v>1.7946310725100896E-2</v>
      </c>
      <c r="N9" s="24"/>
    </row>
    <row r="10" spans="1:14" s="14" customFormat="1" ht="20.100000000000001" customHeight="1">
      <c r="B10" s="207"/>
      <c r="C10" s="211" t="s">
        <v>50</v>
      </c>
      <c r="D10" s="212"/>
      <c r="E10" s="152">
        <v>7083</v>
      </c>
      <c r="F10" s="153">
        <f t="shared" si="0"/>
        <v>0.23972788194679484</v>
      </c>
      <c r="G10" s="154">
        <v>803957.6</v>
      </c>
      <c r="H10" s="155">
        <f t="shared" si="1"/>
        <v>0.39715499122058401</v>
      </c>
      <c r="N10" s="24"/>
    </row>
    <row r="11" spans="1:14" s="14" customFormat="1" ht="20.100000000000001" customHeight="1">
      <c r="B11" s="207"/>
      <c r="C11" s="211" t="s">
        <v>51</v>
      </c>
      <c r="D11" s="212"/>
      <c r="E11" s="152">
        <v>3040</v>
      </c>
      <c r="F11" s="153">
        <f t="shared" si="0"/>
        <v>0.10289040817707981</v>
      </c>
      <c r="G11" s="154">
        <v>309317.33999999997</v>
      </c>
      <c r="H11" s="155">
        <f t="shared" si="1"/>
        <v>0.15280274165213986</v>
      </c>
      <c r="N11" s="24"/>
    </row>
    <row r="12" spans="1:14" s="14" customFormat="1" ht="20.100000000000001" customHeight="1">
      <c r="B12" s="207"/>
      <c r="C12" s="213" t="s">
        <v>67</v>
      </c>
      <c r="D12" s="214"/>
      <c r="E12" s="152">
        <v>1308</v>
      </c>
      <c r="F12" s="153">
        <f t="shared" si="0"/>
        <v>4.4269951939348809E-2</v>
      </c>
      <c r="G12" s="154">
        <v>144092.07000000004</v>
      </c>
      <c r="H12" s="155">
        <f t="shared" si="1"/>
        <v>7.1181471256451578E-2</v>
      </c>
      <c r="N12" s="24"/>
    </row>
    <row r="13" spans="1:14" s="14" customFormat="1" ht="20.100000000000001" customHeight="1">
      <c r="B13" s="207"/>
      <c r="C13" s="213" t="s">
        <v>68</v>
      </c>
      <c r="D13" s="214"/>
      <c r="E13" s="152">
        <v>271</v>
      </c>
      <c r="F13" s="153">
        <f t="shared" si="0"/>
        <v>9.1721383605225752E-3</v>
      </c>
      <c r="G13" s="154">
        <v>20057.619999999992</v>
      </c>
      <c r="H13" s="155">
        <f t="shared" si="1"/>
        <v>9.9084627037617501E-3</v>
      </c>
      <c r="N13" s="24"/>
    </row>
    <row r="14" spans="1:14" s="14" customFormat="1" ht="20.100000000000001" customHeight="1">
      <c r="B14" s="207"/>
      <c r="C14" s="213" t="s">
        <v>69</v>
      </c>
      <c r="D14" s="214"/>
      <c r="E14" s="152">
        <v>975</v>
      </c>
      <c r="F14" s="153">
        <f t="shared" si="0"/>
        <v>3.2999390780477901E-2</v>
      </c>
      <c r="G14" s="154">
        <v>200641.16000000009</v>
      </c>
      <c r="H14" s="155">
        <f t="shared" si="1"/>
        <v>9.9116717272512672E-2</v>
      </c>
      <c r="N14" s="24"/>
    </row>
    <row r="15" spans="1:14" s="14" customFormat="1" ht="20.100000000000001" customHeight="1">
      <c r="B15" s="208"/>
      <c r="C15" s="221" t="s">
        <v>70</v>
      </c>
      <c r="D15" s="222"/>
      <c r="E15" s="156">
        <v>7310</v>
      </c>
      <c r="F15" s="157">
        <f t="shared" si="0"/>
        <v>0.24741081703107021</v>
      </c>
      <c r="G15" s="158">
        <v>99662.939999999988</v>
      </c>
      <c r="H15" s="159">
        <f t="shared" si="1"/>
        <v>4.9233484527937278E-2</v>
      </c>
      <c r="N15" s="24"/>
    </row>
    <row r="16" spans="1:14" s="14" customFormat="1" ht="20.100000000000001" customHeight="1">
      <c r="B16" s="223" t="s">
        <v>65</v>
      </c>
      <c r="C16" s="224" t="s">
        <v>81</v>
      </c>
      <c r="D16" s="225"/>
      <c r="E16" s="160">
        <v>5154</v>
      </c>
      <c r="F16" s="161">
        <f>E16/SUM(E$16:E$26)</f>
        <v>0.32349987446648254</v>
      </c>
      <c r="G16" s="162">
        <v>110242.5</v>
      </c>
      <c r="H16" s="163">
        <f>G16/SUM(G$16:G$26)</f>
        <v>0.31282566054333216</v>
      </c>
    </row>
    <row r="17" spans="2:8" s="14" customFormat="1" ht="20.100000000000001" customHeight="1">
      <c r="B17" s="207"/>
      <c r="C17" s="213" t="s">
        <v>82</v>
      </c>
      <c r="D17" s="214"/>
      <c r="E17" s="152">
        <v>1</v>
      </c>
      <c r="F17" s="153">
        <f t="shared" ref="F17:F26" si="2">E17/SUM(E$16:E$26)</f>
        <v>6.2766758724579463E-5</v>
      </c>
      <c r="G17" s="154">
        <v>8.6199999999999992</v>
      </c>
      <c r="H17" s="155">
        <f t="shared" ref="H17:H26" si="3">G17/SUM(G$16:G$26)</f>
        <v>2.4460232613407014E-5</v>
      </c>
    </row>
    <row r="18" spans="2:8" s="14" customFormat="1" ht="20.100000000000001" customHeight="1">
      <c r="B18" s="207"/>
      <c r="C18" s="213" t="s">
        <v>83</v>
      </c>
      <c r="D18" s="214"/>
      <c r="E18" s="152">
        <v>368</v>
      </c>
      <c r="F18" s="153">
        <f t="shared" si="2"/>
        <v>2.3098167210645244E-2</v>
      </c>
      <c r="G18" s="154">
        <v>11909.2</v>
      </c>
      <c r="H18" s="155">
        <f t="shared" si="3"/>
        <v>3.3793712556796619E-2</v>
      </c>
    </row>
    <row r="19" spans="2:8" s="14" customFormat="1" ht="20.100000000000001" customHeight="1">
      <c r="B19" s="207"/>
      <c r="C19" s="213" t="s">
        <v>84</v>
      </c>
      <c r="D19" s="214"/>
      <c r="E19" s="152">
        <v>107</v>
      </c>
      <c r="F19" s="153">
        <f t="shared" si="2"/>
        <v>6.7160431835300025E-3</v>
      </c>
      <c r="G19" s="154">
        <v>3823.07</v>
      </c>
      <c r="H19" s="155">
        <f t="shared" si="3"/>
        <v>1.0848396925445239E-2</v>
      </c>
    </row>
    <row r="20" spans="2:8" s="14" customFormat="1" ht="20.100000000000001" customHeight="1">
      <c r="B20" s="207"/>
      <c r="C20" s="213" t="s">
        <v>85</v>
      </c>
      <c r="D20" s="214"/>
      <c r="E20" s="152">
        <v>270</v>
      </c>
      <c r="F20" s="153">
        <f t="shared" si="2"/>
        <v>1.6947024855636456E-2</v>
      </c>
      <c r="G20" s="154">
        <v>3644.07</v>
      </c>
      <c r="H20" s="155">
        <f t="shared" si="3"/>
        <v>1.0340464020828086E-2</v>
      </c>
    </row>
    <row r="21" spans="2:8" s="14" customFormat="1" ht="20.100000000000001" customHeight="1">
      <c r="B21" s="207"/>
      <c r="C21" s="213" t="s">
        <v>86</v>
      </c>
      <c r="D21" s="214"/>
      <c r="E21" s="152">
        <v>4331</v>
      </c>
      <c r="F21" s="153">
        <f t="shared" si="2"/>
        <v>0.27184283203615367</v>
      </c>
      <c r="G21" s="154">
        <v>116158.96</v>
      </c>
      <c r="H21" s="155">
        <f t="shared" si="3"/>
        <v>0.32961429022406513</v>
      </c>
    </row>
    <row r="22" spans="2:8" s="14" customFormat="1" ht="20.100000000000001" customHeight="1">
      <c r="B22" s="207"/>
      <c r="C22" s="213" t="s">
        <v>87</v>
      </c>
      <c r="D22" s="214"/>
      <c r="E22" s="152">
        <v>2021</v>
      </c>
      <c r="F22" s="153">
        <f t="shared" si="2"/>
        <v>0.1268516193823751</v>
      </c>
      <c r="G22" s="154">
        <v>63220.05</v>
      </c>
      <c r="H22" s="155">
        <f t="shared" si="3"/>
        <v>0.17939409847229956</v>
      </c>
    </row>
    <row r="23" spans="2:8" s="14" customFormat="1" ht="20.100000000000001" customHeight="1">
      <c r="B23" s="207"/>
      <c r="C23" s="213" t="s">
        <v>88</v>
      </c>
      <c r="D23" s="214"/>
      <c r="E23" s="152">
        <v>63</v>
      </c>
      <c r="F23" s="153">
        <f t="shared" si="2"/>
        <v>3.9543057996485062E-3</v>
      </c>
      <c r="G23" s="154">
        <v>2151.9100000000003</v>
      </c>
      <c r="H23" s="155">
        <f t="shared" si="3"/>
        <v>6.1062899261156269E-3</v>
      </c>
    </row>
    <row r="24" spans="2:8" s="14" customFormat="1" ht="20.100000000000001" customHeight="1">
      <c r="B24" s="207"/>
      <c r="C24" s="213" t="s">
        <v>89</v>
      </c>
      <c r="D24" s="214"/>
      <c r="E24" s="152">
        <v>23</v>
      </c>
      <c r="F24" s="153">
        <f t="shared" si="2"/>
        <v>1.4436354506653277E-3</v>
      </c>
      <c r="G24" s="154">
        <v>917.68999999999994</v>
      </c>
      <c r="H24" s="155">
        <f t="shared" si="3"/>
        <v>2.6040499845704735E-3</v>
      </c>
    </row>
    <row r="25" spans="2:8" s="14" customFormat="1" ht="20.100000000000001" customHeight="1">
      <c r="B25" s="207"/>
      <c r="C25" s="213" t="s">
        <v>90</v>
      </c>
      <c r="D25" s="214"/>
      <c r="E25" s="152">
        <v>244</v>
      </c>
      <c r="F25" s="153">
        <f t="shared" si="2"/>
        <v>1.5315089128797388E-2</v>
      </c>
      <c r="G25" s="154">
        <v>19466.25</v>
      </c>
      <c r="H25" s="155">
        <f t="shared" si="3"/>
        <v>5.5237703377115352E-2</v>
      </c>
    </row>
    <row r="26" spans="2:8" s="14" customFormat="1" ht="20.100000000000001" customHeight="1">
      <c r="B26" s="208"/>
      <c r="C26" s="221" t="s">
        <v>91</v>
      </c>
      <c r="D26" s="222"/>
      <c r="E26" s="156">
        <v>3350</v>
      </c>
      <c r="F26" s="157">
        <f t="shared" si="2"/>
        <v>0.21026864172734119</v>
      </c>
      <c r="G26" s="158">
        <v>20866.430000000008</v>
      </c>
      <c r="H26" s="159">
        <f t="shared" si="3"/>
        <v>5.9210873736818416E-2</v>
      </c>
    </row>
    <row r="27" spans="2:8" s="14" customFormat="1" ht="20.100000000000001" customHeight="1">
      <c r="B27" s="232" t="s">
        <v>80</v>
      </c>
      <c r="C27" s="224" t="s">
        <v>71</v>
      </c>
      <c r="D27" s="225"/>
      <c r="E27" s="160">
        <v>81</v>
      </c>
      <c r="F27" s="161">
        <f>E27/SUM(E$27:E$36)</f>
        <v>2.7364864864864866E-2</v>
      </c>
      <c r="G27" s="162">
        <v>12110.420000000002</v>
      </c>
      <c r="H27" s="163">
        <f>G27/SUM(G$27:G$36)</f>
        <v>1.739931926338981E-2</v>
      </c>
    </row>
    <row r="28" spans="2:8" s="14" customFormat="1" ht="20.100000000000001" customHeight="1">
      <c r="B28" s="233"/>
      <c r="C28" s="213" t="s">
        <v>72</v>
      </c>
      <c r="D28" s="214"/>
      <c r="E28" s="152">
        <v>1</v>
      </c>
      <c r="F28" s="153">
        <f t="shared" ref="F28:F36" si="4">E28/SUM(E$27:E$36)</f>
        <v>3.3783783783783786E-4</v>
      </c>
      <c r="G28" s="154">
        <v>122.09</v>
      </c>
      <c r="H28" s="155">
        <f t="shared" ref="H28:H36" si="5">G28/SUM(G$27:G$36)</f>
        <v>1.7540951419251039E-4</v>
      </c>
    </row>
    <row r="29" spans="2:8" s="14" customFormat="1" ht="20.100000000000001" customHeight="1">
      <c r="B29" s="233"/>
      <c r="C29" s="213" t="s">
        <v>73</v>
      </c>
      <c r="D29" s="214"/>
      <c r="E29" s="152">
        <v>201</v>
      </c>
      <c r="F29" s="153">
        <f t="shared" si="4"/>
        <v>6.7905405405405406E-2</v>
      </c>
      <c r="G29" s="154">
        <v>31073.750000000011</v>
      </c>
      <c r="H29" s="155">
        <f t="shared" si="5"/>
        <v>4.4644372115976098E-2</v>
      </c>
    </row>
    <row r="30" spans="2:8" s="14" customFormat="1" ht="20.100000000000001" customHeight="1">
      <c r="B30" s="233"/>
      <c r="C30" s="213" t="s">
        <v>74</v>
      </c>
      <c r="D30" s="214"/>
      <c r="E30" s="152">
        <v>12</v>
      </c>
      <c r="F30" s="153">
        <f t="shared" si="4"/>
        <v>4.0540540540540543E-3</v>
      </c>
      <c r="G30" s="154">
        <v>571.11</v>
      </c>
      <c r="H30" s="155">
        <f t="shared" si="5"/>
        <v>8.2052688713641264E-4</v>
      </c>
    </row>
    <row r="31" spans="2:8" s="14" customFormat="1" ht="20.100000000000001" customHeight="1">
      <c r="B31" s="233"/>
      <c r="C31" s="213" t="s">
        <v>75</v>
      </c>
      <c r="D31" s="214"/>
      <c r="E31" s="152">
        <v>503</v>
      </c>
      <c r="F31" s="153">
        <f t="shared" si="4"/>
        <v>0.16993243243243245</v>
      </c>
      <c r="G31" s="154">
        <v>104272.44</v>
      </c>
      <c r="H31" s="155">
        <f t="shared" si="5"/>
        <v>0.14981061548093774</v>
      </c>
    </row>
    <row r="32" spans="2:8" s="14" customFormat="1" ht="20.100000000000001" customHeight="1">
      <c r="B32" s="233"/>
      <c r="C32" s="213" t="s">
        <v>76</v>
      </c>
      <c r="D32" s="214"/>
      <c r="E32" s="152">
        <v>131</v>
      </c>
      <c r="F32" s="153">
        <f t="shared" si="4"/>
        <v>4.4256756756756756E-2</v>
      </c>
      <c r="G32" s="154">
        <v>7880.5700000000015</v>
      </c>
      <c r="H32" s="155">
        <f t="shared" si="5"/>
        <v>1.1322196373659365E-2</v>
      </c>
    </row>
    <row r="33" spans="2:8" s="14" customFormat="1" ht="20.100000000000001" customHeight="1">
      <c r="B33" s="233"/>
      <c r="C33" s="213" t="s">
        <v>77</v>
      </c>
      <c r="D33" s="214"/>
      <c r="E33" s="152">
        <v>1965</v>
      </c>
      <c r="F33" s="153">
        <f t="shared" si="4"/>
        <v>0.66385135135135132</v>
      </c>
      <c r="G33" s="154">
        <v>524788.93999999994</v>
      </c>
      <c r="H33" s="155">
        <f t="shared" si="5"/>
        <v>0.7539763536653491</v>
      </c>
    </row>
    <row r="34" spans="2:8" s="14" customFormat="1" ht="20.100000000000001" customHeight="1">
      <c r="B34" s="233"/>
      <c r="C34" s="213" t="s">
        <v>78</v>
      </c>
      <c r="D34" s="214"/>
      <c r="E34" s="152">
        <v>27</v>
      </c>
      <c r="F34" s="153">
        <f t="shared" si="4"/>
        <v>9.1216216216216221E-3</v>
      </c>
      <c r="G34" s="154">
        <v>6127.83</v>
      </c>
      <c r="H34" s="155">
        <f t="shared" si="5"/>
        <v>8.8039944578121952E-3</v>
      </c>
    </row>
    <row r="35" spans="2:8" s="14" customFormat="1" ht="20.100000000000001" customHeight="1">
      <c r="B35" s="233"/>
      <c r="C35" s="213" t="s">
        <v>79</v>
      </c>
      <c r="D35" s="214"/>
      <c r="E35" s="152">
        <v>24</v>
      </c>
      <c r="F35" s="153">
        <f t="shared" si="4"/>
        <v>8.1081081081081086E-3</v>
      </c>
      <c r="G35" s="154">
        <v>5792.52</v>
      </c>
      <c r="H35" s="155">
        <f t="shared" si="5"/>
        <v>8.3222468601064827E-3</v>
      </c>
    </row>
    <row r="36" spans="2:8" s="14" customFormat="1" ht="20.100000000000001" customHeight="1">
      <c r="B36" s="233"/>
      <c r="C36" s="221" t="s">
        <v>92</v>
      </c>
      <c r="D36" s="222"/>
      <c r="E36" s="156">
        <v>15</v>
      </c>
      <c r="F36" s="157">
        <f t="shared" si="4"/>
        <v>5.0675675675675678E-3</v>
      </c>
      <c r="G36" s="158">
        <v>3288.71</v>
      </c>
      <c r="H36" s="159">
        <f t="shared" si="5"/>
        <v>4.7249653814403379E-3</v>
      </c>
    </row>
    <row r="37" spans="2:8" s="14" customFormat="1" ht="20.100000000000001" customHeight="1">
      <c r="B37" s="229" t="s">
        <v>93</v>
      </c>
      <c r="C37" s="224" t="s">
        <v>94</v>
      </c>
      <c r="D37" s="225"/>
      <c r="E37" s="160">
        <v>3506</v>
      </c>
      <c r="F37" s="161">
        <f>E37/SUM(E$37:E$39)</f>
        <v>0.50951896526667639</v>
      </c>
      <c r="G37" s="162">
        <v>935018.49</v>
      </c>
      <c r="H37" s="163">
        <f>G37/SUM(G$37:G$39)</f>
        <v>0.47187225371678732</v>
      </c>
    </row>
    <row r="38" spans="2:8" s="14" customFormat="1" ht="20.100000000000001" customHeight="1">
      <c r="B38" s="230"/>
      <c r="C38" s="213" t="s">
        <v>95</v>
      </c>
      <c r="D38" s="214"/>
      <c r="E38" s="152">
        <v>2734</v>
      </c>
      <c r="F38" s="153">
        <f t="shared" ref="F38:F39" si="6">E38/SUM(E$37:E$39)</f>
        <v>0.39732597006249093</v>
      </c>
      <c r="G38" s="154">
        <v>806841.33999999985</v>
      </c>
      <c r="H38" s="155">
        <f t="shared" ref="H38:H39" si="7">G38/SUM(G$37:G$39)</f>
        <v>0.40718557501218244</v>
      </c>
    </row>
    <row r="39" spans="2:8" s="14" customFormat="1" ht="20.100000000000001" customHeight="1">
      <c r="B39" s="231"/>
      <c r="C39" s="221" t="s">
        <v>96</v>
      </c>
      <c r="D39" s="222"/>
      <c r="E39" s="156">
        <v>641</v>
      </c>
      <c r="F39" s="157">
        <f t="shared" si="6"/>
        <v>9.3155064670832732E-2</v>
      </c>
      <c r="G39" s="158">
        <v>239647.83999999997</v>
      </c>
      <c r="H39" s="159">
        <f t="shared" si="7"/>
        <v>0.1209421712710302</v>
      </c>
    </row>
    <row r="40" spans="2:8" s="14" customFormat="1" ht="20.100000000000001" customHeight="1">
      <c r="B40" s="226" t="s">
        <v>111</v>
      </c>
      <c r="C40" s="227"/>
      <c r="D40" s="228"/>
      <c r="E40" s="142">
        <f>SUM(E5:E39)</f>
        <v>55319</v>
      </c>
      <c r="F40" s="164">
        <f>E40/E$40</f>
        <v>1</v>
      </c>
      <c r="G40" s="165">
        <f>SUM(G5:G39)</f>
        <v>5054236.6199999992</v>
      </c>
      <c r="H40" s="166">
        <f>G40/G$40</f>
        <v>1</v>
      </c>
    </row>
    <row r="41" spans="2:8" s="14" customFormat="1" ht="20.100000000000001" customHeight="1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/>
    <row r="43" spans="2:8" s="14" customFormat="1" ht="20.100000000000001" customHeight="1"/>
    <row r="44" spans="2:8" s="14" customFormat="1" ht="20.100000000000001" customHeight="1"/>
    <row r="45" spans="2:8" s="14" customFormat="1" ht="20.100000000000001" customHeight="1"/>
    <row r="46" spans="2:8" s="14" customFormat="1" ht="20.100000000000001" customHeight="1"/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141</v>
      </c>
    </row>
    <row r="2" spans="1:13" s="14" customFormat="1" ht="20.100000000000001" customHeight="1"/>
    <row r="3" spans="1:13" s="14" customFormat="1" ht="31.5" customHeight="1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>
      <c r="B4" s="238" t="s">
        <v>27</v>
      </c>
      <c r="C4" s="239"/>
      <c r="D4" s="60">
        <v>6122</v>
      </c>
      <c r="E4" s="65">
        <v>150299.21000000005</v>
      </c>
      <c r="F4" s="65">
        <f>E4*1000/D4</f>
        <v>24550.671349232285</v>
      </c>
      <c r="G4" s="65">
        <v>50030</v>
      </c>
      <c r="H4" s="61">
        <f>F4/G4</f>
        <v>0.49071899558729332</v>
      </c>
      <c r="K4" s="14">
        <f>D4*G4</f>
        <v>306283660</v>
      </c>
      <c r="L4" s="14" t="s">
        <v>27</v>
      </c>
      <c r="M4" s="24">
        <f>G4-F4</f>
        <v>25479.328650767715</v>
      </c>
    </row>
    <row r="5" spans="1:13" s="14" customFormat="1" ht="20.100000000000001" customHeight="1">
      <c r="B5" s="234" t="s">
        <v>28</v>
      </c>
      <c r="C5" s="235"/>
      <c r="D5" s="62">
        <v>4460</v>
      </c>
      <c r="E5" s="66">
        <v>201680.38000000006</v>
      </c>
      <c r="F5" s="66">
        <f t="shared" ref="F5:F13" si="0">E5*1000/D5</f>
        <v>45219.816143497774</v>
      </c>
      <c r="G5" s="66">
        <v>104730</v>
      </c>
      <c r="H5" s="63">
        <f t="shared" ref="H5:H10" si="1">F5/G5</f>
        <v>0.43177519472450848</v>
      </c>
      <c r="K5" s="14">
        <f t="shared" ref="K5:K10" si="2">D5*G5</f>
        <v>467095800</v>
      </c>
      <c r="L5" s="14" t="s">
        <v>28</v>
      </c>
      <c r="M5" s="24">
        <f t="shared" ref="M5:M10" si="3">G5-F5</f>
        <v>59510.183856502226</v>
      </c>
    </row>
    <row r="6" spans="1:13" s="14" customFormat="1" ht="20.100000000000001" customHeight="1">
      <c r="B6" s="234" t="s">
        <v>29</v>
      </c>
      <c r="C6" s="235"/>
      <c r="D6" s="62">
        <v>5843</v>
      </c>
      <c r="E6" s="66">
        <v>585627.5</v>
      </c>
      <c r="F6" s="66">
        <f t="shared" si="0"/>
        <v>100227.1949341092</v>
      </c>
      <c r="G6" s="66">
        <v>166920</v>
      </c>
      <c r="H6" s="63">
        <f t="shared" si="1"/>
        <v>0.6004504848676564</v>
      </c>
      <c r="K6" s="14">
        <f t="shared" si="2"/>
        <v>975313560</v>
      </c>
      <c r="L6" s="14" t="s">
        <v>29</v>
      </c>
      <c r="M6" s="24">
        <f t="shared" si="3"/>
        <v>66692.805065890803</v>
      </c>
    </row>
    <row r="7" spans="1:13" s="14" customFormat="1" ht="20.100000000000001" customHeight="1">
      <c r="B7" s="234" t="s">
        <v>30</v>
      </c>
      <c r="C7" s="235"/>
      <c r="D7" s="62">
        <v>3632</v>
      </c>
      <c r="E7" s="66">
        <v>457124.41</v>
      </c>
      <c r="F7" s="66">
        <f t="shared" si="0"/>
        <v>125860.24504405286</v>
      </c>
      <c r="G7" s="66">
        <v>196160</v>
      </c>
      <c r="H7" s="63">
        <f t="shared" si="1"/>
        <v>0.64162033566503296</v>
      </c>
      <c r="K7" s="14">
        <f t="shared" si="2"/>
        <v>712453120</v>
      </c>
      <c r="L7" s="14" t="s">
        <v>30</v>
      </c>
      <c r="M7" s="24">
        <f t="shared" si="3"/>
        <v>70299.754955947137</v>
      </c>
    </row>
    <row r="8" spans="1:13" s="14" customFormat="1" ht="20.100000000000001" customHeight="1">
      <c r="B8" s="234" t="s">
        <v>31</v>
      </c>
      <c r="C8" s="235"/>
      <c r="D8" s="62">
        <v>2365</v>
      </c>
      <c r="E8" s="66">
        <v>394106.29000000004</v>
      </c>
      <c r="F8" s="66">
        <f t="shared" si="0"/>
        <v>166641.13742071885</v>
      </c>
      <c r="G8" s="66">
        <v>269310</v>
      </c>
      <c r="H8" s="63">
        <f t="shared" si="1"/>
        <v>0.61877070075644736</v>
      </c>
      <c r="K8" s="14">
        <f t="shared" si="2"/>
        <v>636918150</v>
      </c>
      <c r="L8" s="14" t="s">
        <v>31</v>
      </c>
      <c r="M8" s="24">
        <f t="shared" si="3"/>
        <v>102668.86257928115</v>
      </c>
    </row>
    <row r="9" spans="1:13" s="14" customFormat="1" ht="20.100000000000001" customHeight="1">
      <c r="B9" s="234" t="s">
        <v>32</v>
      </c>
      <c r="C9" s="235"/>
      <c r="D9" s="62">
        <v>1953</v>
      </c>
      <c r="E9" s="66">
        <v>376950.33000000007</v>
      </c>
      <c r="F9" s="66">
        <f t="shared" si="0"/>
        <v>193010.92165898622</v>
      </c>
      <c r="G9" s="66">
        <v>308060</v>
      </c>
      <c r="H9" s="63">
        <f t="shared" si="1"/>
        <v>0.62653678393490297</v>
      </c>
      <c r="K9" s="14">
        <f t="shared" si="2"/>
        <v>601641180</v>
      </c>
      <c r="L9" s="14" t="s">
        <v>32</v>
      </c>
      <c r="M9" s="24">
        <f t="shared" si="3"/>
        <v>115049.07834101378</v>
      </c>
    </row>
    <row r="10" spans="1:13" s="14" customFormat="1" ht="20.100000000000001" customHeight="1">
      <c r="B10" s="240" t="s">
        <v>33</v>
      </c>
      <c r="C10" s="241"/>
      <c r="D10" s="70">
        <v>934</v>
      </c>
      <c r="E10" s="71">
        <v>210912.44999999998</v>
      </c>
      <c r="F10" s="71">
        <f t="shared" si="0"/>
        <v>225816.3276231263</v>
      </c>
      <c r="G10" s="71">
        <v>360650</v>
      </c>
      <c r="H10" s="73">
        <f t="shared" si="1"/>
        <v>0.62613705149903309</v>
      </c>
      <c r="K10" s="14">
        <f t="shared" si="2"/>
        <v>336847100</v>
      </c>
      <c r="L10" s="14" t="s">
        <v>33</v>
      </c>
      <c r="M10" s="24">
        <f t="shared" si="3"/>
        <v>134833.6723768737</v>
      </c>
    </row>
    <row r="11" spans="1:13" s="14" customFormat="1" ht="20.100000000000001" customHeight="1">
      <c r="B11" s="238" t="s">
        <v>60</v>
      </c>
      <c r="C11" s="239"/>
      <c r="D11" s="60">
        <f>SUM(D4:D5)</f>
        <v>10582</v>
      </c>
      <c r="E11" s="65">
        <f>SUM(E4:E5)</f>
        <v>351979.59000000008</v>
      </c>
      <c r="F11" s="65">
        <f t="shared" si="0"/>
        <v>33262.104517104526</v>
      </c>
      <c r="G11" s="80"/>
      <c r="H11" s="61">
        <f>SUM(E4:E5)*1000/SUM(K4:K5)</f>
        <v>0.45511887528018918</v>
      </c>
    </row>
    <row r="12" spans="1:13" s="14" customFormat="1" ht="20.100000000000001" customHeight="1">
      <c r="B12" s="240" t="s">
        <v>54</v>
      </c>
      <c r="C12" s="241"/>
      <c r="D12" s="64">
        <f>SUM(D6:D10)</f>
        <v>14727</v>
      </c>
      <c r="E12" s="76">
        <f>SUM(E6:E10)</f>
        <v>2024720.98</v>
      </c>
      <c r="F12" s="67">
        <f t="shared" si="0"/>
        <v>137483.60019012698</v>
      </c>
      <c r="G12" s="81"/>
      <c r="H12" s="68">
        <f>SUM(E6:E10)*1000/SUM(K6:K10)</f>
        <v>0.62047611687998983</v>
      </c>
    </row>
    <row r="13" spans="1:13" s="14" customFormat="1" ht="20.100000000000001" customHeight="1">
      <c r="B13" s="236" t="s">
        <v>61</v>
      </c>
      <c r="C13" s="237"/>
      <c r="D13" s="69">
        <f>SUM(D11:D12)</f>
        <v>25309</v>
      </c>
      <c r="E13" s="77">
        <f>SUM(E11:E12)</f>
        <v>2376700.5700000003</v>
      </c>
      <c r="F13" s="72">
        <f t="shared" si="0"/>
        <v>93907.328223161734</v>
      </c>
      <c r="G13" s="75"/>
      <c r="H13" s="74">
        <f>SUM(E4:E10)*1000/SUM(K4:K10)</f>
        <v>0.58879465305712608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07月状況（表紙）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'07月状況（表紙）'!Print_Area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2015-12-17T07:31:32Z</cp:lastPrinted>
  <dcterms:created xsi:type="dcterms:W3CDTF">2003-07-11T02:30:35Z</dcterms:created>
  <dcterms:modified xsi:type="dcterms:W3CDTF">2016-07-03T23:57:42Z</dcterms:modified>
</cp:coreProperties>
</file>