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915" yWindow="5130" windowWidth="15480" windowHeight="6480"/>
  </bookViews>
  <sheets>
    <sheet name="08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'08月状況（表紙）'!$A$1:$L$45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4562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<sst xmlns="http://schemas.openxmlformats.org/spreadsheetml/2006/main" count="201" uniqueCount="142">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</sst>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58777</c:v>
                </c:pt>
                <c:pt idx="1">
                  <c:v>30830</c:v>
                </c:pt>
                <c:pt idx="2">
                  <c:v>17111</c:v>
                </c:pt>
                <c:pt idx="3">
                  <c:v>10515</c:v>
                </c:pt>
                <c:pt idx="4">
                  <c:v>14861</c:v>
                </c:pt>
                <c:pt idx="5">
                  <c:v>33661</c:v>
                </c:pt>
                <c:pt idx="6">
                  <c:v>46001</c:v>
                </c:pt>
                <c:pt idx="7">
                  <c:v>18805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22408</c:v>
                </c:pt>
                <c:pt idx="1">
                  <c:v>14812</c:v>
                </c:pt>
                <c:pt idx="2">
                  <c:v>8668</c:v>
                </c:pt>
                <c:pt idx="3">
                  <c:v>4507</c:v>
                </c:pt>
                <c:pt idx="4">
                  <c:v>6492</c:v>
                </c:pt>
                <c:pt idx="5">
                  <c:v>14554</c:v>
                </c:pt>
                <c:pt idx="6">
                  <c:v>22853</c:v>
                </c:pt>
                <c:pt idx="7">
                  <c:v>9578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17096</c:v>
                </c:pt>
                <c:pt idx="1">
                  <c:v>13610</c:v>
                </c:pt>
                <c:pt idx="2">
                  <c:v>9158</c:v>
                </c:pt>
                <c:pt idx="3">
                  <c:v>4353</c:v>
                </c:pt>
                <c:pt idx="4">
                  <c:v>7046</c:v>
                </c:pt>
                <c:pt idx="5">
                  <c:v>15105</c:v>
                </c:pt>
                <c:pt idx="6">
                  <c:v>23763</c:v>
                </c:pt>
                <c:pt idx="7">
                  <c:v>10321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3573504"/>
        <c:axId val="73575040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0.21712413846170758</c:v>
                </c:pt>
                <c:pt idx="1">
                  <c:v>0.29591146185800998</c:v>
                </c:pt>
                <c:pt idx="2">
                  <c:v>0.33007443617375848</c:v>
                </c:pt>
                <c:pt idx="3">
                  <c:v>0.27683174503983754</c:v>
                </c:pt>
                <c:pt idx="4">
                  <c:v>0.28985569305870768</c:v>
                </c:pt>
                <c:pt idx="5">
                  <c:v>0.28671551757472641</c:v>
                </c:pt>
                <c:pt idx="6">
                  <c:v>0.31873752153816698</c:v>
                </c:pt>
                <c:pt idx="7">
                  <c:v>0.32674340322819001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216768"/>
        <c:axId val="75215232"/>
      </c:lineChart>
      <c:catAx>
        <c:axId val="735735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73575040"/>
        <c:crosses val="autoZero"/>
        <c:auto val="1"/>
        <c:lblAlgn val="ctr"/>
        <c:lblOffset val="100"/>
        <c:noMultiLvlLbl val="0"/>
      </c:catAx>
      <c:valAx>
        <c:axId val="7357504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73573504"/>
        <c:crosses val="autoZero"/>
        <c:crossBetween val="between"/>
      </c:valAx>
      <c:valAx>
        <c:axId val="7521523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75216768"/>
        <c:crosses val="max"/>
        <c:crossBetween val="between"/>
      </c:valAx>
      <c:catAx>
        <c:axId val="75216768"/>
        <c:scaling>
          <c:orientation val="minMax"/>
        </c:scaling>
        <c:delete val="1"/>
        <c:axPos val="b"/>
        <c:majorTickMark val="out"/>
        <c:minorTickMark val="none"/>
        <c:tickLblPos val="nextTo"/>
        <c:crossAx val="7521523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3528</c:v>
                </c:pt>
                <c:pt idx="1">
                  <c:v>2744</c:v>
                </c:pt>
                <c:pt idx="2">
                  <c:v>638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900752.54999999993</c:v>
                </c:pt>
                <c:pt idx="1">
                  <c:v>812474.32999999984</c:v>
                </c:pt>
                <c:pt idx="2">
                  <c:v>238840.32000000004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12511.69</c:v>
                </c:pt>
                <c:pt idx="1">
                  <c:v>133.04</c:v>
                </c:pt>
                <c:pt idx="2">
                  <c:v>31033.180000000004</c:v>
                </c:pt>
                <c:pt idx="3">
                  <c:v>611.04</c:v>
                </c:pt>
                <c:pt idx="4">
                  <c:v>104083.34</c:v>
                </c:pt>
                <c:pt idx="5">
                  <c:v>7373.1900000000014</c:v>
                </c:pt>
                <c:pt idx="6">
                  <c:v>525126.04999999993</c:v>
                </c:pt>
                <c:pt idx="7">
                  <c:v>6567.44</c:v>
                </c:pt>
                <c:pt idx="8">
                  <c:v>5770.65</c:v>
                </c:pt>
                <c:pt idx="9">
                  <c:v>3344.2999999999993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53472"/>
        <c:axId val="8214758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81</c:v>
                </c:pt>
                <c:pt idx="1">
                  <c:v>1</c:v>
                </c:pt>
                <c:pt idx="2">
                  <c:v>200</c:v>
                </c:pt>
                <c:pt idx="3">
                  <c:v>15</c:v>
                </c:pt>
                <c:pt idx="4">
                  <c:v>501</c:v>
                </c:pt>
                <c:pt idx="5">
                  <c:v>123</c:v>
                </c:pt>
                <c:pt idx="6">
                  <c:v>1956</c:v>
                </c:pt>
                <c:pt idx="7">
                  <c:v>29</c:v>
                </c:pt>
                <c:pt idx="8">
                  <c:v>25</c:v>
                </c:pt>
                <c:pt idx="9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43872"/>
        <c:axId val="82146048"/>
      </c:lineChart>
      <c:catAx>
        <c:axId val="8214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82146048"/>
        <c:crosses val="autoZero"/>
        <c:auto val="1"/>
        <c:lblAlgn val="ctr"/>
        <c:lblOffset val="100"/>
        <c:noMultiLvlLbl val="0"/>
      </c:catAx>
      <c:valAx>
        <c:axId val="821460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82143872"/>
        <c:crosses val="autoZero"/>
        <c:crossBetween val="between"/>
      </c:valAx>
      <c:valAx>
        <c:axId val="8214758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82153472"/>
        <c:crosses val="max"/>
        <c:crossBetween val="between"/>
      </c:valAx>
      <c:catAx>
        <c:axId val="82153472"/>
        <c:scaling>
          <c:orientation val="minMax"/>
        </c:scaling>
        <c:delete val="1"/>
        <c:axPos val="b"/>
        <c:majorTickMark val="out"/>
        <c:minorTickMark val="none"/>
        <c:tickLblPos val="nextTo"/>
        <c:crossAx val="821475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24428.722065883128</c:v>
                </c:pt>
                <c:pt idx="1">
                  <c:v>44619.119042240789</c:v>
                </c:pt>
                <c:pt idx="2">
                  <c:v>94028.729234457962</c:v>
                </c:pt>
                <c:pt idx="3">
                  <c:v>118114.94862538189</c:v>
                </c:pt>
                <c:pt idx="4">
                  <c:v>157626.64392324092</c:v>
                </c:pt>
                <c:pt idx="5">
                  <c:v>184103.81976446495</c:v>
                </c:pt>
                <c:pt idx="6">
                  <c:v>216279.47145877383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04160"/>
        <c:axId val="82202624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6041</c:v>
                </c:pt>
                <c:pt idx="1">
                  <c:v>4427</c:v>
                </c:pt>
                <c:pt idx="2">
                  <c:v>5839</c:v>
                </c:pt>
                <c:pt idx="3">
                  <c:v>3601</c:v>
                </c:pt>
                <c:pt idx="4">
                  <c:v>2345</c:v>
                </c:pt>
                <c:pt idx="5">
                  <c:v>1953</c:v>
                </c:pt>
                <c:pt idx="6">
                  <c:v>946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94816"/>
        <c:axId val="82196736"/>
      </c:lineChart>
      <c:catAx>
        <c:axId val="8219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196736"/>
        <c:crosses val="autoZero"/>
        <c:auto val="1"/>
        <c:lblAlgn val="ctr"/>
        <c:lblOffset val="100"/>
        <c:noMultiLvlLbl val="0"/>
      </c:catAx>
      <c:valAx>
        <c:axId val="821967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2194816"/>
        <c:crosses val="autoZero"/>
        <c:crossBetween val="between"/>
      </c:valAx>
      <c:valAx>
        <c:axId val="8220262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82204160"/>
        <c:crosses val="max"/>
        <c:crossBetween val="between"/>
      </c:valAx>
      <c:catAx>
        <c:axId val="82204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20262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42944"/>
        <c:axId val="7661683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24428.722065883128</c:v>
                </c:pt>
                <c:pt idx="1">
                  <c:v>44619.119042240789</c:v>
                </c:pt>
                <c:pt idx="2">
                  <c:v>94028.729234457962</c:v>
                </c:pt>
                <c:pt idx="3">
                  <c:v>118114.94862538189</c:v>
                </c:pt>
                <c:pt idx="4">
                  <c:v>157626.64392324092</c:v>
                </c:pt>
                <c:pt idx="5">
                  <c:v>184103.81976446495</c:v>
                </c:pt>
                <c:pt idx="6">
                  <c:v>216279.47145877383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620160"/>
        <c:axId val="76618368"/>
      </c:barChart>
      <c:catAx>
        <c:axId val="8224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616832"/>
        <c:crosses val="autoZero"/>
        <c:auto val="1"/>
        <c:lblAlgn val="ctr"/>
        <c:lblOffset val="100"/>
        <c:noMultiLvlLbl val="0"/>
      </c:catAx>
      <c:valAx>
        <c:axId val="7661683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2242944"/>
        <c:crosses val="autoZero"/>
        <c:crossBetween val="between"/>
      </c:valAx>
      <c:valAx>
        <c:axId val="76618368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6620160"/>
        <c:crosses val="max"/>
        <c:crossBetween val="between"/>
      </c:valAx>
      <c:catAx>
        <c:axId val="76620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61836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8032</c:v>
                </c:pt>
                <c:pt idx="1">
                  <c:v>5260</c:v>
                </c:pt>
                <c:pt idx="2">
                  <c:v>7817</c:v>
                </c:pt>
                <c:pt idx="3">
                  <c:v>5081</c:v>
                </c:pt>
                <c:pt idx="4">
                  <c:v>4303</c:v>
                </c:pt>
                <c:pt idx="5">
                  <c:v>5019</c:v>
                </c:pt>
                <c:pt idx="6">
                  <c:v>3154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1154</c:v>
                </c:pt>
                <c:pt idx="1">
                  <c:v>883</c:v>
                </c:pt>
                <c:pt idx="2">
                  <c:v>875</c:v>
                </c:pt>
                <c:pt idx="3">
                  <c:v>624</c:v>
                </c:pt>
                <c:pt idx="4">
                  <c:v>503</c:v>
                </c:pt>
                <c:pt idx="5">
                  <c:v>478</c:v>
                </c:pt>
                <c:pt idx="6">
                  <c:v>308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6878</c:v>
                </c:pt>
                <c:pt idx="1">
                  <c:v>4377</c:v>
                </c:pt>
                <c:pt idx="2">
                  <c:v>6942</c:v>
                </c:pt>
                <c:pt idx="3">
                  <c:v>4457</c:v>
                </c:pt>
                <c:pt idx="4">
                  <c:v>3800</c:v>
                </c:pt>
                <c:pt idx="5">
                  <c:v>4541</c:v>
                </c:pt>
                <c:pt idx="6">
                  <c:v>2846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1235</c:v>
                </c:pt>
                <c:pt idx="1">
                  <c:v>1168</c:v>
                </c:pt>
                <c:pt idx="2">
                  <c:v>831</c:v>
                </c:pt>
                <c:pt idx="3">
                  <c:v>196</c:v>
                </c:pt>
                <c:pt idx="4">
                  <c:v>436</c:v>
                </c:pt>
                <c:pt idx="5">
                  <c:v>754</c:v>
                </c:pt>
                <c:pt idx="6">
                  <c:v>2907</c:v>
                </c:pt>
                <c:pt idx="7">
                  <c:v>505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795</c:v>
                </c:pt>
                <c:pt idx="1">
                  <c:v>855</c:v>
                </c:pt>
                <c:pt idx="2">
                  <c:v>458</c:v>
                </c:pt>
                <c:pt idx="3">
                  <c:v>164</c:v>
                </c:pt>
                <c:pt idx="4">
                  <c:v>259</c:v>
                </c:pt>
                <c:pt idx="5">
                  <c:v>619</c:v>
                </c:pt>
                <c:pt idx="6">
                  <c:v>1640</c:v>
                </c:pt>
                <c:pt idx="7">
                  <c:v>470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1111</c:v>
                </c:pt>
                <c:pt idx="1">
                  <c:v>1053</c:v>
                </c:pt>
                <c:pt idx="2">
                  <c:v>726</c:v>
                </c:pt>
                <c:pt idx="3">
                  <c:v>305</c:v>
                </c:pt>
                <c:pt idx="4">
                  <c:v>451</c:v>
                </c:pt>
                <c:pt idx="5">
                  <c:v>1210</c:v>
                </c:pt>
                <c:pt idx="6">
                  <c:v>2234</c:v>
                </c:pt>
                <c:pt idx="7">
                  <c:v>727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714</c:v>
                </c:pt>
                <c:pt idx="1">
                  <c:v>722</c:v>
                </c:pt>
                <c:pt idx="2">
                  <c:v>542</c:v>
                </c:pt>
                <c:pt idx="3">
                  <c:v>220</c:v>
                </c:pt>
                <c:pt idx="4">
                  <c:v>302</c:v>
                </c:pt>
                <c:pt idx="5">
                  <c:v>647</c:v>
                </c:pt>
                <c:pt idx="6">
                  <c:v>1477</c:v>
                </c:pt>
                <c:pt idx="7">
                  <c:v>457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652</c:v>
                </c:pt>
                <c:pt idx="1">
                  <c:v>585</c:v>
                </c:pt>
                <c:pt idx="2">
                  <c:v>455</c:v>
                </c:pt>
                <c:pt idx="3">
                  <c:v>193</c:v>
                </c:pt>
                <c:pt idx="4">
                  <c:v>264</c:v>
                </c:pt>
                <c:pt idx="5">
                  <c:v>592</c:v>
                </c:pt>
                <c:pt idx="6">
                  <c:v>1231</c:v>
                </c:pt>
                <c:pt idx="7">
                  <c:v>331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856</c:v>
                </c:pt>
                <c:pt idx="1">
                  <c:v>637</c:v>
                </c:pt>
                <c:pt idx="2">
                  <c:v>472</c:v>
                </c:pt>
                <c:pt idx="3">
                  <c:v>203</c:v>
                </c:pt>
                <c:pt idx="4">
                  <c:v>319</c:v>
                </c:pt>
                <c:pt idx="5">
                  <c:v>684</c:v>
                </c:pt>
                <c:pt idx="6">
                  <c:v>1310</c:v>
                </c:pt>
                <c:pt idx="7">
                  <c:v>538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538</c:v>
                </c:pt>
                <c:pt idx="1">
                  <c:v>423</c:v>
                </c:pt>
                <c:pt idx="2">
                  <c:v>317</c:v>
                </c:pt>
                <c:pt idx="3">
                  <c:v>153</c:v>
                </c:pt>
                <c:pt idx="4">
                  <c:v>180</c:v>
                </c:pt>
                <c:pt idx="5">
                  <c:v>390</c:v>
                </c:pt>
                <c:pt idx="6">
                  <c:v>825</c:v>
                </c:pt>
                <c:pt idx="7">
                  <c:v>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404224"/>
        <c:axId val="76406144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0.14937727825030378</c:v>
                </c:pt>
                <c:pt idx="1">
                  <c:v>0.19150657941031596</c:v>
                </c:pt>
                <c:pt idx="2">
                  <c:v>0.21322786940424099</c:v>
                </c:pt>
                <c:pt idx="3">
                  <c:v>0.16185101580135441</c:v>
                </c:pt>
                <c:pt idx="4">
                  <c:v>0.16331806766139756</c:v>
                </c:pt>
                <c:pt idx="5">
                  <c:v>0.16507636805017026</c:v>
                </c:pt>
                <c:pt idx="6">
                  <c:v>0.24935644413935129</c:v>
                </c:pt>
                <c:pt idx="7">
                  <c:v>0.16865169103975075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1760"/>
        <c:axId val="76420224"/>
      </c:lineChart>
      <c:catAx>
        <c:axId val="76404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76406144"/>
        <c:crosses val="autoZero"/>
        <c:auto val="1"/>
        <c:lblAlgn val="ctr"/>
        <c:lblOffset val="100"/>
        <c:noMultiLvlLbl val="0"/>
      </c:catAx>
      <c:valAx>
        <c:axId val="7640614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6404224"/>
        <c:crosses val="autoZero"/>
        <c:crossBetween val="between"/>
      </c:valAx>
      <c:valAx>
        <c:axId val="7642022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76421760"/>
        <c:crosses val="max"/>
        <c:crossBetween val="between"/>
      </c:valAx>
      <c:catAx>
        <c:axId val="76421760"/>
        <c:scaling>
          <c:orientation val="minMax"/>
        </c:scaling>
        <c:delete val="1"/>
        <c:axPos val="b"/>
        <c:majorTickMark val="out"/>
        <c:minorTickMark val="none"/>
        <c:tickLblPos val="nextTo"/>
        <c:crossAx val="764202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0.53376509969436758</c:v>
                </c:pt>
                <c:pt idx="1">
                  <c:v>0.55556870635578171</c:v>
                </c:pt>
                <c:pt idx="2">
                  <c:v>0.5625</c:v>
                </c:pt>
                <c:pt idx="3">
                  <c:v>0.52712735579668757</c:v>
                </c:pt>
                <c:pt idx="4">
                  <c:v>0.59105263157894739</c:v>
                </c:pt>
                <c:pt idx="5">
                  <c:v>0.55438365194462758</c:v>
                </c:pt>
                <c:pt idx="6">
                  <c:v>0.56570119456717394</c:v>
                </c:pt>
                <c:pt idx="7">
                  <c:v>0.4921448087431694</c:v>
                </c:pt>
                <c:pt idx="8">
                  <c:v>0.53116416649059794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0.28693057779071462</c:v>
                </c:pt>
                <c:pt idx="1">
                  <c:v>0.27387856551071132</c:v>
                </c:pt>
                <c:pt idx="2">
                  <c:v>0.30113636363636365</c:v>
                </c:pt>
                <c:pt idx="3">
                  <c:v>0.28307633733104892</c:v>
                </c:pt>
                <c:pt idx="4">
                  <c:v>0.20736842105263159</c:v>
                </c:pt>
                <c:pt idx="5">
                  <c:v>0.25049439683586028</c:v>
                </c:pt>
                <c:pt idx="6">
                  <c:v>0.20225822287677958</c:v>
                </c:pt>
                <c:pt idx="7">
                  <c:v>0.34375</c:v>
                </c:pt>
                <c:pt idx="8">
                  <c:v>0.24445383477709698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5.3594818803667586E-2</c:v>
                </c:pt>
                <c:pt idx="1">
                  <c:v>3.385015978222275E-2</c:v>
                </c:pt>
                <c:pt idx="2">
                  <c:v>2.9924242424242423E-2</c:v>
                </c:pt>
                <c:pt idx="3">
                  <c:v>6.5296021321149825E-2</c:v>
                </c:pt>
                <c:pt idx="4">
                  <c:v>2.6315789473684209E-2</c:v>
                </c:pt>
                <c:pt idx="5">
                  <c:v>6.4930784442979561E-2</c:v>
                </c:pt>
                <c:pt idx="6">
                  <c:v>8.0837833415153007E-2</c:v>
                </c:pt>
                <c:pt idx="7">
                  <c:v>6.141848816029144E-2</c:v>
                </c:pt>
                <c:pt idx="8">
                  <c:v>5.4933446017325166E-2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0.12570950371125017</c:v>
                </c:pt>
                <c:pt idx="1">
                  <c:v>0.13670256835128416</c:v>
                </c:pt>
                <c:pt idx="2">
                  <c:v>0.10643939393939394</c:v>
                </c:pt>
                <c:pt idx="3">
                  <c:v>0.12450028555111364</c:v>
                </c:pt>
                <c:pt idx="4">
                  <c:v>0.17526315789473684</c:v>
                </c:pt>
                <c:pt idx="5">
                  <c:v>0.13019116677653264</c:v>
                </c:pt>
                <c:pt idx="6">
                  <c:v>0.15120274914089346</c:v>
                </c:pt>
                <c:pt idx="7">
                  <c:v>0.10268670309653916</c:v>
                </c:pt>
                <c:pt idx="8">
                  <c:v>0.16944855271497994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491392"/>
        <c:axId val="76525952"/>
      </c:barChart>
      <c:catAx>
        <c:axId val="764913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6525952"/>
        <c:crosses val="autoZero"/>
        <c:auto val="1"/>
        <c:lblAlgn val="ctr"/>
        <c:lblOffset val="100"/>
        <c:noMultiLvlLbl val="0"/>
      </c:catAx>
      <c:valAx>
        <c:axId val="765259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649139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0.38919116196819675</c:v>
                </c:pt>
                <c:pt idx="1">
                  <c:v>0.38221769194711824</c:v>
                </c:pt>
                <c:pt idx="2">
                  <c:v>0.45760315087402964</c:v>
                </c:pt>
                <c:pt idx="3">
                  <c:v>0.35857937072421253</c:v>
                </c:pt>
                <c:pt idx="4">
                  <c:v>0.37823437871771742</c:v>
                </c:pt>
                <c:pt idx="5">
                  <c:v>0.40360783054231991</c:v>
                </c:pt>
                <c:pt idx="6">
                  <c:v>0.37314013395145129</c:v>
                </c:pt>
                <c:pt idx="7">
                  <c:v>0.38578324715213552</c:v>
                </c:pt>
                <c:pt idx="8">
                  <c:v>0.36681045189152611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7.0481133462944975E-2</c:v>
                </c:pt>
                <c:pt idx="1">
                  <c:v>6.6784024863361977E-2</c:v>
                </c:pt>
                <c:pt idx="2">
                  <c:v>7.6408611011779287E-2</c:v>
                </c:pt>
                <c:pt idx="3">
                  <c:v>6.2103401792576181E-2</c:v>
                </c:pt>
                <c:pt idx="4">
                  <c:v>4.6303511108861398E-2</c:v>
                </c:pt>
                <c:pt idx="5">
                  <c:v>5.4308003522607264E-2</c:v>
                </c:pt>
                <c:pt idx="6">
                  <c:v>4.502936181794754E-2</c:v>
                </c:pt>
                <c:pt idx="7">
                  <c:v>9.5428469973469196E-2</c:v>
                </c:pt>
                <c:pt idx="8">
                  <c:v>5.6575373559886871E-2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0.14209936553780864</c:v>
                </c:pt>
                <c:pt idx="1">
                  <c:v>8.8080872117240055E-2</c:v>
                </c:pt>
                <c:pt idx="2">
                  <c:v>8.9005819753254112E-2</c:v>
                </c:pt>
                <c:pt idx="3">
                  <c:v>0.18398595149293009</c:v>
                </c:pt>
                <c:pt idx="4">
                  <c:v>7.0316105636164652E-2</c:v>
                </c:pt>
                <c:pt idx="5">
                  <c:v>0.1540521625275118</c:v>
                </c:pt>
                <c:pt idx="6">
                  <c:v>0.17687885290362726</c:v>
                </c:pt>
                <c:pt idx="7">
                  <c:v>0.18001864159748981</c:v>
                </c:pt>
                <c:pt idx="8">
                  <c:v>0.11772052806619733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0.39822833903104965</c:v>
                </c:pt>
                <c:pt idx="1">
                  <c:v>0.46291741107227963</c:v>
                </c:pt>
                <c:pt idx="2">
                  <c:v>0.37698241836093699</c:v>
                </c:pt>
                <c:pt idx="3">
                  <c:v>0.39533127599028128</c:v>
                </c:pt>
                <c:pt idx="4">
                  <c:v>0.50514600453725644</c:v>
                </c:pt>
                <c:pt idx="5">
                  <c:v>0.38803200340756094</c:v>
                </c:pt>
                <c:pt idx="6">
                  <c:v>0.4049516513269738</c:v>
                </c:pt>
                <c:pt idx="7">
                  <c:v>0.3387696412769054</c:v>
                </c:pt>
                <c:pt idx="8">
                  <c:v>0.45889364648238967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204864"/>
        <c:axId val="76091392"/>
      </c:barChart>
      <c:catAx>
        <c:axId val="752048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6091392"/>
        <c:crosses val="autoZero"/>
        <c:auto val="1"/>
        <c:lblAlgn val="ctr"/>
        <c:lblOffset val="100"/>
        <c:noMultiLvlLbl val="0"/>
      </c:catAx>
      <c:valAx>
        <c:axId val="7609139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520486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299130.68</c:v>
                </c:pt>
                <c:pt idx="1">
                  <c:v>12821.810000000001</c:v>
                </c:pt>
                <c:pt idx="2">
                  <c:v>60316.179999999993</c:v>
                </c:pt>
                <c:pt idx="3">
                  <c:v>12313.619999999997</c:v>
                </c:pt>
                <c:pt idx="4">
                  <c:v>34838.350000000006</c:v>
                </c:pt>
                <c:pt idx="5">
                  <c:v>745510.72999999986</c:v>
                </c:pt>
                <c:pt idx="6">
                  <c:v>277085.96999999997</c:v>
                </c:pt>
                <c:pt idx="7">
                  <c:v>143544.32999999999</c:v>
                </c:pt>
                <c:pt idx="8">
                  <c:v>20396.790000000005</c:v>
                </c:pt>
                <c:pt idx="9">
                  <c:v>203561.18</c:v>
                </c:pt>
                <c:pt idx="10">
                  <c:v>98248.41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68992"/>
        <c:axId val="7686745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5090</c:v>
                </c:pt>
                <c:pt idx="1">
                  <c:v>182</c:v>
                </c:pt>
                <c:pt idx="2">
                  <c:v>1292</c:v>
                </c:pt>
                <c:pt idx="3">
                  <c:v>314</c:v>
                </c:pt>
                <c:pt idx="4">
                  <c:v>2537</c:v>
                </c:pt>
                <c:pt idx="5">
                  <c:v>7036</c:v>
                </c:pt>
                <c:pt idx="6">
                  <c:v>3011</c:v>
                </c:pt>
                <c:pt idx="7">
                  <c:v>1353</c:v>
                </c:pt>
                <c:pt idx="8">
                  <c:v>268</c:v>
                </c:pt>
                <c:pt idx="9">
                  <c:v>986</c:v>
                </c:pt>
                <c:pt idx="10">
                  <c:v>7271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59648"/>
        <c:axId val="76865920"/>
      </c:lineChart>
      <c:catAx>
        <c:axId val="7685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6865920"/>
        <c:crosses val="autoZero"/>
        <c:auto val="1"/>
        <c:lblAlgn val="ctr"/>
        <c:lblOffset val="100"/>
        <c:noMultiLvlLbl val="0"/>
      </c:catAx>
      <c:valAx>
        <c:axId val="768659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6859648"/>
        <c:crosses val="autoZero"/>
        <c:crossBetween val="between"/>
      </c:valAx>
      <c:valAx>
        <c:axId val="7686745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6868992"/>
        <c:crosses val="max"/>
        <c:crossBetween val="between"/>
      </c:valAx>
      <c:catAx>
        <c:axId val="76868992"/>
        <c:scaling>
          <c:orientation val="minMax"/>
        </c:scaling>
        <c:delete val="1"/>
        <c:axPos val="b"/>
        <c:majorTickMark val="out"/>
        <c:minorTickMark val="none"/>
        <c:tickLblPos val="nextTo"/>
        <c:crossAx val="768674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108424.16999999998</c:v>
                </c:pt>
                <c:pt idx="1">
                  <c:v>43.12</c:v>
                </c:pt>
                <c:pt idx="2">
                  <c:v>11083.530000000002</c:v>
                </c:pt>
                <c:pt idx="3">
                  <c:v>3322.2499999999995</c:v>
                </c:pt>
                <c:pt idx="4">
                  <c:v>3341.9900000000002</c:v>
                </c:pt>
                <c:pt idx="5">
                  <c:v>113378.95</c:v>
                </c:pt>
                <c:pt idx="6">
                  <c:v>63338.209999999992</c:v>
                </c:pt>
                <c:pt idx="7">
                  <c:v>2210.81</c:v>
                </c:pt>
                <c:pt idx="8">
                  <c:v>666.22999999999979</c:v>
                </c:pt>
                <c:pt idx="9">
                  <c:v>18680.699999999997</c:v>
                </c:pt>
                <c:pt idx="10">
                  <c:v>21000.040000000008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76000"/>
        <c:axId val="7617446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5088</c:v>
                </c:pt>
                <c:pt idx="1">
                  <c:v>2</c:v>
                </c:pt>
                <c:pt idx="2">
                  <c:v>379</c:v>
                </c:pt>
                <c:pt idx="3">
                  <c:v>105</c:v>
                </c:pt>
                <c:pt idx="4">
                  <c:v>264</c:v>
                </c:pt>
                <c:pt idx="5">
                  <c:v>4235</c:v>
                </c:pt>
                <c:pt idx="6">
                  <c:v>2012</c:v>
                </c:pt>
                <c:pt idx="7">
                  <c:v>80</c:v>
                </c:pt>
                <c:pt idx="8">
                  <c:v>16</c:v>
                </c:pt>
                <c:pt idx="9">
                  <c:v>236</c:v>
                </c:pt>
                <c:pt idx="10">
                  <c:v>3355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37984"/>
        <c:axId val="76139904"/>
      </c:lineChart>
      <c:catAx>
        <c:axId val="7613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6139904"/>
        <c:crosses val="autoZero"/>
        <c:auto val="1"/>
        <c:lblAlgn val="ctr"/>
        <c:lblOffset val="100"/>
        <c:noMultiLvlLbl val="0"/>
      </c:catAx>
      <c:valAx>
        <c:axId val="761399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6137984"/>
        <c:crosses val="autoZero"/>
        <c:crossBetween val="between"/>
      </c:valAx>
      <c:valAx>
        <c:axId val="7617446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6176000"/>
        <c:crosses val="max"/>
        <c:crossBetween val="between"/>
      </c:valAx>
      <c:catAx>
        <c:axId val="76176000"/>
        <c:scaling>
          <c:orientation val="minMax"/>
        </c:scaling>
        <c:delete val="1"/>
        <c:axPos val="b"/>
        <c:majorTickMark val="out"/>
        <c:minorTickMark val="none"/>
        <c:tickLblPos val="nextTo"/>
        <c:crossAx val="7617446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08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48.8%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42.6%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56.3%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60.2%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58.5%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59.8%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60.0%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43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>
      <c r="B5" s="17" t="s">
        <v>17</v>
      </c>
      <c r="C5" s="29">
        <f>SUM(C6:C13)</f>
        <v>721305</v>
      </c>
      <c r="D5" s="30">
        <f>SUM(E5:F5)</f>
        <v>204324</v>
      </c>
      <c r="E5" s="31">
        <f>SUM(E6:E13)</f>
        <v>103872</v>
      </c>
      <c r="F5" s="32">
        <f t="shared" ref="F5:G5" si="0">SUM(F6:F13)</f>
        <v>100452</v>
      </c>
      <c r="G5" s="29">
        <f t="shared" si="0"/>
        <v>230561</v>
      </c>
      <c r="H5" s="33">
        <f>D5/C5</f>
        <v>0.28326990662757084</v>
      </c>
      <c r="I5" s="26"/>
      <c r="J5" s="24">
        <f t="shared" ref="J5:J13" si="1">C5-D5-G5</f>
        <v>286420</v>
      </c>
      <c r="K5" s="58">
        <f>E5/C5</f>
        <v>0.14400565641441554</v>
      </c>
      <c r="L5" s="58">
        <f>F5/C5</f>
        <v>0.13926425021315533</v>
      </c>
    </row>
    <row r="6" spans="1:12" ht="20.100000000000001" customHeight="1" thickTop="1">
      <c r="B6" s="18" t="s">
        <v>18</v>
      </c>
      <c r="C6" s="34">
        <v>181942</v>
      </c>
      <c r="D6" s="35">
        <f t="shared" ref="D6:D13" si="2">SUM(E6:F6)</f>
        <v>39504</v>
      </c>
      <c r="E6" s="36">
        <v>22408</v>
      </c>
      <c r="F6" s="37">
        <v>17096</v>
      </c>
      <c r="G6" s="34">
        <v>58777</v>
      </c>
      <c r="H6" s="38">
        <f t="shared" ref="H6:H13" si="3">D6/C6</f>
        <v>0.21712413846170758</v>
      </c>
      <c r="I6" s="26"/>
      <c r="J6" s="24">
        <f t="shared" si="1"/>
        <v>83661</v>
      </c>
      <c r="K6" s="58">
        <f t="shared" ref="K6:K13" si="4">E6/C6</f>
        <v>0.1231601279528641</v>
      </c>
      <c r="L6" s="58">
        <f t="shared" ref="L6:L13" si="5">F6/C6</f>
        <v>9.3964010508843482E-2</v>
      </c>
    </row>
    <row r="7" spans="1:12" ht="20.100000000000001" customHeight="1">
      <c r="B7" s="19" t="s">
        <v>19</v>
      </c>
      <c r="C7" s="39">
        <v>96049</v>
      </c>
      <c r="D7" s="40">
        <f t="shared" si="2"/>
        <v>28422</v>
      </c>
      <c r="E7" s="41">
        <v>14812</v>
      </c>
      <c r="F7" s="42">
        <v>13610</v>
      </c>
      <c r="G7" s="39">
        <v>30830</v>
      </c>
      <c r="H7" s="43">
        <f t="shared" si="3"/>
        <v>0.29591146185800998</v>
      </c>
      <c r="I7" s="26"/>
      <c r="J7" s="24">
        <f t="shared" si="1"/>
        <v>36797</v>
      </c>
      <c r="K7" s="58">
        <f t="shared" si="4"/>
        <v>0.15421295380482877</v>
      </c>
      <c r="L7" s="58">
        <f t="shared" si="5"/>
        <v>0.14169850805318118</v>
      </c>
    </row>
    <row r="8" spans="1:12" ht="20.100000000000001" customHeight="1">
      <c r="B8" s="19" t="s">
        <v>20</v>
      </c>
      <c r="C8" s="39">
        <v>54006</v>
      </c>
      <c r="D8" s="40">
        <f t="shared" si="2"/>
        <v>17826</v>
      </c>
      <c r="E8" s="41">
        <v>8668</v>
      </c>
      <c r="F8" s="42">
        <v>9158</v>
      </c>
      <c r="G8" s="39">
        <v>17111</v>
      </c>
      <c r="H8" s="43">
        <f t="shared" si="3"/>
        <v>0.33007443617375848</v>
      </c>
      <c r="I8" s="26"/>
      <c r="J8" s="24">
        <f t="shared" si="1"/>
        <v>19069</v>
      </c>
      <c r="K8" s="58">
        <f t="shared" si="4"/>
        <v>0.16050068510906196</v>
      </c>
      <c r="L8" s="58">
        <f t="shared" si="5"/>
        <v>0.16957375106469652</v>
      </c>
    </row>
    <row r="9" spans="1:12" ht="20.100000000000001" customHeight="1">
      <c r="B9" s="19" t="s">
        <v>21</v>
      </c>
      <c r="C9" s="39">
        <v>32005</v>
      </c>
      <c r="D9" s="40">
        <f t="shared" si="2"/>
        <v>8860</v>
      </c>
      <c r="E9" s="41">
        <v>4507</v>
      </c>
      <c r="F9" s="42">
        <v>4353</v>
      </c>
      <c r="G9" s="39">
        <v>10515</v>
      </c>
      <c r="H9" s="43">
        <f t="shared" si="3"/>
        <v>0.27683174503983754</v>
      </c>
      <c r="I9" s="26"/>
      <c r="J9" s="24">
        <f t="shared" si="1"/>
        <v>12630</v>
      </c>
      <c r="K9" s="58">
        <f t="shared" si="4"/>
        <v>0.14082174660209343</v>
      </c>
      <c r="L9" s="58">
        <f t="shared" si="5"/>
        <v>0.13600999843774411</v>
      </c>
    </row>
    <row r="10" spans="1:12" ht="20.100000000000001" customHeight="1">
      <c r="B10" s="19" t="s">
        <v>22</v>
      </c>
      <c r="C10" s="39">
        <v>46706</v>
      </c>
      <c r="D10" s="40">
        <f t="shared" si="2"/>
        <v>13538</v>
      </c>
      <c r="E10" s="41">
        <v>6492</v>
      </c>
      <c r="F10" s="42">
        <v>7046</v>
      </c>
      <c r="G10" s="39">
        <v>14861</v>
      </c>
      <c r="H10" s="43">
        <f t="shared" si="3"/>
        <v>0.28985569305870768</v>
      </c>
      <c r="I10" s="26"/>
      <c r="J10" s="24">
        <f t="shared" si="1"/>
        <v>18307</v>
      </c>
      <c r="K10" s="58">
        <f t="shared" si="4"/>
        <v>0.13899713098959449</v>
      </c>
      <c r="L10" s="58">
        <f t="shared" si="5"/>
        <v>0.15085856206911319</v>
      </c>
    </row>
    <row r="11" spans="1:12" ht="20.100000000000001" customHeight="1">
      <c r="B11" s="19" t="s">
        <v>23</v>
      </c>
      <c r="C11" s="39">
        <v>103444</v>
      </c>
      <c r="D11" s="40">
        <f t="shared" si="2"/>
        <v>29659</v>
      </c>
      <c r="E11" s="41">
        <v>14554</v>
      </c>
      <c r="F11" s="42">
        <v>15105</v>
      </c>
      <c r="G11" s="39">
        <v>33661</v>
      </c>
      <c r="H11" s="43">
        <f t="shared" si="3"/>
        <v>0.28671551757472641</v>
      </c>
      <c r="I11" s="26"/>
      <c r="J11" s="24">
        <f t="shared" si="1"/>
        <v>40124</v>
      </c>
      <c r="K11" s="58">
        <f t="shared" si="4"/>
        <v>0.14069448203859092</v>
      </c>
      <c r="L11" s="58">
        <f t="shared" si="5"/>
        <v>0.14602103553613549</v>
      </c>
    </row>
    <row r="12" spans="1:12" ht="20.100000000000001" customHeight="1">
      <c r="B12" s="19" t="s">
        <v>24</v>
      </c>
      <c r="C12" s="39">
        <v>146252</v>
      </c>
      <c r="D12" s="40">
        <f t="shared" si="2"/>
        <v>46616</v>
      </c>
      <c r="E12" s="41">
        <v>22853</v>
      </c>
      <c r="F12" s="42">
        <v>23763</v>
      </c>
      <c r="G12" s="39">
        <v>46001</v>
      </c>
      <c r="H12" s="43">
        <f t="shared" si="3"/>
        <v>0.31873752153816698</v>
      </c>
      <c r="I12" s="26"/>
      <c r="J12" s="24">
        <f t="shared" si="1"/>
        <v>53635</v>
      </c>
      <c r="K12" s="58">
        <f t="shared" si="4"/>
        <v>0.1562576922024998</v>
      </c>
      <c r="L12" s="58">
        <f t="shared" si="5"/>
        <v>0.16247982933566721</v>
      </c>
    </row>
    <row r="13" spans="1:12" ht="20.100000000000001" customHeight="1">
      <c r="B13" s="19" t="s">
        <v>25</v>
      </c>
      <c r="C13" s="39">
        <v>60901</v>
      </c>
      <c r="D13" s="40">
        <f t="shared" si="2"/>
        <v>19899</v>
      </c>
      <c r="E13" s="41">
        <v>9578</v>
      </c>
      <c r="F13" s="42">
        <v>10321</v>
      </c>
      <c r="G13" s="39">
        <v>18805</v>
      </c>
      <c r="H13" s="43">
        <f t="shared" si="3"/>
        <v>0.32674340322819001</v>
      </c>
      <c r="I13" s="26"/>
      <c r="J13" s="24">
        <f t="shared" si="1"/>
        <v>22197</v>
      </c>
      <c r="K13" s="58">
        <f t="shared" si="4"/>
        <v>0.15727163757573767</v>
      </c>
      <c r="L13" s="58">
        <f t="shared" si="5"/>
        <v>0.16947176565245234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45</v>
      </c>
      <c r="B1" s="13"/>
    </row>
    <row r="2" spans="1:12" ht="14.1" customHeight="1">
      <c r="K2" s="44" t="s">
        <v>2</v>
      </c>
    </row>
    <row r="3" spans="1:12" ht="20.100000000000001" customHeight="1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>
      <c r="B4" s="193" t="s">
        <v>62</v>
      </c>
      <c r="C4" s="194"/>
      <c r="D4" s="45">
        <f>SUM(D5:D6)</f>
        <v>8032</v>
      </c>
      <c r="E4" s="46">
        <f t="shared" ref="E4:K4" si="0">SUM(E5:E6)</f>
        <v>5260</v>
      </c>
      <c r="F4" s="46">
        <f t="shared" si="0"/>
        <v>7817</v>
      </c>
      <c r="G4" s="46">
        <f t="shared" si="0"/>
        <v>5081</v>
      </c>
      <c r="H4" s="46">
        <f t="shared" si="0"/>
        <v>4303</v>
      </c>
      <c r="I4" s="46">
        <f t="shared" si="0"/>
        <v>5019</v>
      </c>
      <c r="J4" s="45">
        <f t="shared" si="0"/>
        <v>3154</v>
      </c>
      <c r="K4" s="47">
        <f t="shared" si="0"/>
        <v>38666</v>
      </c>
      <c r="L4" s="55">
        <f>K4/人口統計!D5</f>
        <v>0.18923866016718546</v>
      </c>
    </row>
    <row r="5" spans="1:12" ht="20.100000000000001" customHeight="1">
      <c r="B5" s="115"/>
      <c r="C5" s="116" t="s">
        <v>39</v>
      </c>
      <c r="D5" s="48">
        <v>1154</v>
      </c>
      <c r="E5" s="49">
        <v>883</v>
      </c>
      <c r="F5" s="49">
        <v>875</v>
      </c>
      <c r="G5" s="49">
        <v>624</v>
      </c>
      <c r="H5" s="49">
        <v>503</v>
      </c>
      <c r="I5" s="49">
        <v>478</v>
      </c>
      <c r="J5" s="48">
        <v>308</v>
      </c>
      <c r="K5" s="50">
        <f>SUM(D5:J5)</f>
        <v>4825</v>
      </c>
      <c r="L5" s="56">
        <f>K5/人口統計!D5</f>
        <v>2.3614455472680644E-2</v>
      </c>
    </row>
    <row r="6" spans="1:12" ht="20.100000000000001" customHeight="1">
      <c r="B6" s="115"/>
      <c r="C6" s="117" t="s">
        <v>40</v>
      </c>
      <c r="D6" s="51">
        <v>6878</v>
      </c>
      <c r="E6" s="52">
        <v>4377</v>
      </c>
      <c r="F6" s="52">
        <v>6942</v>
      </c>
      <c r="G6" s="52">
        <v>4457</v>
      </c>
      <c r="H6" s="52">
        <v>3800</v>
      </c>
      <c r="I6" s="52">
        <v>4541</v>
      </c>
      <c r="J6" s="51">
        <v>2846</v>
      </c>
      <c r="K6" s="53">
        <f>SUM(D6:J6)</f>
        <v>33841</v>
      </c>
      <c r="L6" s="57">
        <f>K6/人口統計!D5</f>
        <v>0.16562420469450481</v>
      </c>
    </row>
    <row r="7" spans="1:12" ht="20.100000000000001" customHeight="1" thickBot="1">
      <c r="B7" s="193" t="s">
        <v>63</v>
      </c>
      <c r="C7" s="194"/>
      <c r="D7" s="45">
        <v>83</v>
      </c>
      <c r="E7" s="46">
        <v>125</v>
      </c>
      <c r="F7" s="46">
        <v>123</v>
      </c>
      <c r="G7" s="46">
        <v>125</v>
      </c>
      <c r="H7" s="46">
        <v>94</v>
      </c>
      <c r="I7" s="46">
        <v>96</v>
      </c>
      <c r="J7" s="45">
        <v>73</v>
      </c>
      <c r="K7" s="47">
        <f>SUM(D7:J7)</f>
        <v>719</v>
      </c>
      <c r="L7" s="78"/>
    </row>
    <row r="8" spans="1:12" ht="20.100000000000001" customHeight="1" thickTop="1">
      <c r="B8" s="195" t="s">
        <v>35</v>
      </c>
      <c r="C8" s="196"/>
      <c r="D8" s="35">
        <f>D4+D7</f>
        <v>8115</v>
      </c>
      <c r="E8" s="34">
        <f t="shared" ref="E8:K8" si="1">E4+E7</f>
        <v>5385</v>
      </c>
      <c r="F8" s="34">
        <f t="shared" si="1"/>
        <v>7940</v>
      </c>
      <c r="G8" s="34">
        <f t="shared" si="1"/>
        <v>5206</v>
      </c>
      <c r="H8" s="34">
        <f t="shared" si="1"/>
        <v>4397</v>
      </c>
      <c r="I8" s="34">
        <f t="shared" si="1"/>
        <v>5115</v>
      </c>
      <c r="J8" s="35">
        <f t="shared" si="1"/>
        <v>3227</v>
      </c>
      <c r="K8" s="54">
        <f t="shared" si="1"/>
        <v>39385</v>
      </c>
      <c r="L8" s="79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44</v>
      </c>
    </row>
    <row r="21" spans="1:12" ht="14.1" customHeight="1">
      <c r="K21" s="44" t="s">
        <v>2</v>
      </c>
    </row>
    <row r="22" spans="1:12" ht="20.100000000000001" customHeight="1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>
      <c r="B23" s="197" t="s">
        <v>18</v>
      </c>
      <c r="C23" s="199"/>
      <c r="D23" s="40">
        <v>1235</v>
      </c>
      <c r="E23" s="39">
        <v>795</v>
      </c>
      <c r="F23" s="39">
        <v>1111</v>
      </c>
      <c r="G23" s="39">
        <v>714</v>
      </c>
      <c r="H23" s="39">
        <v>652</v>
      </c>
      <c r="I23" s="39">
        <v>856</v>
      </c>
      <c r="J23" s="40">
        <v>538</v>
      </c>
      <c r="K23" s="167">
        <f t="shared" ref="K23:K30" si="2">SUM(D23:J23)</f>
        <v>5901</v>
      </c>
      <c r="L23" s="188">
        <f>K23/人口統計!D6</f>
        <v>0.14937727825030378</v>
      </c>
    </row>
    <row r="24" spans="1:12" ht="20.100000000000001" customHeight="1">
      <c r="B24" s="197" t="s">
        <v>19</v>
      </c>
      <c r="C24" s="199"/>
      <c r="D24" s="45">
        <v>1168</v>
      </c>
      <c r="E24" s="46">
        <v>855</v>
      </c>
      <c r="F24" s="46">
        <v>1053</v>
      </c>
      <c r="G24" s="46">
        <v>722</v>
      </c>
      <c r="H24" s="46">
        <v>585</v>
      </c>
      <c r="I24" s="46">
        <v>637</v>
      </c>
      <c r="J24" s="45">
        <v>423</v>
      </c>
      <c r="K24" s="47">
        <f t="shared" si="2"/>
        <v>5443</v>
      </c>
      <c r="L24" s="55">
        <f>K24/人口統計!D7</f>
        <v>0.19150657941031596</v>
      </c>
    </row>
    <row r="25" spans="1:12" ht="20.100000000000001" customHeight="1">
      <c r="B25" s="197" t="s">
        <v>20</v>
      </c>
      <c r="C25" s="199"/>
      <c r="D25" s="45">
        <v>831</v>
      </c>
      <c r="E25" s="46">
        <v>458</v>
      </c>
      <c r="F25" s="46">
        <v>726</v>
      </c>
      <c r="G25" s="46">
        <v>542</v>
      </c>
      <c r="H25" s="46">
        <v>455</v>
      </c>
      <c r="I25" s="46">
        <v>472</v>
      </c>
      <c r="J25" s="45">
        <v>317</v>
      </c>
      <c r="K25" s="47">
        <f t="shared" si="2"/>
        <v>3801</v>
      </c>
      <c r="L25" s="55">
        <f>K25/人口統計!D8</f>
        <v>0.21322786940424099</v>
      </c>
    </row>
    <row r="26" spans="1:12" ht="20.100000000000001" customHeight="1">
      <c r="B26" s="197" t="s">
        <v>21</v>
      </c>
      <c r="C26" s="199"/>
      <c r="D26" s="45">
        <v>196</v>
      </c>
      <c r="E26" s="46">
        <v>164</v>
      </c>
      <c r="F26" s="46">
        <v>305</v>
      </c>
      <c r="G26" s="46">
        <v>220</v>
      </c>
      <c r="H26" s="46">
        <v>193</v>
      </c>
      <c r="I26" s="46">
        <v>203</v>
      </c>
      <c r="J26" s="45">
        <v>153</v>
      </c>
      <c r="K26" s="47">
        <f t="shared" si="2"/>
        <v>1434</v>
      </c>
      <c r="L26" s="55">
        <f>K26/人口統計!D9</f>
        <v>0.16185101580135441</v>
      </c>
    </row>
    <row r="27" spans="1:12" ht="20.100000000000001" customHeight="1">
      <c r="B27" s="197" t="s">
        <v>22</v>
      </c>
      <c r="C27" s="199"/>
      <c r="D27" s="45">
        <v>436</v>
      </c>
      <c r="E27" s="46">
        <v>259</v>
      </c>
      <c r="F27" s="46">
        <v>451</v>
      </c>
      <c r="G27" s="46">
        <v>302</v>
      </c>
      <c r="H27" s="46">
        <v>264</v>
      </c>
      <c r="I27" s="46">
        <v>319</v>
      </c>
      <c r="J27" s="45">
        <v>180</v>
      </c>
      <c r="K27" s="47">
        <f t="shared" si="2"/>
        <v>2211</v>
      </c>
      <c r="L27" s="55">
        <f>K27/人口統計!D10</f>
        <v>0.16331806766139756</v>
      </c>
    </row>
    <row r="28" spans="1:12" ht="20.100000000000001" customHeight="1">
      <c r="B28" s="197" t="s">
        <v>23</v>
      </c>
      <c r="C28" s="199"/>
      <c r="D28" s="45">
        <v>754</v>
      </c>
      <c r="E28" s="46">
        <v>619</v>
      </c>
      <c r="F28" s="46">
        <v>1210</v>
      </c>
      <c r="G28" s="46">
        <v>647</v>
      </c>
      <c r="H28" s="46">
        <v>592</v>
      </c>
      <c r="I28" s="46">
        <v>684</v>
      </c>
      <c r="J28" s="45">
        <v>390</v>
      </c>
      <c r="K28" s="47">
        <f t="shared" si="2"/>
        <v>4896</v>
      </c>
      <c r="L28" s="55">
        <f>K28/人口統計!D11</f>
        <v>0.16507636805017026</v>
      </c>
    </row>
    <row r="29" spans="1:12" ht="20.100000000000001" customHeight="1">
      <c r="B29" s="197" t="s">
        <v>24</v>
      </c>
      <c r="C29" s="198"/>
      <c r="D29" s="40">
        <v>2907</v>
      </c>
      <c r="E29" s="39">
        <v>1640</v>
      </c>
      <c r="F29" s="39">
        <v>2234</v>
      </c>
      <c r="G29" s="39">
        <v>1477</v>
      </c>
      <c r="H29" s="39">
        <v>1231</v>
      </c>
      <c r="I29" s="39">
        <v>1310</v>
      </c>
      <c r="J29" s="40">
        <v>825</v>
      </c>
      <c r="K29" s="167">
        <f t="shared" si="2"/>
        <v>11624</v>
      </c>
      <c r="L29" s="168">
        <f>K29/人口統計!D12</f>
        <v>0.24935644413935129</v>
      </c>
    </row>
    <row r="30" spans="1:12" ht="20.100000000000001" customHeight="1">
      <c r="B30" s="197" t="s">
        <v>25</v>
      </c>
      <c r="C30" s="198"/>
      <c r="D30" s="40">
        <v>505</v>
      </c>
      <c r="E30" s="39">
        <v>470</v>
      </c>
      <c r="F30" s="39">
        <v>727</v>
      </c>
      <c r="G30" s="39">
        <v>457</v>
      </c>
      <c r="H30" s="39">
        <v>331</v>
      </c>
      <c r="I30" s="39">
        <v>538</v>
      </c>
      <c r="J30" s="40">
        <v>328</v>
      </c>
      <c r="K30" s="167">
        <f t="shared" si="2"/>
        <v>3356</v>
      </c>
      <c r="L30" s="168">
        <f>K30/人口統計!D13</f>
        <v>0.16865169103975075</v>
      </c>
    </row>
    <row r="31" spans="1:12" ht="20.100000000000001" customHeight="1">
      <c r="C31" s="14" t="s">
        <v>46</v>
      </c>
    </row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4" t="s">
        <v>48</v>
      </c>
    </row>
    <row r="2" spans="1:19" ht="20.100000000000001" customHeight="1"/>
    <row r="3" spans="1:19" ht="20.100000000000001" customHeight="1" thickBot="1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>
      <c r="B5" s="202" t="s">
        <v>124</v>
      </c>
      <c r="C5" s="202"/>
      <c r="D5" s="173">
        <v>29340</v>
      </c>
      <c r="E5" s="174">
        <v>1907768.0499999998</v>
      </c>
      <c r="F5" s="175">
        <v>15772</v>
      </c>
      <c r="G5" s="176">
        <v>345489.99999999994</v>
      </c>
      <c r="H5" s="173">
        <v>2946</v>
      </c>
      <c r="I5" s="174">
        <v>696553.91999999993</v>
      </c>
      <c r="J5" s="175">
        <v>6910</v>
      </c>
      <c r="K5" s="176">
        <v>1952067.2000000002</v>
      </c>
      <c r="M5" s="147">
        <f>Q5+Q7</f>
        <v>45112</v>
      </c>
      <c r="N5" s="119" t="s">
        <v>106</v>
      </c>
      <c r="O5" s="120"/>
      <c r="P5" s="132"/>
      <c r="Q5" s="121">
        <v>29340</v>
      </c>
      <c r="R5" s="122">
        <v>1907768.0499999998</v>
      </c>
      <c r="S5" s="122">
        <f>R5/Q5*100</f>
        <v>6502.2769256987049</v>
      </c>
    </row>
    <row r="6" spans="1:19" ht="20.100000000000001" customHeight="1" thickTop="1">
      <c r="B6" s="203" t="s">
        <v>112</v>
      </c>
      <c r="C6" s="203"/>
      <c r="D6" s="169">
        <v>4694</v>
      </c>
      <c r="E6" s="170">
        <v>291034.02000000014</v>
      </c>
      <c r="F6" s="171">
        <v>2314</v>
      </c>
      <c r="G6" s="172">
        <v>50851.710000000006</v>
      </c>
      <c r="H6" s="169">
        <v>286</v>
      </c>
      <c r="I6" s="170">
        <v>67067.88</v>
      </c>
      <c r="J6" s="171">
        <v>1155</v>
      </c>
      <c r="K6" s="172">
        <v>352481.63</v>
      </c>
      <c r="M6" s="58"/>
      <c r="N6" s="123"/>
      <c r="O6" s="92" t="s">
        <v>103</v>
      </c>
      <c r="P6" s="105"/>
      <c r="Q6" s="96">
        <f>Q5/Q$13</f>
        <v>0.53376509969436758</v>
      </c>
      <c r="R6" s="97">
        <f>R5/R$13</f>
        <v>0.38919116196819675</v>
      </c>
      <c r="S6" s="98" t="s">
        <v>105</v>
      </c>
    </row>
    <row r="7" spans="1:19" ht="20.100000000000001" customHeight="1">
      <c r="B7" s="200" t="s">
        <v>113</v>
      </c>
      <c r="C7" s="200"/>
      <c r="D7" s="143">
        <v>4455</v>
      </c>
      <c r="E7" s="144">
        <v>293454.00000000006</v>
      </c>
      <c r="F7" s="145">
        <v>2385</v>
      </c>
      <c r="G7" s="146">
        <v>48999.69</v>
      </c>
      <c r="H7" s="143">
        <v>237</v>
      </c>
      <c r="I7" s="144">
        <v>57078.089999999989</v>
      </c>
      <c r="J7" s="145">
        <v>843</v>
      </c>
      <c r="K7" s="146">
        <v>241753.14</v>
      </c>
      <c r="M7" s="58"/>
      <c r="N7" s="124" t="s">
        <v>107</v>
      </c>
      <c r="O7" s="125"/>
      <c r="P7" s="133"/>
      <c r="Q7" s="126">
        <v>15772</v>
      </c>
      <c r="R7" s="127">
        <v>345489.99999999994</v>
      </c>
      <c r="S7" s="127">
        <f>R7/Q7*100</f>
        <v>2190.5275171189446</v>
      </c>
    </row>
    <row r="8" spans="1:19" ht="20.100000000000001" customHeight="1">
      <c r="B8" s="200" t="s">
        <v>114</v>
      </c>
      <c r="C8" s="200"/>
      <c r="D8" s="143">
        <v>2769</v>
      </c>
      <c r="E8" s="144">
        <v>175278.94999999998</v>
      </c>
      <c r="F8" s="145">
        <v>1487</v>
      </c>
      <c r="G8" s="146">
        <v>30357.069999999996</v>
      </c>
      <c r="H8" s="143">
        <v>343</v>
      </c>
      <c r="I8" s="144">
        <v>89935.08</v>
      </c>
      <c r="J8" s="145">
        <v>654</v>
      </c>
      <c r="K8" s="146">
        <v>193243.83</v>
      </c>
      <c r="L8" s="87"/>
      <c r="M8" s="86"/>
      <c r="N8" s="128"/>
      <c r="O8" s="92" t="s">
        <v>103</v>
      </c>
      <c r="P8" s="105"/>
      <c r="Q8" s="96">
        <f>Q7/Q$13</f>
        <v>0.28693057779071462</v>
      </c>
      <c r="R8" s="97">
        <f>R7/R$13</f>
        <v>7.0481133462944975E-2</v>
      </c>
      <c r="S8" s="98" t="s">
        <v>104</v>
      </c>
    </row>
    <row r="9" spans="1:19" ht="20.100000000000001" customHeight="1">
      <c r="B9" s="200" t="s">
        <v>115</v>
      </c>
      <c r="C9" s="200"/>
      <c r="D9" s="143">
        <v>1123</v>
      </c>
      <c r="E9" s="144">
        <v>69865.62</v>
      </c>
      <c r="F9" s="145">
        <v>394</v>
      </c>
      <c r="G9" s="146">
        <v>8552.9600000000009</v>
      </c>
      <c r="H9" s="143">
        <v>50</v>
      </c>
      <c r="I9" s="144">
        <v>12988.45</v>
      </c>
      <c r="J9" s="145">
        <v>333</v>
      </c>
      <c r="K9" s="146">
        <v>93308.12000000001</v>
      </c>
      <c r="L9" s="87"/>
      <c r="M9" s="86"/>
      <c r="N9" s="124" t="s">
        <v>108</v>
      </c>
      <c r="O9" s="125"/>
      <c r="P9" s="133"/>
      <c r="Q9" s="126">
        <v>2946</v>
      </c>
      <c r="R9" s="127">
        <v>696553.91999999993</v>
      </c>
      <c r="S9" s="127">
        <f>R9/Q9*100</f>
        <v>23644.057026476577</v>
      </c>
    </row>
    <row r="10" spans="1:19" ht="20.100000000000001" customHeight="1">
      <c r="B10" s="200" t="s">
        <v>116</v>
      </c>
      <c r="C10" s="200"/>
      <c r="D10" s="143">
        <v>1682</v>
      </c>
      <c r="E10" s="144">
        <v>117876.25000000001</v>
      </c>
      <c r="F10" s="145">
        <v>760</v>
      </c>
      <c r="G10" s="146">
        <v>15860.999999999998</v>
      </c>
      <c r="H10" s="143">
        <v>197</v>
      </c>
      <c r="I10" s="144">
        <v>44991.920000000006</v>
      </c>
      <c r="J10" s="145">
        <v>395</v>
      </c>
      <c r="K10" s="146">
        <v>113327.23</v>
      </c>
      <c r="L10" s="87"/>
      <c r="M10" s="86"/>
      <c r="N10" s="93"/>
      <c r="O10" s="92" t="s">
        <v>103</v>
      </c>
      <c r="P10" s="105"/>
      <c r="Q10" s="96">
        <f>Q9/Q$13</f>
        <v>5.3594818803667586E-2</v>
      </c>
      <c r="R10" s="97">
        <f>R9/R$13</f>
        <v>0.14209936553780864</v>
      </c>
      <c r="S10" s="98" t="s">
        <v>104</v>
      </c>
    </row>
    <row r="11" spans="1:19" ht="20.100000000000001" customHeight="1">
      <c r="B11" s="200" t="s">
        <v>117</v>
      </c>
      <c r="C11" s="200"/>
      <c r="D11" s="143">
        <v>3457</v>
      </c>
      <c r="E11" s="144">
        <v>240340.86999999994</v>
      </c>
      <c r="F11" s="145">
        <v>1236</v>
      </c>
      <c r="G11" s="146">
        <v>29003.569999999992</v>
      </c>
      <c r="H11" s="143">
        <v>494</v>
      </c>
      <c r="I11" s="144">
        <v>113928.29000000001</v>
      </c>
      <c r="J11" s="145">
        <v>924</v>
      </c>
      <c r="K11" s="146">
        <v>260830.78</v>
      </c>
      <c r="L11" s="87"/>
      <c r="M11" s="86"/>
      <c r="N11" s="124" t="s">
        <v>109</v>
      </c>
      <c r="O11" s="125"/>
      <c r="P11" s="133"/>
      <c r="Q11" s="99">
        <v>6910</v>
      </c>
      <c r="R11" s="100">
        <v>1952067.2000000002</v>
      </c>
      <c r="S11" s="100">
        <f>R11/Q11*100</f>
        <v>28249.887120115778</v>
      </c>
    </row>
    <row r="12" spans="1:19" ht="20.100000000000001" customHeight="1" thickBot="1">
      <c r="B12" s="200" t="s">
        <v>118</v>
      </c>
      <c r="C12" s="200"/>
      <c r="D12" s="143">
        <v>8646</v>
      </c>
      <c r="E12" s="144">
        <v>545778.56999999995</v>
      </c>
      <c r="F12" s="145">
        <v>6039</v>
      </c>
      <c r="G12" s="146">
        <v>135005.37999999995</v>
      </c>
      <c r="H12" s="143">
        <v>1079</v>
      </c>
      <c r="I12" s="144">
        <v>254677.5100000001</v>
      </c>
      <c r="J12" s="145">
        <v>1804</v>
      </c>
      <c r="K12" s="146">
        <v>479267.08000000019</v>
      </c>
      <c r="L12" s="87"/>
      <c r="M12" s="86"/>
      <c r="N12" s="123"/>
      <c r="O12" s="82" t="s">
        <v>103</v>
      </c>
      <c r="P12" s="106"/>
      <c r="Q12" s="101">
        <f>Q11/Q$13</f>
        <v>0.12570950371125017</v>
      </c>
      <c r="R12" s="102">
        <f>R11/R$13</f>
        <v>0.39822833903104965</v>
      </c>
      <c r="S12" s="103" t="s">
        <v>104</v>
      </c>
    </row>
    <row r="13" spans="1:19" ht="20.100000000000001" customHeight="1" thickTop="1">
      <c r="B13" s="181" t="s">
        <v>119</v>
      </c>
      <c r="C13" s="181"/>
      <c r="D13" s="143">
        <v>2514</v>
      </c>
      <c r="E13" s="144">
        <v>174139.77000000002</v>
      </c>
      <c r="F13" s="145">
        <v>1157</v>
      </c>
      <c r="G13" s="146">
        <v>26858.620000000003</v>
      </c>
      <c r="H13" s="143">
        <v>260</v>
      </c>
      <c r="I13" s="144">
        <v>55886.7</v>
      </c>
      <c r="J13" s="145">
        <v>802</v>
      </c>
      <c r="K13" s="146">
        <v>217855.39</v>
      </c>
      <c r="M13" s="58"/>
      <c r="N13" s="129" t="s">
        <v>110</v>
      </c>
      <c r="O13" s="130"/>
      <c r="P13" s="131"/>
      <c r="Q13" s="94">
        <f>Q5+Q7+Q9+Q11</f>
        <v>54968</v>
      </c>
      <c r="R13" s="95">
        <f>R5+R7+R9+R11</f>
        <v>4901879.17</v>
      </c>
      <c r="S13" s="95">
        <f>R13/Q13*100</f>
        <v>8917.6960595255423</v>
      </c>
    </row>
    <row r="14" spans="1:19" ht="20.100000000000001" customHeight="1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0.53376509969436758</v>
      </c>
      <c r="O16" s="58">
        <f>F5/(D5+F5+H5+J5)</f>
        <v>0.28693057779071462</v>
      </c>
      <c r="P16" s="58">
        <f>H5/(D5+F5+H5+J5)</f>
        <v>5.3594818803667586E-2</v>
      </c>
      <c r="Q16" s="58">
        <f>J5/(D5+F5+H5+J5)</f>
        <v>0.12570950371125017</v>
      </c>
    </row>
    <row r="17" spans="13:17" ht="20.100000000000001" customHeight="1">
      <c r="M17" s="14" t="s">
        <v>132</v>
      </c>
      <c r="N17" s="58">
        <f t="shared" ref="N17:N23" si="0">D6/(D6+F6+H6+J6)</f>
        <v>0.55556870635578171</v>
      </c>
      <c r="O17" s="58">
        <f t="shared" ref="O17:O23" si="1">F6/(D6+F6+H6+J6)</f>
        <v>0.27387856551071132</v>
      </c>
      <c r="P17" s="58">
        <f t="shared" ref="P17:P23" si="2">H6/(D6+F6+H6+J6)</f>
        <v>3.385015978222275E-2</v>
      </c>
      <c r="Q17" s="58">
        <f t="shared" ref="Q17:Q23" si="3">J6/(D6+F6+H6+J6)</f>
        <v>0.13670256835128416</v>
      </c>
    </row>
    <row r="18" spans="13:17" ht="20.100000000000001" customHeight="1">
      <c r="M18" s="14" t="s">
        <v>133</v>
      </c>
      <c r="N18" s="58">
        <f t="shared" si="0"/>
        <v>0.5625</v>
      </c>
      <c r="O18" s="58">
        <f t="shared" si="1"/>
        <v>0.30113636363636365</v>
      </c>
      <c r="P18" s="58">
        <f t="shared" si="2"/>
        <v>2.9924242424242423E-2</v>
      </c>
      <c r="Q18" s="58">
        <f t="shared" si="3"/>
        <v>0.10643939393939394</v>
      </c>
    </row>
    <row r="19" spans="13:17" ht="20.100000000000001" customHeight="1">
      <c r="M19" s="14" t="s">
        <v>134</v>
      </c>
      <c r="N19" s="58">
        <f t="shared" si="0"/>
        <v>0.52712735579668757</v>
      </c>
      <c r="O19" s="58">
        <f t="shared" si="1"/>
        <v>0.28307633733104892</v>
      </c>
      <c r="P19" s="58">
        <f t="shared" si="2"/>
        <v>6.5296021321149825E-2</v>
      </c>
      <c r="Q19" s="58">
        <f t="shared" si="3"/>
        <v>0.12450028555111364</v>
      </c>
    </row>
    <row r="20" spans="13:17" ht="20.100000000000001" customHeight="1">
      <c r="M20" s="14" t="s">
        <v>135</v>
      </c>
      <c r="N20" s="58">
        <f t="shared" si="0"/>
        <v>0.59105263157894739</v>
      </c>
      <c r="O20" s="58">
        <f t="shared" si="1"/>
        <v>0.20736842105263159</v>
      </c>
      <c r="P20" s="58">
        <f t="shared" si="2"/>
        <v>2.6315789473684209E-2</v>
      </c>
      <c r="Q20" s="58">
        <f t="shared" si="3"/>
        <v>0.17526315789473684</v>
      </c>
    </row>
    <row r="21" spans="13:17" ht="20.100000000000001" customHeight="1">
      <c r="M21" s="14" t="s">
        <v>136</v>
      </c>
      <c r="N21" s="58">
        <f t="shared" si="0"/>
        <v>0.55438365194462758</v>
      </c>
      <c r="O21" s="58">
        <f t="shared" si="1"/>
        <v>0.25049439683586028</v>
      </c>
      <c r="P21" s="58">
        <f t="shared" si="2"/>
        <v>6.4930784442979561E-2</v>
      </c>
      <c r="Q21" s="58">
        <f t="shared" si="3"/>
        <v>0.13019116677653264</v>
      </c>
    </row>
    <row r="22" spans="13:17" ht="20.100000000000001" customHeight="1">
      <c r="M22" s="14" t="s">
        <v>137</v>
      </c>
      <c r="N22" s="58">
        <f t="shared" si="0"/>
        <v>0.56570119456717394</v>
      </c>
      <c r="O22" s="58">
        <f t="shared" si="1"/>
        <v>0.20225822287677958</v>
      </c>
      <c r="P22" s="58">
        <f t="shared" si="2"/>
        <v>8.0837833415153007E-2</v>
      </c>
      <c r="Q22" s="58">
        <f t="shared" si="3"/>
        <v>0.15120274914089346</v>
      </c>
    </row>
    <row r="23" spans="13:17" ht="20.100000000000001" customHeight="1">
      <c r="M23" s="14" t="s">
        <v>138</v>
      </c>
      <c r="N23" s="58">
        <f t="shared" si="0"/>
        <v>0.4921448087431694</v>
      </c>
      <c r="O23" s="58">
        <f t="shared" si="1"/>
        <v>0.34375</v>
      </c>
      <c r="P23" s="58">
        <f t="shared" si="2"/>
        <v>6.141848816029144E-2</v>
      </c>
      <c r="Q23" s="58">
        <f t="shared" si="3"/>
        <v>0.10268670309653916</v>
      </c>
    </row>
    <row r="24" spans="13:17" ht="20.100000000000001" customHeight="1">
      <c r="M24" s="14" t="s">
        <v>139</v>
      </c>
      <c r="N24" s="58">
        <f t="shared" ref="N24" si="4">D13/(D13+F13+H13+J13)</f>
        <v>0.53116416649059794</v>
      </c>
      <c r="O24" s="58">
        <f t="shared" ref="O24" si="5">F13/(D13+F13+H13+J13)</f>
        <v>0.24445383477709698</v>
      </c>
      <c r="P24" s="58">
        <f t="shared" ref="P24" si="6">H13/(D13+F13+H13+J13)</f>
        <v>5.4933446017325166E-2</v>
      </c>
      <c r="Q24" s="58">
        <f t="shared" ref="Q24" si="7">J13/(D13+F13+H13+J13)</f>
        <v>0.16944855271497994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0.38919116196819675</v>
      </c>
      <c r="O29" s="58">
        <f>G5/(E5+G5+I5+K5)</f>
        <v>7.0481133462944975E-2</v>
      </c>
      <c r="P29" s="58">
        <f>I5/(E5+G5+I5+K5)</f>
        <v>0.14209936553780864</v>
      </c>
      <c r="Q29" s="58">
        <f>K5/(E5+G5+I5+K5)</f>
        <v>0.39822833903104965</v>
      </c>
    </row>
    <row r="30" spans="13:17" ht="20.100000000000001" customHeight="1">
      <c r="M30" s="14" t="s">
        <v>132</v>
      </c>
      <c r="N30" s="58">
        <f t="shared" ref="N30:N37" si="8">E6/(E6+G6+I6+K6)</f>
        <v>0.38221769194711824</v>
      </c>
      <c r="O30" s="58">
        <f t="shared" ref="O30:O37" si="9">G6/(E6+G6+I6+K6)</f>
        <v>6.6784024863361977E-2</v>
      </c>
      <c r="P30" s="58">
        <f t="shared" ref="P30:P37" si="10">I6/(E6+G6+I6+K6)</f>
        <v>8.8080872117240055E-2</v>
      </c>
      <c r="Q30" s="58">
        <f t="shared" ref="Q30:Q37" si="11">K6/(E6+G6+I6+K6)</f>
        <v>0.46291741107227963</v>
      </c>
    </row>
    <row r="31" spans="13:17" ht="20.100000000000001" customHeight="1">
      <c r="M31" s="14" t="s">
        <v>133</v>
      </c>
      <c r="N31" s="58">
        <f t="shared" si="8"/>
        <v>0.45760315087402964</v>
      </c>
      <c r="O31" s="58">
        <f t="shared" si="9"/>
        <v>7.6408611011779287E-2</v>
      </c>
      <c r="P31" s="58">
        <f t="shared" si="10"/>
        <v>8.9005819753254112E-2</v>
      </c>
      <c r="Q31" s="58">
        <f t="shared" si="11"/>
        <v>0.37698241836093699</v>
      </c>
    </row>
    <row r="32" spans="13:17" ht="20.100000000000001" customHeight="1">
      <c r="M32" s="14" t="s">
        <v>134</v>
      </c>
      <c r="N32" s="58">
        <f t="shared" si="8"/>
        <v>0.35857937072421253</v>
      </c>
      <c r="O32" s="58">
        <f t="shared" si="9"/>
        <v>6.2103401792576181E-2</v>
      </c>
      <c r="P32" s="58">
        <f t="shared" si="10"/>
        <v>0.18398595149293009</v>
      </c>
      <c r="Q32" s="58">
        <f t="shared" si="11"/>
        <v>0.39533127599028128</v>
      </c>
    </row>
    <row r="33" spans="13:17" ht="20.100000000000001" customHeight="1">
      <c r="M33" s="14" t="s">
        <v>135</v>
      </c>
      <c r="N33" s="58">
        <f t="shared" si="8"/>
        <v>0.37823437871771742</v>
      </c>
      <c r="O33" s="58">
        <f t="shared" si="9"/>
        <v>4.6303511108861398E-2</v>
      </c>
      <c r="P33" s="58">
        <f t="shared" si="10"/>
        <v>7.0316105636164652E-2</v>
      </c>
      <c r="Q33" s="58">
        <f t="shared" si="11"/>
        <v>0.50514600453725644</v>
      </c>
    </row>
    <row r="34" spans="13:17" ht="20.100000000000001" customHeight="1">
      <c r="M34" s="14" t="s">
        <v>136</v>
      </c>
      <c r="N34" s="58">
        <f t="shared" si="8"/>
        <v>0.40360783054231991</v>
      </c>
      <c r="O34" s="58">
        <f t="shared" si="9"/>
        <v>5.4308003522607264E-2</v>
      </c>
      <c r="P34" s="58">
        <f t="shared" si="10"/>
        <v>0.1540521625275118</v>
      </c>
      <c r="Q34" s="58">
        <f t="shared" si="11"/>
        <v>0.38803200340756094</v>
      </c>
    </row>
    <row r="35" spans="13:17" ht="20.100000000000001" customHeight="1">
      <c r="M35" s="14" t="s">
        <v>137</v>
      </c>
      <c r="N35" s="58">
        <f t="shared" si="8"/>
        <v>0.37314013395145129</v>
      </c>
      <c r="O35" s="58">
        <f t="shared" si="9"/>
        <v>4.502936181794754E-2</v>
      </c>
      <c r="P35" s="58">
        <f t="shared" si="10"/>
        <v>0.17687885290362726</v>
      </c>
      <c r="Q35" s="58">
        <f t="shared" si="11"/>
        <v>0.4049516513269738</v>
      </c>
    </row>
    <row r="36" spans="13:17" ht="20.100000000000001" customHeight="1">
      <c r="M36" s="14" t="s">
        <v>138</v>
      </c>
      <c r="N36" s="58">
        <f t="shared" si="8"/>
        <v>0.38578324715213552</v>
      </c>
      <c r="O36" s="58">
        <f t="shared" si="9"/>
        <v>9.5428469973469196E-2</v>
      </c>
      <c r="P36" s="58">
        <f t="shared" si="10"/>
        <v>0.18001864159748981</v>
      </c>
      <c r="Q36" s="58">
        <f t="shared" si="11"/>
        <v>0.3387696412769054</v>
      </c>
    </row>
    <row r="37" spans="13:17" ht="20.100000000000001" customHeight="1">
      <c r="M37" s="14" t="s">
        <v>139</v>
      </c>
      <c r="N37" s="58">
        <f t="shared" si="8"/>
        <v>0.36681045189152611</v>
      </c>
      <c r="O37" s="58">
        <f t="shared" si="9"/>
        <v>5.6575373559886871E-2</v>
      </c>
      <c r="P37" s="58">
        <f t="shared" si="10"/>
        <v>0.11772052806619733</v>
      </c>
      <c r="Q37" s="58">
        <f t="shared" si="11"/>
        <v>0.45889364648238967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/>
    <row r="105" spans="4:11" ht="20.100000000000001" customHeight="1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4" t="s">
        <v>97</v>
      </c>
    </row>
    <row r="2" spans="1:14" s="14" customFormat="1" ht="20.100000000000001" customHeight="1"/>
    <row r="3" spans="1:14" s="14" customFormat="1" ht="20.100000000000001" customHeight="1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>
      <c r="B5" s="206" t="s">
        <v>64</v>
      </c>
      <c r="C5" s="209" t="s">
        <v>3</v>
      </c>
      <c r="D5" s="210"/>
      <c r="E5" s="148">
        <v>5090</v>
      </c>
      <c r="F5" s="149">
        <f>E5/SUM(E$5:E$15)</f>
        <v>0.17348329925017042</v>
      </c>
      <c r="G5" s="150">
        <v>299130.68</v>
      </c>
      <c r="H5" s="151">
        <f>G5/SUM(G$5:G$15)</f>
        <v>0.15679614720458288</v>
      </c>
      <c r="N5" s="24"/>
    </row>
    <row r="6" spans="1:14" s="14" customFormat="1" ht="20.100000000000001" customHeight="1">
      <c r="B6" s="207"/>
      <c r="C6" s="211" t="s">
        <v>8</v>
      </c>
      <c r="D6" s="212"/>
      <c r="E6" s="152">
        <v>182</v>
      </c>
      <c r="F6" s="153">
        <f t="shared" ref="F6:F15" si="0">E6/SUM(E$5:E$15)</f>
        <v>6.2031356509884119E-3</v>
      </c>
      <c r="G6" s="154">
        <v>12821.810000000001</v>
      </c>
      <c r="H6" s="155">
        <f t="shared" ref="H6:H15" si="1">G6/SUM(G$5:G$15)</f>
        <v>6.7208432387784265E-3</v>
      </c>
      <c r="N6" s="24"/>
    </row>
    <row r="7" spans="1:14" s="14" customFormat="1" ht="20.100000000000001" customHeight="1">
      <c r="B7" s="207"/>
      <c r="C7" s="211" t="s">
        <v>9</v>
      </c>
      <c r="D7" s="212"/>
      <c r="E7" s="152">
        <v>1292</v>
      </c>
      <c r="F7" s="153">
        <f t="shared" si="0"/>
        <v>4.4035446489434221E-2</v>
      </c>
      <c r="G7" s="154">
        <v>60316.179999999993</v>
      </c>
      <c r="H7" s="155">
        <f t="shared" si="1"/>
        <v>3.1616097145562322E-2</v>
      </c>
      <c r="N7" s="24"/>
    </row>
    <row r="8" spans="1:14" s="14" customFormat="1" ht="20.100000000000001" customHeight="1">
      <c r="B8" s="207"/>
      <c r="C8" s="211" t="s">
        <v>10</v>
      </c>
      <c r="D8" s="212"/>
      <c r="E8" s="152">
        <v>314</v>
      </c>
      <c r="F8" s="153">
        <f t="shared" si="0"/>
        <v>1.0702113156100887E-2</v>
      </c>
      <c r="G8" s="154">
        <v>12313.619999999997</v>
      </c>
      <c r="H8" s="155">
        <f t="shared" si="1"/>
        <v>6.4544638956502065E-3</v>
      </c>
      <c r="N8" s="24"/>
    </row>
    <row r="9" spans="1:14" s="14" customFormat="1" ht="20.100000000000001" customHeight="1">
      <c r="B9" s="207"/>
      <c r="C9" s="213" t="s">
        <v>66</v>
      </c>
      <c r="D9" s="214"/>
      <c r="E9" s="152">
        <v>2537</v>
      </c>
      <c r="F9" s="153">
        <f t="shared" si="0"/>
        <v>8.646898432174506E-2</v>
      </c>
      <c r="G9" s="154">
        <v>34838.350000000006</v>
      </c>
      <c r="H9" s="155">
        <f t="shared" si="1"/>
        <v>1.826131326604406E-2</v>
      </c>
      <c r="N9" s="24"/>
    </row>
    <row r="10" spans="1:14" s="14" customFormat="1" ht="20.100000000000001" customHeight="1">
      <c r="B10" s="207"/>
      <c r="C10" s="211" t="s">
        <v>50</v>
      </c>
      <c r="D10" s="212"/>
      <c r="E10" s="152">
        <v>7036</v>
      </c>
      <c r="F10" s="153">
        <f t="shared" si="0"/>
        <v>0.2398091342876619</v>
      </c>
      <c r="G10" s="154">
        <v>745510.72999999986</v>
      </c>
      <c r="H10" s="155">
        <f t="shared" si="1"/>
        <v>0.39077639967814742</v>
      </c>
      <c r="N10" s="24"/>
    </row>
    <row r="11" spans="1:14" s="14" customFormat="1" ht="20.100000000000001" customHeight="1">
      <c r="B11" s="207"/>
      <c r="C11" s="211" t="s">
        <v>51</v>
      </c>
      <c r="D11" s="212"/>
      <c r="E11" s="152">
        <v>3011</v>
      </c>
      <c r="F11" s="153">
        <f t="shared" si="0"/>
        <v>0.10262440354464894</v>
      </c>
      <c r="G11" s="154">
        <v>277085.96999999997</v>
      </c>
      <c r="H11" s="155">
        <f t="shared" si="1"/>
        <v>0.1452409112313208</v>
      </c>
      <c r="N11" s="24"/>
    </row>
    <row r="12" spans="1:14" s="14" customFormat="1" ht="20.100000000000001" customHeight="1">
      <c r="B12" s="207"/>
      <c r="C12" s="213" t="s">
        <v>67</v>
      </c>
      <c r="D12" s="214"/>
      <c r="E12" s="152">
        <v>1353</v>
      </c>
      <c r="F12" s="153">
        <f t="shared" si="0"/>
        <v>4.6114519427402863E-2</v>
      </c>
      <c r="G12" s="154">
        <v>143544.32999999999</v>
      </c>
      <c r="H12" s="155">
        <f t="shared" si="1"/>
        <v>7.5242024312127467E-2</v>
      </c>
      <c r="N12" s="24"/>
    </row>
    <row r="13" spans="1:14" s="14" customFormat="1" ht="20.100000000000001" customHeight="1">
      <c r="B13" s="207"/>
      <c r="C13" s="213" t="s">
        <v>68</v>
      </c>
      <c r="D13" s="214"/>
      <c r="E13" s="152">
        <v>268</v>
      </c>
      <c r="F13" s="153">
        <f t="shared" si="0"/>
        <v>9.1342876618950245E-3</v>
      </c>
      <c r="G13" s="154">
        <v>20396.790000000005</v>
      </c>
      <c r="H13" s="155">
        <f t="shared" si="1"/>
        <v>1.069144123678977E-2</v>
      </c>
      <c r="N13" s="24"/>
    </row>
    <row r="14" spans="1:14" s="14" customFormat="1" ht="20.100000000000001" customHeight="1">
      <c r="B14" s="207"/>
      <c r="C14" s="213" t="s">
        <v>69</v>
      </c>
      <c r="D14" s="214"/>
      <c r="E14" s="152">
        <v>986</v>
      </c>
      <c r="F14" s="153">
        <f t="shared" si="0"/>
        <v>3.3605998636673483E-2</v>
      </c>
      <c r="G14" s="154">
        <v>203561.18</v>
      </c>
      <c r="H14" s="155">
        <f t="shared" si="1"/>
        <v>0.10670122083237531</v>
      </c>
      <c r="N14" s="24"/>
    </row>
    <row r="15" spans="1:14" s="14" customFormat="1" ht="20.100000000000001" customHeight="1">
      <c r="B15" s="208"/>
      <c r="C15" s="221" t="s">
        <v>70</v>
      </c>
      <c r="D15" s="222"/>
      <c r="E15" s="156">
        <v>7271</v>
      </c>
      <c r="F15" s="157">
        <f t="shared" si="0"/>
        <v>0.2478186775732788</v>
      </c>
      <c r="G15" s="158">
        <v>98248.41</v>
      </c>
      <c r="H15" s="159">
        <f t="shared" si="1"/>
        <v>5.1499137958621342E-2</v>
      </c>
      <c r="N15" s="24"/>
    </row>
    <row r="16" spans="1:14" s="14" customFormat="1" ht="20.100000000000001" customHeight="1">
      <c r="B16" s="223" t="s">
        <v>65</v>
      </c>
      <c r="C16" s="224" t="s">
        <v>81</v>
      </c>
      <c r="D16" s="225"/>
      <c r="E16" s="160">
        <v>5088</v>
      </c>
      <c r="F16" s="161">
        <f>E16/SUM(E$16:E$26)</f>
        <v>0.32259700735480601</v>
      </c>
      <c r="G16" s="162">
        <v>108424.16999999998</v>
      </c>
      <c r="H16" s="163">
        <f>G16/SUM(G$16:G$26)</f>
        <v>0.31382723088946129</v>
      </c>
    </row>
    <row r="17" spans="2:8" s="14" customFormat="1" ht="20.100000000000001" customHeight="1">
      <c r="B17" s="207"/>
      <c r="C17" s="213" t="s">
        <v>82</v>
      </c>
      <c r="D17" s="214"/>
      <c r="E17" s="152">
        <v>2</v>
      </c>
      <c r="F17" s="153">
        <f t="shared" ref="F17:F26" si="2">E17/SUM(E$16:E$26)</f>
        <v>1.26806999746386E-4</v>
      </c>
      <c r="G17" s="154">
        <v>43.12</v>
      </c>
      <c r="H17" s="155">
        <f t="shared" ref="H17:H26" si="3">G17/SUM(G$16:G$26)</f>
        <v>1.2480824336449678E-4</v>
      </c>
    </row>
    <row r="18" spans="2:8" s="14" customFormat="1" ht="20.100000000000001" customHeight="1">
      <c r="B18" s="207"/>
      <c r="C18" s="213" t="s">
        <v>83</v>
      </c>
      <c r="D18" s="214"/>
      <c r="E18" s="152">
        <v>379</v>
      </c>
      <c r="F18" s="153">
        <f t="shared" si="2"/>
        <v>2.4029926451940149E-2</v>
      </c>
      <c r="G18" s="154">
        <v>11083.530000000002</v>
      </c>
      <c r="H18" s="155">
        <f t="shared" si="3"/>
        <v>3.2080610147905878E-2</v>
      </c>
    </row>
    <row r="19" spans="2:8" s="14" customFormat="1" ht="20.100000000000001" customHeight="1">
      <c r="B19" s="207"/>
      <c r="C19" s="213" t="s">
        <v>84</v>
      </c>
      <c r="D19" s="214"/>
      <c r="E19" s="152">
        <v>105</v>
      </c>
      <c r="F19" s="153">
        <f t="shared" si="2"/>
        <v>6.657367486685265E-3</v>
      </c>
      <c r="G19" s="154">
        <v>3322.2499999999995</v>
      </c>
      <c r="H19" s="155">
        <f t="shared" si="3"/>
        <v>9.6160525630264258E-3</v>
      </c>
    </row>
    <row r="20" spans="2:8" s="14" customFormat="1" ht="20.100000000000001" customHeight="1">
      <c r="B20" s="207"/>
      <c r="C20" s="213" t="s">
        <v>85</v>
      </c>
      <c r="D20" s="214"/>
      <c r="E20" s="152">
        <v>264</v>
      </c>
      <c r="F20" s="153">
        <f t="shared" si="2"/>
        <v>1.6738523966522954E-2</v>
      </c>
      <c r="G20" s="154">
        <v>3341.9900000000002</v>
      </c>
      <c r="H20" s="155">
        <f t="shared" si="3"/>
        <v>9.6731888043069276E-3</v>
      </c>
    </row>
    <row r="21" spans="2:8" s="14" customFormat="1" ht="20.100000000000001" customHeight="1">
      <c r="B21" s="207"/>
      <c r="C21" s="213" t="s">
        <v>86</v>
      </c>
      <c r="D21" s="214"/>
      <c r="E21" s="152">
        <v>4235</v>
      </c>
      <c r="F21" s="153">
        <f t="shared" si="2"/>
        <v>0.26851382196297235</v>
      </c>
      <c r="G21" s="154">
        <v>113378.95</v>
      </c>
      <c r="H21" s="155">
        <f t="shared" si="3"/>
        <v>0.32816854322845812</v>
      </c>
    </row>
    <row r="22" spans="2:8" s="14" customFormat="1" ht="20.100000000000001" customHeight="1">
      <c r="B22" s="207"/>
      <c r="C22" s="213" t="s">
        <v>87</v>
      </c>
      <c r="D22" s="214"/>
      <c r="E22" s="152">
        <v>2012</v>
      </c>
      <c r="F22" s="153">
        <f t="shared" si="2"/>
        <v>0.12756784174486432</v>
      </c>
      <c r="G22" s="154">
        <v>63338.209999999992</v>
      </c>
      <c r="H22" s="155">
        <f t="shared" si="3"/>
        <v>0.1833286346927552</v>
      </c>
    </row>
    <row r="23" spans="2:8" s="14" customFormat="1" ht="20.100000000000001" customHeight="1">
      <c r="B23" s="207"/>
      <c r="C23" s="213" t="s">
        <v>88</v>
      </c>
      <c r="D23" s="214"/>
      <c r="E23" s="152">
        <v>80</v>
      </c>
      <c r="F23" s="153">
        <f t="shared" si="2"/>
        <v>5.0722799898554397E-3</v>
      </c>
      <c r="G23" s="154">
        <v>2210.81</v>
      </c>
      <c r="H23" s="155">
        <f t="shared" si="3"/>
        <v>6.3990564126313347E-3</v>
      </c>
    </row>
    <row r="24" spans="2:8" s="14" customFormat="1" ht="20.100000000000001" customHeight="1">
      <c r="B24" s="207"/>
      <c r="C24" s="213" t="s">
        <v>89</v>
      </c>
      <c r="D24" s="214"/>
      <c r="E24" s="152">
        <v>16</v>
      </c>
      <c r="F24" s="153">
        <f t="shared" si="2"/>
        <v>1.014455997971088E-3</v>
      </c>
      <c r="G24" s="154">
        <v>666.22999999999979</v>
      </c>
      <c r="H24" s="155">
        <f t="shared" si="3"/>
        <v>1.9283626154157857E-3</v>
      </c>
    </row>
    <row r="25" spans="2:8" s="14" customFormat="1" ht="20.100000000000001" customHeight="1">
      <c r="B25" s="207"/>
      <c r="C25" s="213" t="s">
        <v>90</v>
      </c>
      <c r="D25" s="214"/>
      <c r="E25" s="152">
        <v>236</v>
      </c>
      <c r="F25" s="153">
        <f t="shared" si="2"/>
        <v>1.4963225970073548E-2</v>
      </c>
      <c r="G25" s="154">
        <v>18680.699999999997</v>
      </c>
      <c r="H25" s="155">
        <f t="shared" si="3"/>
        <v>5.4070161220295801E-2</v>
      </c>
    </row>
    <row r="26" spans="2:8" s="14" customFormat="1" ht="20.100000000000001" customHeight="1">
      <c r="B26" s="208"/>
      <c r="C26" s="221" t="s">
        <v>91</v>
      </c>
      <c r="D26" s="222"/>
      <c r="E26" s="156">
        <v>3355</v>
      </c>
      <c r="F26" s="157">
        <f t="shared" si="2"/>
        <v>0.21271874207456251</v>
      </c>
      <c r="G26" s="158">
        <v>21000.040000000008</v>
      </c>
      <c r="H26" s="159">
        <f t="shared" si="3"/>
        <v>6.0783351182378674E-2</v>
      </c>
    </row>
    <row r="27" spans="2:8" s="14" customFormat="1" ht="20.100000000000001" customHeight="1">
      <c r="B27" s="232" t="s">
        <v>80</v>
      </c>
      <c r="C27" s="224" t="s">
        <v>71</v>
      </c>
      <c r="D27" s="225"/>
      <c r="E27" s="160">
        <v>81</v>
      </c>
      <c r="F27" s="161">
        <f>E27/SUM(E$27:E$36)</f>
        <v>2.7494908350305498E-2</v>
      </c>
      <c r="G27" s="162">
        <v>12511.69</v>
      </c>
      <c r="H27" s="163">
        <f>G27/SUM(G$27:G$36)</f>
        <v>1.7962270602109313E-2</v>
      </c>
    </row>
    <row r="28" spans="2:8" s="14" customFormat="1" ht="20.100000000000001" customHeight="1">
      <c r="B28" s="233"/>
      <c r="C28" s="213" t="s">
        <v>72</v>
      </c>
      <c r="D28" s="214"/>
      <c r="E28" s="152">
        <v>1</v>
      </c>
      <c r="F28" s="153">
        <f t="shared" ref="F28:F36" si="4">E28/SUM(E$27:E$36)</f>
        <v>3.3944331296673454E-4</v>
      </c>
      <c r="G28" s="154">
        <v>133.04</v>
      </c>
      <c r="H28" s="155">
        <f t="shared" ref="H28:H36" si="5">G28/SUM(G$27:G$36)</f>
        <v>1.9099741768734862E-4</v>
      </c>
    </row>
    <row r="29" spans="2:8" s="14" customFormat="1" ht="20.100000000000001" customHeight="1">
      <c r="B29" s="233"/>
      <c r="C29" s="213" t="s">
        <v>73</v>
      </c>
      <c r="D29" s="214"/>
      <c r="E29" s="152">
        <v>200</v>
      </c>
      <c r="F29" s="153">
        <f t="shared" si="4"/>
        <v>6.7888662593346916E-2</v>
      </c>
      <c r="G29" s="154">
        <v>31033.180000000004</v>
      </c>
      <c r="H29" s="155">
        <f t="shared" si="5"/>
        <v>4.4552444698035737E-2</v>
      </c>
    </row>
    <row r="30" spans="2:8" s="14" customFormat="1" ht="20.100000000000001" customHeight="1">
      <c r="B30" s="233"/>
      <c r="C30" s="213" t="s">
        <v>74</v>
      </c>
      <c r="D30" s="214"/>
      <c r="E30" s="152">
        <v>15</v>
      </c>
      <c r="F30" s="153">
        <f t="shared" si="4"/>
        <v>5.0916496945010185E-3</v>
      </c>
      <c r="G30" s="154">
        <v>611.04</v>
      </c>
      <c r="H30" s="155">
        <f t="shared" si="5"/>
        <v>8.7723287810942191E-4</v>
      </c>
    </row>
    <row r="31" spans="2:8" s="14" customFormat="1" ht="20.100000000000001" customHeight="1">
      <c r="B31" s="233"/>
      <c r="C31" s="213" t="s">
        <v>75</v>
      </c>
      <c r="D31" s="214"/>
      <c r="E31" s="152">
        <v>501</v>
      </c>
      <c r="F31" s="153">
        <f t="shared" si="4"/>
        <v>0.17006109979633402</v>
      </c>
      <c r="G31" s="154">
        <v>104083.34</v>
      </c>
      <c r="H31" s="155">
        <f t="shared" si="5"/>
        <v>0.14942610616562177</v>
      </c>
    </row>
    <row r="32" spans="2:8" s="14" customFormat="1" ht="20.100000000000001" customHeight="1">
      <c r="B32" s="233"/>
      <c r="C32" s="213" t="s">
        <v>76</v>
      </c>
      <c r="D32" s="214"/>
      <c r="E32" s="152">
        <v>123</v>
      </c>
      <c r="F32" s="153">
        <f t="shared" si="4"/>
        <v>4.1751527494908347E-2</v>
      </c>
      <c r="G32" s="154">
        <v>7373.1900000000014</v>
      </c>
      <c r="H32" s="155">
        <f t="shared" si="5"/>
        <v>1.0585239402572026E-2</v>
      </c>
    </row>
    <row r="33" spans="2:8" s="14" customFormat="1" ht="20.100000000000001" customHeight="1">
      <c r="B33" s="233"/>
      <c r="C33" s="213" t="s">
        <v>77</v>
      </c>
      <c r="D33" s="214"/>
      <c r="E33" s="152">
        <v>1956</v>
      </c>
      <c r="F33" s="153">
        <f t="shared" si="4"/>
        <v>0.66395112016293278</v>
      </c>
      <c r="G33" s="154">
        <v>525126.04999999993</v>
      </c>
      <c r="H33" s="155">
        <f t="shared" si="5"/>
        <v>0.75389145753425657</v>
      </c>
    </row>
    <row r="34" spans="2:8" s="14" customFormat="1" ht="20.100000000000001" customHeight="1">
      <c r="B34" s="233"/>
      <c r="C34" s="213" t="s">
        <v>78</v>
      </c>
      <c r="D34" s="214"/>
      <c r="E34" s="152">
        <v>29</v>
      </c>
      <c r="F34" s="153">
        <f t="shared" si="4"/>
        <v>9.8438560760353028E-3</v>
      </c>
      <c r="G34" s="154">
        <v>6567.44</v>
      </c>
      <c r="H34" s="155">
        <f t="shared" si="5"/>
        <v>9.4284732472684953E-3</v>
      </c>
    </row>
    <row r="35" spans="2:8" s="14" customFormat="1" ht="20.100000000000001" customHeight="1">
      <c r="B35" s="233"/>
      <c r="C35" s="213" t="s">
        <v>79</v>
      </c>
      <c r="D35" s="214"/>
      <c r="E35" s="152">
        <v>25</v>
      </c>
      <c r="F35" s="153">
        <f t="shared" si="4"/>
        <v>8.4860828241683645E-3</v>
      </c>
      <c r="G35" s="154">
        <v>5770.65</v>
      </c>
      <c r="H35" s="155">
        <f t="shared" si="5"/>
        <v>8.2845704177502873E-3</v>
      </c>
    </row>
    <row r="36" spans="2:8" s="14" customFormat="1" ht="20.100000000000001" customHeight="1">
      <c r="B36" s="233"/>
      <c r="C36" s="221" t="s">
        <v>92</v>
      </c>
      <c r="D36" s="222"/>
      <c r="E36" s="156">
        <v>15</v>
      </c>
      <c r="F36" s="157">
        <f t="shared" si="4"/>
        <v>5.0916496945010185E-3</v>
      </c>
      <c r="G36" s="158">
        <v>3344.2999999999993</v>
      </c>
      <c r="H36" s="159">
        <f t="shared" si="5"/>
        <v>4.8012076365889942E-3</v>
      </c>
    </row>
    <row r="37" spans="2:8" s="14" customFormat="1" ht="20.100000000000001" customHeight="1">
      <c r="B37" s="229" t="s">
        <v>93</v>
      </c>
      <c r="C37" s="224" t="s">
        <v>94</v>
      </c>
      <c r="D37" s="225"/>
      <c r="E37" s="160">
        <v>3528</v>
      </c>
      <c r="F37" s="161">
        <f>E37/SUM(E$37:E$39)</f>
        <v>0.51056439942112875</v>
      </c>
      <c r="G37" s="162">
        <v>900752.54999999993</v>
      </c>
      <c r="H37" s="163">
        <f>G37/SUM(G$37:G$39)</f>
        <v>0.46143521595977843</v>
      </c>
    </row>
    <row r="38" spans="2:8" s="14" customFormat="1" ht="20.100000000000001" customHeight="1">
      <c r="B38" s="230"/>
      <c r="C38" s="213" t="s">
        <v>95</v>
      </c>
      <c r="D38" s="214"/>
      <c r="E38" s="152">
        <v>2744</v>
      </c>
      <c r="F38" s="153">
        <f t="shared" ref="F38:F39" si="6">E38/SUM(E$37:E$39)</f>
        <v>0.39710564399421128</v>
      </c>
      <c r="G38" s="154">
        <v>812474.32999999984</v>
      </c>
      <c r="H38" s="155">
        <f t="shared" ref="H38:H39" si="7">G38/SUM(G$37:G$39)</f>
        <v>0.4162122748643079</v>
      </c>
    </row>
    <row r="39" spans="2:8" s="14" customFormat="1" ht="20.100000000000001" customHeight="1">
      <c r="B39" s="231"/>
      <c r="C39" s="221" t="s">
        <v>96</v>
      </c>
      <c r="D39" s="222"/>
      <c r="E39" s="156">
        <v>638</v>
      </c>
      <c r="F39" s="157">
        <f t="shared" si="6"/>
        <v>9.2329956584659909E-2</v>
      </c>
      <c r="G39" s="158">
        <v>238840.32000000004</v>
      </c>
      <c r="H39" s="159">
        <f t="shared" si="7"/>
        <v>0.12235250917591364</v>
      </c>
    </row>
    <row r="40" spans="2:8" s="14" customFormat="1" ht="20.100000000000001" customHeight="1">
      <c r="B40" s="226" t="s">
        <v>111</v>
      </c>
      <c r="C40" s="227"/>
      <c r="D40" s="228"/>
      <c r="E40" s="142">
        <f>SUM(E5:E39)</f>
        <v>54968</v>
      </c>
      <c r="F40" s="164">
        <f>E40/E$40</f>
        <v>1</v>
      </c>
      <c r="G40" s="165">
        <f>SUM(G5:G39)</f>
        <v>4901879.17</v>
      </c>
      <c r="H40" s="166">
        <f>G40/G$40</f>
        <v>1</v>
      </c>
    </row>
    <row r="41" spans="2:8" s="14" customFormat="1" ht="20.100000000000001" customHeight="1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/>
    <row r="43" spans="2:8" s="14" customFormat="1" ht="20.100000000000001" customHeight="1"/>
    <row r="44" spans="2:8" s="14" customFormat="1" ht="20.100000000000001" customHeight="1"/>
    <row r="45" spans="2:8" s="14" customFormat="1" ht="20.100000000000001" customHeight="1"/>
    <row r="46" spans="2:8" s="14" customFormat="1" ht="20.100000000000001" customHeight="1"/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>
      <c r="B4" s="238" t="s">
        <v>27</v>
      </c>
      <c r="C4" s="239"/>
      <c r="D4" s="60">
        <v>6041</v>
      </c>
      <c r="E4" s="65">
        <v>147573.90999999997</v>
      </c>
      <c r="F4" s="65">
        <f>E4*1000/D4</f>
        <v>24428.722065883128</v>
      </c>
      <c r="G4" s="65">
        <v>50030</v>
      </c>
      <c r="H4" s="61">
        <f>F4/G4</f>
        <v>0.48828147243420206</v>
      </c>
      <c r="K4" s="14">
        <f>D4*G4</f>
        <v>302231230</v>
      </c>
      <c r="L4" s="14" t="s">
        <v>27</v>
      </c>
      <c r="M4" s="24">
        <f>G4-F4</f>
        <v>25601.277934116872</v>
      </c>
    </row>
    <row r="5" spans="1:13" s="14" customFormat="1" ht="20.100000000000001" customHeight="1">
      <c r="B5" s="234" t="s">
        <v>28</v>
      </c>
      <c r="C5" s="235"/>
      <c r="D5" s="62">
        <v>4427</v>
      </c>
      <c r="E5" s="66">
        <v>197528.83999999997</v>
      </c>
      <c r="F5" s="66">
        <f t="shared" ref="F5:F13" si="0">E5*1000/D5</f>
        <v>44619.119042240789</v>
      </c>
      <c r="G5" s="66">
        <v>104730</v>
      </c>
      <c r="H5" s="63">
        <f t="shared" ref="H5:H10" si="1">F5/G5</f>
        <v>0.42603952107553505</v>
      </c>
      <c r="K5" s="14">
        <f t="shared" ref="K5:K10" si="2">D5*G5</f>
        <v>463639710</v>
      </c>
      <c r="L5" s="14" t="s">
        <v>28</v>
      </c>
      <c r="M5" s="24">
        <f t="shared" ref="M5:M10" si="3">G5-F5</f>
        <v>60110.880957759211</v>
      </c>
    </row>
    <row r="6" spans="1:13" s="14" customFormat="1" ht="20.100000000000001" customHeight="1">
      <c r="B6" s="234" t="s">
        <v>29</v>
      </c>
      <c r="C6" s="235"/>
      <c r="D6" s="62">
        <v>5839</v>
      </c>
      <c r="E6" s="66">
        <v>549033.75</v>
      </c>
      <c r="F6" s="66">
        <f t="shared" si="0"/>
        <v>94028.729234457962</v>
      </c>
      <c r="G6" s="66">
        <v>166920</v>
      </c>
      <c r="H6" s="63">
        <f t="shared" si="1"/>
        <v>0.56331613488172749</v>
      </c>
      <c r="K6" s="14">
        <f t="shared" si="2"/>
        <v>974645880</v>
      </c>
      <c r="L6" s="14" t="s">
        <v>29</v>
      </c>
      <c r="M6" s="24">
        <f t="shared" si="3"/>
        <v>72891.270765542038</v>
      </c>
    </row>
    <row r="7" spans="1:13" s="14" customFormat="1" ht="20.100000000000001" customHeight="1">
      <c r="B7" s="234" t="s">
        <v>30</v>
      </c>
      <c r="C7" s="235"/>
      <c r="D7" s="62">
        <v>3601</v>
      </c>
      <c r="E7" s="66">
        <v>425331.93000000017</v>
      </c>
      <c r="F7" s="66">
        <f t="shared" si="0"/>
        <v>118114.94862538189</v>
      </c>
      <c r="G7" s="66">
        <v>196160</v>
      </c>
      <c r="H7" s="63">
        <f t="shared" si="1"/>
        <v>0.60213574951764826</v>
      </c>
      <c r="K7" s="14">
        <f t="shared" si="2"/>
        <v>706372160</v>
      </c>
      <c r="L7" s="14" t="s">
        <v>30</v>
      </c>
      <c r="M7" s="24">
        <f t="shared" si="3"/>
        <v>78045.05137461811</v>
      </c>
    </row>
    <row r="8" spans="1:13" s="14" customFormat="1" ht="20.100000000000001" customHeight="1">
      <c r="B8" s="234" t="s">
        <v>31</v>
      </c>
      <c r="C8" s="235"/>
      <c r="D8" s="62">
        <v>2345</v>
      </c>
      <c r="E8" s="66">
        <v>369634.47999999992</v>
      </c>
      <c r="F8" s="66">
        <f t="shared" si="0"/>
        <v>157626.64392324092</v>
      </c>
      <c r="G8" s="66">
        <v>269310</v>
      </c>
      <c r="H8" s="63">
        <f t="shared" si="1"/>
        <v>0.58529814683168435</v>
      </c>
      <c r="K8" s="14">
        <f t="shared" si="2"/>
        <v>631531950</v>
      </c>
      <c r="L8" s="14" t="s">
        <v>31</v>
      </c>
      <c r="M8" s="24">
        <f t="shared" si="3"/>
        <v>111683.35607675908</v>
      </c>
    </row>
    <row r="9" spans="1:13" s="14" customFormat="1" ht="20.100000000000001" customHeight="1">
      <c r="B9" s="234" t="s">
        <v>32</v>
      </c>
      <c r="C9" s="235"/>
      <c r="D9" s="62">
        <v>1953</v>
      </c>
      <c r="E9" s="66">
        <v>359554.76000000007</v>
      </c>
      <c r="F9" s="66">
        <f t="shared" si="0"/>
        <v>184103.81976446495</v>
      </c>
      <c r="G9" s="66">
        <v>308060</v>
      </c>
      <c r="H9" s="63">
        <f t="shared" si="1"/>
        <v>0.59762325444544873</v>
      </c>
      <c r="K9" s="14">
        <f t="shared" si="2"/>
        <v>601641180</v>
      </c>
      <c r="L9" s="14" t="s">
        <v>32</v>
      </c>
      <c r="M9" s="24">
        <f t="shared" si="3"/>
        <v>123956.18023553505</v>
      </c>
    </row>
    <row r="10" spans="1:13" s="14" customFormat="1" ht="20.100000000000001" customHeight="1">
      <c r="B10" s="240" t="s">
        <v>33</v>
      </c>
      <c r="C10" s="241"/>
      <c r="D10" s="70">
        <v>946</v>
      </c>
      <c r="E10" s="71">
        <v>204600.38000000003</v>
      </c>
      <c r="F10" s="71">
        <f t="shared" si="0"/>
        <v>216279.47145877383</v>
      </c>
      <c r="G10" s="71">
        <v>360650</v>
      </c>
      <c r="H10" s="73">
        <f t="shared" si="1"/>
        <v>0.5996935296236624</v>
      </c>
      <c r="K10" s="14">
        <f t="shared" si="2"/>
        <v>341174900</v>
      </c>
      <c r="L10" s="14" t="s">
        <v>33</v>
      </c>
      <c r="M10" s="24">
        <f t="shared" si="3"/>
        <v>144370.52854122617</v>
      </c>
    </row>
    <row r="11" spans="1:13" s="14" customFormat="1" ht="20.100000000000001" customHeight="1">
      <c r="B11" s="238" t="s">
        <v>60</v>
      </c>
      <c r="C11" s="239"/>
      <c r="D11" s="60">
        <f>SUM(D4:D5)</f>
        <v>10468</v>
      </c>
      <c r="E11" s="65">
        <f>SUM(E4:E5)</f>
        <v>345102.74999999994</v>
      </c>
      <c r="F11" s="65">
        <f t="shared" si="0"/>
        <v>32967.400649598771</v>
      </c>
      <c r="G11" s="80"/>
      <c r="H11" s="61">
        <f>SUM(E4:E5)*1000/SUM(K4:K5)</f>
        <v>0.45060170320602572</v>
      </c>
    </row>
    <row r="12" spans="1:13" s="14" customFormat="1" ht="20.100000000000001" customHeight="1">
      <c r="B12" s="240" t="s">
        <v>54</v>
      </c>
      <c r="C12" s="241"/>
      <c r="D12" s="64">
        <f>SUM(D6:D10)</f>
        <v>14684</v>
      </c>
      <c r="E12" s="76">
        <f>SUM(E6:E10)</f>
        <v>1908155.3000000003</v>
      </c>
      <c r="F12" s="67">
        <f t="shared" si="0"/>
        <v>129947.92290928905</v>
      </c>
      <c r="G12" s="81"/>
      <c r="H12" s="68">
        <f>SUM(E6:E10)*1000/SUM(K6:K10)</f>
        <v>0.58615690492836037</v>
      </c>
    </row>
    <row r="13" spans="1:13" s="14" customFormat="1" ht="20.100000000000001" customHeight="1">
      <c r="B13" s="236" t="s">
        <v>61</v>
      </c>
      <c r="C13" s="237"/>
      <c r="D13" s="69">
        <f>SUM(D11:D12)</f>
        <v>25152</v>
      </c>
      <c r="E13" s="77">
        <f>SUM(E11:E12)</f>
        <v>2253258.0500000003</v>
      </c>
      <c r="F13" s="72">
        <f t="shared" si="0"/>
        <v>89585.641300890609</v>
      </c>
      <c r="G13" s="75"/>
      <c r="H13" s="74">
        <f>SUM(E4:E10)*1000/SUM(K4:K10)</f>
        <v>0.56033952845768731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08月状況（表紙）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'08月状況（表紙）'!Print_Area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2015-12-17T07:31:32Z</cp:lastPrinted>
  <dcterms:created xsi:type="dcterms:W3CDTF">2003-07-11T02:30:35Z</dcterms:created>
  <dcterms:modified xsi:type="dcterms:W3CDTF">2016-07-03T23:58:57Z</dcterms:modified>
</cp:coreProperties>
</file>