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09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'09月状況（表紙）'!$A$1:$L$45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<sst xmlns="http://schemas.openxmlformats.org/spreadsheetml/2006/main" count="201" uniqueCount="142">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</sst>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58891</c:v>
                </c:pt>
                <c:pt idx="1">
                  <c:v>30723</c:v>
                </c:pt>
                <c:pt idx="2">
                  <c:v>17046</c:v>
                </c:pt>
                <c:pt idx="3">
                  <c:v>10501</c:v>
                </c:pt>
                <c:pt idx="4">
                  <c:v>14823</c:v>
                </c:pt>
                <c:pt idx="5">
                  <c:v>33620</c:v>
                </c:pt>
                <c:pt idx="6">
                  <c:v>45832</c:v>
                </c:pt>
                <c:pt idx="7">
                  <c:v>18774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22481</c:v>
                </c:pt>
                <c:pt idx="1">
                  <c:v>14828</c:v>
                </c:pt>
                <c:pt idx="2">
                  <c:v>8701</c:v>
                </c:pt>
                <c:pt idx="3">
                  <c:v>4540</c:v>
                </c:pt>
                <c:pt idx="4">
                  <c:v>6514</c:v>
                </c:pt>
                <c:pt idx="5">
                  <c:v>14597</c:v>
                </c:pt>
                <c:pt idx="6">
                  <c:v>22927</c:v>
                </c:pt>
                <c:pt idx="7">
                  <c:v>9578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17173</c:v>
                </c:pt>
                <c:pt idx="1">
                  <c:v>13684</c:v>
                </c:pt>
                <c:pt idx="2">
                  <c:v>9170</c:v>
                </c:pt>
                <c:pt idx="3">
                  <c:v>4356</c:v>
                </c:pt>
                <c:pt idx="4">
                  <c:v>7051</c:v>
                </c:pt>
                <c:pt idx="5">
                  <c:v>15139</c:v>
                </c:pt>
                <c:pt idx="6">
                  <c:v>23782</c:v>
                </c:pt>
                <c:pt idx="7">
                  <c:v>10337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3847168"/>
        <c:axId val="53848704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0.21743469392231263</c:v>
                </c:pt>
                <c:pt idx="1">
                  <c:v>0.29747409934583241</c:v>
                </c:pt>
                <c:pt idx="2">
                  <c:v>0.3311590845918651</c:v>
                </c:pt>
                <c:pt idx="3">
                  <c:v>0.27779165625780666</c:v>
                </c:pt>
                <c:pt idx="4">
                  <c:v>0.29068895317689919</c:v>
                </c:pt>
                <c:pt idx="5">
                  <c:v>0.28745154523572458</c:v>
                </c:pt>
                <c:pt idx="6">
                  <c:v>0.3196641093902915</c:v>
                </c:pt>
                <c:pt idx="7">
                  <c:v>0.3274254804925768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72928"/>
        <c:axId val="54571392"/>
      </c:lineChart>
      <c:catAx>
        <c:axId val="53847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53848704"/>
        <c:crosses val="autoZero"/>
        <c:auto val="1"/>
        <c:lblAlgn val="ctr"/>
        <c:lblOffset val="100"/>
        <c:noMultiLvlLbl val="0"/>
      </c:catAx>
      <c:valAx>
        <c:axId val="5384870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3847168"/>
        <c:crosses val="autoZero"/>
        <c:crossBetween val="between"/>
      </c:valAx>
      <c:valAx>
        <c:axId val="54571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54572928"/>
        <c:crosses val="max"/>
        <c:crossBetween val="between"/>
      </c:valAx>
      <c:catAx>
        <c:axId val="54572928"/>
        <c:scaling>
          <c:orientation val="minMax"/>
        </c:scaling>
        <c:delete val="1"/>
        <c:axPos val="b"/>
        <c:majorTickMark val="out"/>
        <c:minorTickMark val="none"/>
        <c:tickLblPos val="nextTo"/>
        <c:crossAx val="54571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3513</c:v>
                </c:pt>
                <c:pt idx="1">
                  <c:v>2727</c:v>
                </c:pt>
                <c:pt idx="2">
                  <c:v>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876563.56</c:v>
                </c:pt>
                <c:pt idx="1">
                  <c:v>786065.42999999993</c:v>
                </c:pt>
                <c:pt idx="2">
                  <c:v>230020.02000000005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12726.980000000001</c:v>
                </c:pt>
                <c:pt idx="1">
                  <c:v>226.33</c:v>
                </c:pt>
                <c:pt idx="2">
                  <c:v>31137.93</c:v>
                </c:pt>
                <c:pt idx="3">
                  <c:v>633.13</c:v>
                </c:pt>
                <c:pt idx="4">
                  <c:v>105957.47999999997</c:v>
                </c:pt>
                <c:pt idx="5">
                  <c:v>7754.1500000000005</c:v>
                </c:pt>
                <c:pt idx="6">
                  <c:v>515470.06</c:v>
                </c:pt>
                <c:pt idx="7">
                  <c:v>6800.34</c:v>
                </c:pt>
                <c:pt idx="8">
                  <c:v>4975.43</c:v>
                </c:pt>
                <c:pt idx="9">
                  <c:v>3345.65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56864"/>
        <c:axId val="8195097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85</c:v>
                </c:pt>
                <c:pt idx="1">
                  <c:v>1</c:v>
                </c:pt>
                <c:pt idx="2">
                  <c:v>197</c:v>
                </c:pt>
                <c:pt idx="3">
                  <c:v>14</c:v>
                </c:pt>
                <c:pt idx="4">
                  <c:v>504</c:v>
                </c:pt>
                <c:pt idx="5">
                  <c:v>127</c:v>
                </c:pt>
                <c:pt idx="6">
                  <c:v>1965</c:v>
                </c:pt>
                <c:pt idx="7">
                  <c:v>28</c:v>
                </c:pt>
                <c:pt idx="8">
                  <c:v>25</c:v>
                </c:pt>
                <c:pt idx="9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47264"/>
        <c:axId val="81949440"/>
      </c:lineChart>
      <c:catAx>
        <c:axId val="8194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81949440"/>
        <c:crosses val="autoZero"/>
        <c:auto val="1"/>
        <c:lblAlgn val="ctr"/>
        <c:lblOffset val="100"/>
        <c:noMultiLvlLbl val="0"/>
      </c:catAx>
      <c:valAx>
        <c:axId val="819494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81947264"/>
        <c:crosses val="autoZero"/>
        <c:crossBetween val="between"/>
      </c:valAx>
      <c:valAx>
        <c:axId val="8195097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81956864"/>
        <c:crosses val="max"/>
        <c:crossBetween val="between"/>
      </c:valAx>
      <c:catAx>
        <c:axId val="81956864"/>
        <c:scaling>
          <c:orientation val="minMax"/>
        </c:scaling>
        <c:delete val="1"/>
        <c:axPos val="b"/>
        <c:majorTickMark val="out"/>
        <c:minorTickMark val="none"/>
        <c:tickLblPos val="nextTo"/>
        <c:crossAx val="819509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24530.463269358042</c:v>
                </c:pt>
                <c:pt idx="1">
                  <c:v>44956.235612728502</c:v>
                </c:pt>
                <c:pt idx="2">
                  <c:v>96282.879509870661</c:v>
                </c:pt>
                <c:pt idx="3">
                  <c:v>120458.18307905686</c:v>
                </c:pt>
                <c:pt idx="4">
                  <c:v>160372.05982905984</c:v>
                </c:pt>
                <c:pt idx="5">
                  <c:v>184242.72183449651</c:v>
                </c:pt>
                <c:pt idx="6">
                  <c:v>217298.06417112297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07552"/>
        <c:axId val="82006016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6044</c:v>
                </c:pt>
                <c:pt idx="1">
                  <c:v>4431</c:v>
                </c:pt>
                <c:pt idx="2">
                  <c:v>5876</c:v>
                </c:pt>
                <c:pt idx="3">
                  <c:v>3605</c:v>
                </c:pt>
                <c:pt idx="4">
                  <c:v>2340</c:v>
                </c:pt>
                <c:pt idx="5">
                  <c:v>2006</c:v>
                </c:pt>
                <c:pt idx="6">
                  <c:v>935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98208"/>
        <c:axId val="82000128"/>
      </c:lineChart>
      <c:catAx>
        <c:axId val="8199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000128"/>
        <c:crosses val="autoZero"/>
        <c:auto val="1"/>
        <c:lblAlgn val="ctr"/>
        <c:lblOffset val="100"/>
        <c:noMultiLvlLbl val="0"/>
      </c:catAx>
      <c:valAx>
        <c:axId val="820001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1998208"/>
        <c:crosses val="autoZero"/>
        <c:crossBetween val="between"/>
      </c:valAx>
      <c:valAx>
        <c:axId val="8200601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82007552"/>
        <c:crosses val="max"/>
        <c:crossBetween val="between"/>
      </c:valAx>
      <c:catAx>
        <c:axId val="82007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00601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46336"/>
        <c:axId val="81728640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24530.463269358042</c:v>
                </c:pt>
                <c:pt idx="1">
                  <c:v>44956.235612728502</c:v>
                </c:pt>
                <c:pt idx="2">
                  <c:v>96282.879509870661</c:v>
                </c:pt>
                <c:pt idx="3">
                  <c:v>120458.18307905686</c:v>
                </c:pt>
                <c:pt idx="4">
                  <c:v>160372.05982905984</c:v>
                </c:pt>
                <c:pt idx="5">
                  <c:v>184242.72183449651</c:v>
                </c:pt>
                <c:pt idx="6">
                  <c:v>217298.06417112297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731968"/>
        <c:axId val="81730176"/>
      </c:barChart>
      <c:catAx>
        <c:axId val="8204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728640"/>
        <c:crosses val="autoZero"/>
        <c:auto val="1"/>
        <c:lblAlgn val="ctr"/>
        <c:lblOffset val="100"/>
        <c:noMultiLvlLbl val="0"/>
      </c:catAx>
      <c:valAx>
        <c:axId val="817286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2046336"/>
        <c:crosses val="autoZero"/>
        <c:crossBetween val="between"/>
      </c:valAx>
      <c:valAx>
        <c:axId val="81730176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81731968"/>
        <c:crosses val="max"/>
        <c:crossBetween val="between"/>
      </c:valAx>
      <c:catAx>
        <c:axId val="81731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73017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7981</c:v>
                </c:pt>
                <c:pt idx="1">
                  <c:v>5238</c:v>
                </c:pt>
                <c:pt idx="2">
                  <c:v>7822</c:v>
                </c:pt>
                <c:pt idx="3">
                  <c:v>5067</c:v>
                </c:pt>
                <c:pt idx="4">
                  <c:v>4285</c:v>
                </c:pt>
                <c:pt idx="5">
                  <c:v>5056</c:v>
                </c:pt>
                <c:pt idx="6">
                  <c:v>3153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1129</c:v>
                </c:pt>
                <c:pt idx="1">
                  <c:v>869</c:v>
                </c:pt>
                <c:pt idx="2">
                  <c:v>858</c:v>
                </c:pt>
                <c:pt idx="3">
                  <c:v>627</c:v>
                </c:pt>
                <c:pt idx="4">
                  <c:v>503</c:v>
                </c:pt>
                <c:pt idx="5">
                  <c:v>485</c:v>
                </c:pt>
                <c:pt idx="6">
                  <c:v>303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6852</c:v>
                </c:pt>
                <c:pt idx="1">
                  <c:v>4369</c:v>
                </c:pt>
                <c:pt idx="2">
                  <c:v>6964</c:v>
                </c:pt>
                <c:pt idx="3">
                  <c:v>4440</c:v>
                </c:pt>
                <c:pt idx="4">
                  <c:v>3782</c:v>
                </c:pt>
                <c:pt idx="5">
                  <c:v>4571</c:v>
                </c:pt>
                <c:pt idx="6">
                  <c:v>2850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1224</c:v>
                </c:pt>
                <c:pt idx="1">
                  <c:v>1175</c:v>
                </c:pt>
                <c:pt idx="2">
                  <c:v>835</c:v>
                </c:pt>
                <c:pt idx="3">
                  <c:v>198</c:v>
                </c:pt>
                <c:pt idx="4">
                  <c:v>425</c:v>
                </c:pt>
                <c:pt idx="5">
                  <c:v>735</c:v>
                </c:pt>
                <c:pt idx="6">
                  <c:v>2859</c:v>
                </c:pt>
                <c:pt idx="7">
                  <c:v>530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810</c:v>
                </c:pt>
                <c:pt idx="1">
                  <c:v>844</c:v>
                </c:pt>
                <c:pt idx="2">
                  <c:v>455</c:v>
                </c:pt>
                <c:pt idx="3">
                  <c:v>167</c:v>
                </c:pt>
                <c:pt idx="4">
                  <c:v>264</c:v>
                </c:pt>
                <c:pt idx="5">
                  <c:v>616</c:v>
                </c:pt>
                <c:pt idx="6">
                  <c:v>1634</c:v>
                </c:pt>
                <c:pt idx="7">
                  <c:v>448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1109</c:v>
                </c:pt>
                <c:pt idx="1">
                  <c:v>1057</c:v>
                </c:pt>
                <c:pt idx="2">
                  <c:v>741</c:v>
                </c:pt>
                <c:pt idx="3">
                  <c:v>308</c:v>
                </c:pt>
                <c:pt idx="4">
                  <c:v>463</c:v>
                </c:pt>
                <c:pt idx="5">
                  <c:v>1208</c:v>
                </c:pt>
                <c:pt idx="6">
                  <c:v>2219</c:v>
                </c:pt>
                <c:pt idx="7">
                  <c:v>717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716</c:v>
                </c:pt>
                <c:pt idx="1">
                  <c:v>733</c:v>
                </c:pt>
                <c:pt idx="2">
                  <c:v>533</c:v>
                </c:pt>
                <c:pt idx="3">
                  <c:v>218</c:v>
                </c:pt>
                <c:pt idx="4">
                  <c:v>298</c:v>
                </c:pt>
                <c:pt idx="5">
                  <c:v>656</c:v>
                </c:pt>
                <c:pt idx="6">
                  <c:v>1464</c:v>
                </c:pt>
                <c:pt idx="7">
                  <c:v>449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660</c:v>
                </c:pt>
                <c:pt idx="1">
                  <c:v>588</c:v>
                </c:pt>
                <c:pt idx="2">
                  <c:v>457</c:v>
                </c:pt>
                <c:pt idx="3">
                  <c:v>183</c:v>
                </c:pt>
                <c:pt idx="4">
                  <c:v>258</c:v>
                </c:pt>
                <c:pt idx="5">
                  <c:v>588</c:v>
                </c:pt>
                <c:pt idx="6">
                  <c:v>1221</c:v>
                </c:pt>
                <c:pt idx="7">
                  <c:v>330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851</c:v>
                </c:pt>
                <c:pt idx="1">
                  <c:v>641</c:v>
                </c:pt>
                <c:pt idx="2">
                  <c:v>477</c:v>
                </c:pt>
                <c:pt idx="3">
                  <c:v>200</c:v>
                </c:pt>
                <c:pt idx="4">
                  <c:v>323</c:v>
                </c:pt>
                <c:pt idx="5">
                  <c:v>691</c:v>
                </c:pt>
                <c:pt idx="6">
                  <c:v>1318</c:v>
                </c:pt>
                <c:pt idx="7">
                  <c:v>555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528</c:v>
                </c:pt>
                <c:pt idx="1">
                  <c:v>422</c:v>
                </c:pt>
                <c:pt idx="2">
                  <c:v>328</c:v>
                </c:pt>
                <c:pt idx="3">
                  <c:v>156</c:v>
                </c:pt>
                <c:pt idx="4">
                  <c:v>183</c:v>
                </c:pt>
                <c:pt idx="5">
                  <c:v>397</c:v>
                </c:pt>
                <c:pt idx="6">
                  <c:v>813</c:v>
                </c:pt>
                <c:pt idx="7">
                  <c:v>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524352"/>
        <c:axId val="73526272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0.14873657134210924</c:v>
                </c:pt>
                <c:pt idx="1">
                  <c:v>0.1914983164983165</c:v>
                </c:pt>
                <c:pt idx="2">
                  <c:v>0.21408986626377929</c:v>
                </c:pt>
                <c:pt idx="3">
                  <c:v>0.16074640287769784</c:v>
                </c:pt>
                <c:pt idx="4">
                  <c:v>0.16321415407298193</c:v>
                </c:pt>
                <c:pt idx="5">
                  <c:v>0.16448076405703524</c:v>
                </c:pt>
                <c:pt idx="6">
                  <c:v>0.24680468432207925</c:v>
                </c:pt>
                <c:pt idx="7">
                  <c:v>0.16846598041677127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86368"/>
        <c:axId val="74584832"/>
      </c:lineChart>
      <c:catAx>
        <c:axId val="735243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73526272"/>
        <c:crosses val="autoZero"/>
        <c:auto val="1"/>
        <c:lblAlgn val="ctr"/>
        <c:lblOffset val="100"/>
        <c:noMultiLvlLbl val="0"/>
      </c:catAx>
      <c:valAx>
        <c:axId val="735262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3524352"/>
        <c:crosses val="autoZero"/>
        <c:crossBetween val="between"/>
      </c:valAx>
      <c:valAx>
        <c:axId val="7458483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4586368"/>
        <c:crosses val="max"/>
        <c:crossBetween val="between"/>
      </c:valAx>
      <c:catAx>
        <c:axId val="74586368"/>
        <c:scaling>
          <c:orientation val="minMax"/>
        </c:scaling>
        <c:delete val="1"/>
        <c:axPos val="b"/>
        <c:majorTickMark val="out"/>
        <c:minorTickMark val="none"/>
        <c:tickLblPos val="nextTo"/>
        <c:crossAx val="745848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0.53506992246938623</c:v>
                </c:pt>
                <c:pt idx="1">
                  <c:v>0.55459600141961429</c:v>
                </c:pt>
                <c:pt idx="2">
                  <c:v>0.56010069225928261</c:v>
                </c:pt>
                <c:pt idx="3">
                  <c:v>0.52783583507505227</c:v>
                </c:pt>
                <c:pt idx="4">
                  <c:v>0.59770713913496609</c:v>
                </c:pt>
                <c:pt idx="5">
                  <c:v>0.5552622896733751</c:v>
                </c:pt>
                <c:pt idx="6">
                  <c:v>0.57017828200972442</c:v>
                </c:pt>
                <c:pt idx="7">
                  <c:v>0.49463829787234043</c:v>
                </c:pt>
                <c:pt idx="8">
                  <c:v>0.53272196748645273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0.28653720744873562</c:v>
                </c:pt>
                <c:pt idx="1">
                  <c:v>0.2750502780078079</c:v>
                </c:pt>
                <c:pt idx="2">
                  <c:v>0.30383889238514789</c:v>
                </c:pt>
                <c:pt idx="3">
                  <c:v>0.28082842485274556</c:v>
                </c:pt>
                <c:pt idx="4">
                  <c:v>0.20114643043251693</c:v>
                </c:pt>
                <c:pt idx="5">
                  <c:v>0.25140217749917521</c:v>
                </c:pt>
                <c:pt idx="6">
                  <c:v>0.20081037277147487</c:v>
                </c:pt>
                <c:pt idx="7">
                  <c:v>0.34218439716312055</c:v>
                </c:pt>
                <c:pt idx="8">
                  <c:v>0.24656106711129638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5.3800449242808489E-2</c:v>
                </c:pt>
                <c:pt idx="1">
                  <c:v>3.3597539335147288E-2</c:v>
                </c:pt>
                <c:pt idx="2">
                  <c:v>3.0081812460667087E-2</c:v>
                </c:pt>
                <c:pt idx="3">
                  <c:v>6.517195515865476E-2</c:v>
                </c:pt>
                <c:pt idx="4">
                  <c:v>2.709744658676394E-2</c:v>
                </c:pt>
                <c:pt idx="5">
                  <c:v>6.5984823490597158E-2</c:v>
                </c:pt>
                <c:pt idx="6">
                  <c:v>8.0551053484602911E-2</c:v>
                </c:pt>
                <c:pt idx="7">
                  <c:v>6.2184397163120568E-2</c:v>
                </c:pt>
                <c:pt idx="8">
                  <c:v>5.3980825343893292E-2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0.12459242083906963</c:v>
                </c:pt>
                <c:pt idx="1">
                  <c:v>0.1367561812374305</c:v>
                </c:pt>
                <c:pt idx="2">
                  <c:v>0.10597860289490245</c:v>
                </c:pt>
                <c:pt idx="3">
                  <c:v>0.12616378491354741</c:v>
                </c:pt>
                <c:pt idx="4">
                  <c:v>0.17404898384575299</c:v>
                </c:pt>
                <c:pt idx="5">
                  <c:v>0.12735070933685252</c:v>
                </c:pt>
                <c:pt idx="6">
                  <c:v>0.14846029173419772</c:v>
                </c:pt>
                <c:pt idx="7">
                  <c:v>0.10099290780141844</c:v>
                </c:pt>
                <c:pt idx="8">
                  <c:v>0.16673614005835766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704960"/>
        <c:axId val="75739520"/>
      </c:barChart>
      <c:catAx>
        <c:axId val="75704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5739520"/>
        <c:crosses val="autoZero"/>
        <c:auto val="1"/>
        <c:lblAlgn val="ctr"/>
        <c:lblOffset val="100"/>
        <c:noMultiLvlLbl val="0"/>
      </c:catAx>
      <c:valAx>
        <c:axId val="7573952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57049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0.3993838392243837</c:v>
                </c:pt>
                <c:pt idx="1">
                  <c:v>0.3878630852229944</c:v>
                </c:pt>
                <c:pt idx="2">
                  <c:v>0.46731574697587658</c:v>
                </c:pt>
                <c:pt idx="3">
                  <c:v>0.37199263935315569</c:v>
                </c:pt>
                <c:pt idx="4">
                  <c:v>0.39180017541942674</c:v>
                </c:pt>
                <c:pt idx="5">
                  <c:v>0.41476854346447561</c:v>
                </c:pt>
                <c:pt idx="6">
                  <c:v>0.38432676531299992</c:v>
                </c:pt>
                <c:pt idx="7">
                  <c:v>0.39742937817861168</c:v>
                </c:pt>
                <c:pt idx="8">
                  <c:v>0.37329613849522447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7.1278731623223165E-2</c:v>
                </c:pt>
                <c:pt idx="1">
                  <c:v>6.7408202889669117E-2</c:v>
                </c:pt>
                <c:pt idx="2">
                  <c:v>7.6934141096815067E-2</c:v>
                </c:pt>
                <c:pt idx="3">
                  <c:v>6.2097930581060855E-2</c:v>
                </c:pt>
                <c:pt idx="4">
                  <c:v>4.4548211750094713E-2</c:v>
                </c:pt>
                <c:pt idx="5">
                  <c:v>5.5376316996543828E-2</c:v>
                </c:pt>
                <c:pt idx="6">
                  <c:v>4.6111221387959526E-2</c:v>
                </c:pt>
                <c:pt idx="7">
                  <c:v>9.6288677436843773E-2</c:v>
                </c:pt>
                <c:pt idx="8">
                  <c:v>5.8483137128864042E-2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0.14127565413068149</c:v>
                </c:pt>
                <c:pt idx="1">
                  <c:v>8.6894856202256607E-2</c:v>
                </c:pt>
                <c:pt idx="2">
                  <c:v>8.9558473506738373E-2</c:v>
                </c:pt>
                <c:pt idx="3">
                  <c:v>0.17922831671187964</c:v>
                </c:pt>
                <c:pt idx="4">
                  <c:v>7.1099206478115393E-2</c:v>
                </c:pt>
                <c:pt idx="5">
                  <c:v>0.15566239453879177</c:v>
                </c:pt>
                <c:pt idx="6">
                  <c:v>0.17544464240954172</c:v>
                </c:pt>
                <c:pt idx="7">
                  <c:v>0.17883634216364408</c:v>
                </c:pt>
                <c:pt idx="8">
                  <c:v>0.12051726185731408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0.38806177502171157</c:v>
                </c:pt>
                <c:pt idx="1">
                  <c:v>0.45783385568507995</c:v>
                </c:pt>
                <c:pt idx="2">
                  <c:v>0.36619163842057001</c:v>
                </c:pt>
                <c:pt idx="3">
                  <c:v>0.38668111335390376</c:v>
                </c:pt>
                <c:pt idx="4">
                  <c:v>0.49255240635236319</c:v>
                </c:pt>
                <c:pt idx="5">
                  <c:v>0.37419274500018873</c:v>
                </c:pt>
                <c:pt idx="6">
                  <c:v>0.39411737088949883</c:v>
                </c:pt>
                <c:pt idx="7">
                  <c:v>0.32744560222090047</c:v>
                </c:pt>
                <c:pt idx="8">
                  <c:v>0.44770346251859738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081216"/>
        <c:axId val="73082752"/>
      </c:barChart>
      <c:catAx>
        <c:axId val="73081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3082752"/>
        <c:crosses val="autoZero"/>
        <c:auto val="1"/>
        <c:lblAlgn val="ctr"/>
        <c:lblOffset val="100"/>
        <c:noMultiLvlLbl val="0"/>
      </c:catAx>
      <c:valAx>
        <c:axId val="730827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308121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299430.9599999999</c:v>
                </c:pt>
                <c:pt idx="1">
                  <c:v>13505.269999999997</c:v>
                </c:pt>
                <c:pt idx="2">
                  <c:v>61723.610000000008</c:v>
                </c:pt>
                <c:pt idx="3">
                  <c:v>12906.639999999996</c:v>
                </c:pt>
                <c:pt idx="4">
                  <c:v>35326.040000000008</c:v>
                </c:pt>
                <c:pt idx="5">
                  <c:v>784764.25999999989</c:v>
                </c:pt>
                <c:pt idx="6">
                  <c:v>292334.63000000006</c:v>
                </c:pt>
                <c:pt idx="7">
                  <c:v>134835.48000000001</c:v>
                </c:pt>
                <c:pt idx="8">
                  <c:v>19061.399999999998</c:v>
                </c:pt>
                <c:pt idx="9">
                  <c:v>194754.26</c:v>
                </c:pt>
                <c:pt idx="10">
                  <c:v>99226.26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39712"/>
        <c:axId val="7313817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5072</c:v>
                </c:pt>
                <c:pt idx="1">
                  <c:v>186</c:v>
                </c:pt>
                <c:pt idx="2">
                  <c:v>1315</c:v>
                </c:pt>
                <c:pt idx="3">
                  <c:v>315</c:v>
                </c:pt>
                <c:pt idx="4">
                  <c:v>2555</c:v>
                </c:pt>
                <c:pt idx="5">
                  <c:v>7132</c:v>
                </c:pt>
                <c:pt idx="6">
                  <c:v>3044</c:v>
                </c:pt>
                <c:pt idx="7">
                  <c:v>1311</c:v>
                </c:pt>
                <c:pt idx="8">
                  <c:v>258</c:v>
                </c:pt>
                <c:pt idx="9">
                  <c:v>989</c:v>
                </c:pt>
                <c:pt idx="10">
                  <c:v>7361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13248"/>
        <c:axId val="75815168"/>
      </c:lineChart>
      <c:catAx>
        <c:axId val="7581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5815168"/>
        <c:crosses val="autoZero"/>
        <c:auto val="1"/>
        <c:lblAlgn val="ctr"/>
        <c:lblOffset val="100"/>
        <c:noMultiLvlLbl val="0"/>
      </c:catAx>
      <c:valAx>
        <c:axId val="758151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5813248"/>
        <c:crosses val="autoZero"/>
        <c:crossBetween val="between"/>
      </c:valAx>
      <c:valAx>
        <c:axId val="7313817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3139712"/>
        <c:crosses val="max"/>
        <c:crossBetween val="between"/>
      </c:valAx>
      <c:catAx>
        <c:axId val="73139712"/>
        <c:scaling>
          <c:orientation val="minMax"/>
        </c:scaling>
        <c:delete val="1"/>
        <c:axPos val="b"/>
        <c:majorTickMark val="out"/>
        <c:minorTickMark val="none"/>
        <c:tickLblPos val="nextTo"/>
        <c:crossAx val="731381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108077.39000000001</c:v>
                </c:pt>
                <c:pt idx="1">
                  <c:v>17.239999999999998</c:v>
                </c:pt>
                <c:pt idx="2">
                  <c:v>11345.129999999997</c:v>
                </c:pt>
                <c:pt idx="3">
                  <c:v>3888.5100000000007</c:v>
                </c:pt>
                <c:pt idx="4">
                  <c:v>3393.57</c:v>
                </c:pt>
                <c:pt idx="5">
                  <c:v>114196.65</c:v>
                </c:pt>
                <c:pt idx="6">
                  <c:v>64570.919999999991</c:v>
                </c:pt>
                <c:pt idx="7">
                  <c:v>2182.7100000000005</c:v>
                </c:pt>
                <c:pt idx="8">
                  <c:v>720.02999999999986</c:v>
                </c:pt>
                <c:pt idx="9">
                  <c:v>17952.02</c:v>
                </c:pt>
                <c:pt idx="10">
                  <c:v>21295.379999999997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73632"/>
        <c:axId val="7317209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5075</c:v>
                </c:pt>
                <c:pt idx="1">
                  <c:v>2</c:v>
                </c:pt>
                <c:pt idx="2">
                  <c:v>376</c:v>
                </c:pt>
                <c:pt idx="3">
                  <c:v>111</c:v>
                </c:pt>
                <c:pt idx="4">
                  <c:v>258</c:v>
                </c:pt>
                <c:pt idx="5">
                  <c:v>4267</c:v>
                </c:pt>
                <c:pt idx="6">
                  <c:v>2047</c:v>
                </c:pt>
                <c:pt idx="7">
                  <c:v>65</c:v>
                </c:pt>
                <c:pt idx="8">
                  <c:v>15</c:v>
                </c:pt>
                <c:pt idx="9">
                  <c:v>235</c:v>
                </c:pt>
                <c:pt idx="10">
                  <c:v>3367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56864"/>
        <c:axId val="54758784"/>
      </c:lineChart>
      <c:catAx>
        <c:axId val="5475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54758784"/>
        <c:crosses val="autoZero"/>
        <c:auto val="1"/>
        <c:lblAlgn val="ctr"/>
        <c:lblOffset val="100"/>
        <c:noMultiLvlLbl val="0"/>
      </c:catAx>
      <c:valAx>
        <c:axId val="547587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54756864"/>
        <c:crosses val="autoZero"/>
        <c:crossBetween val="between"/>
      </c:valAx>
      <c:valAx>
        <c:axId val="7317209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3173632"/>
        <c:crosses val="max"/>
        <c:crossBetween val="between"/>
      </c:valAx>
      <c:catAx>
        <c:axId val="73173632"/>
        <c:scaling>
          <c:orientation val="minMax"/>
        </c:scaling>
        <c:delete val="1"/>
        <c:axPos val="b"/>
        <c:majorTickMark val="out"/>
        <c:minorTickMark val="none"/>
        <c:tickLblPos val="nextTo"/>
        <c:crossAx val="731720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49.0%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42.9%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57.7%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61.4%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59.5%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60.3%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721262</v>
      </c>
      <c r="D5" s="30">
        <f>SUM(E5:F5)</f>
        <v>204858</v>
      </c>
      <c r="E5" s="31">
        <f>SUM(E6:E13)</f>
        <v>104166</v>
      </c>
      <c r="F5" s="32">
        <f t="shared" ref="F5:G5" si="0">SUM(F6:F13)</f>
        <v>100692</v>
      </c>
      <c r="G5" s="29">
        <f t="shared" si="0"/>
        <v>230210</v>
      </c>
      <c r="H5" s="33">
        <f>D5/C5</f>
        <v>0.28402716349953278</v>
      </c>
      <c r="I5" s="26"/>
      <c r="J5" s="24">
        <f t="shared" ref="J5:J13" si="1">C5-D5-G5</f>
        <v>286194</v>
      </c>
      <c r="K5" s="58">
        <f>E5/C5</f>
        <v>0.1444218605721638</v>
      </c>
      <c r="L5" s="58">
        <f>F5/C5</f>
        <v>0.13960530292736897</v>
      </c>
    </row>
    <row r="6" spans="1:12" ht="20.100000000000001" customHeight="1" thickTop="1">
      <c r="B6" s="18" t="s">
        <v>18</v>
      </c>
      <c r="C6" s="34">
        <v>182372</v>
      </c>
      <c r="D6" s="35">
        <f t="shared" ref="D6:D13" si="2">SUM(E6:F6)</f>
        <v>39654</v>
      </c>
      <c r="E6" s="36">
        <v>22481</v>
      </c>
      <c r="F6" s="37">
        <v>17173</v>
      </c>
      <c r="G6" s="34">
        <v>58891</v>
      </c>
      <c r="H6" s="38">
        <f t="shared" ref="H6:H13" si="3">D6/C6</f>
        <v>0.21743469392231263</v>
      </c>
      <c r="I6" s="26"/>
      <c r="J6" s="24">
        <f t="shared" si="1"/>
        <v>83827</v>
      </c>
      <c r="K6" s="58">
        <f t="shared" ref="K6:K13" si="4">E6/C6</f>
        <v>0.12327001952054044</v>
      </c>
      <c r="L6" s="58">
        <f t="shared" ref="L6:L13" si="5">F6/C6</f>
        <v>9.4164674401772203E-2</v>
      </c>
    </row>
    <row r="7" spans="1:12" ht="20.100000000000001" customHeight="1">
      <c r="B7" s="19" t="s">
        <v>19</v>
      </c>
      <c r="C7" s="39">
        <v>95847</v>
      </c>
      <c r="D7" s="40">
        <f t="shared" si="2"/>
        <v>28512</v>
      </c>
      <c r="E7" s="41">
        <v>14828</v>
      </c>
      <c r="F7" s="42">
        <v>13684</v>
      </c>
      <c r="G7" s="39">
        <v>30723</v>
      </c>
      <c r="H7" s="43">
        <f t="shared" si="3"/>
        <v>0.29747409934583241</v>
      </c>
      <c r="I7" s="26"/>
      <c r="J7" s="24">
        <f t="shared" si="1"/>
        <v>36612</v>
      </c>
      <c r="K7" s="58">
        <f t="shared" si="4"/>
        <v>0.15470489425855791</v>
      </c>
      <c r="L7" s="58">
        <f t="shared" si="5"/>
        <v>0.1427692050872745</v>
      </c>
    </row>
    <row r="8" spans="1:12" ht="20.100000000000001" customHeight="1">
      <c r="B8" s="19" t="s">
        <v>20</v>
      </c>
      <c r="C8" s="39">
        <v>53965</v>
      </c>
      <c r="D8" s="40">
        <f t="shared" si="2"/>
        <v>17871</v>
      </c>
      <c r="E8" s="41">
        <v>8701</v>
      </c>
      <c r="F8" s="42">
        <v>9170</v>
      </c>
      <c r="G8" s="39">
        <v>17046</v>
      </c>
      <c r="H8" s="43">
        <f t="shared" si="3"/>
        <v>0.3311590845918651</v>
      </c>
      <c r="I8" s="26"/>
      <c r="J8" s="24">
        <f t="shared" si="1"/>
        <v>19048</v>
      </c>
      <c r="K8" s="58">
        <f t="shared" si="4"/>
        <v>0.16123413323450383</v>
      </c>
      <c r="L8" s="58">
        <f t="shared" si="5"/>
        <v>0.16992495135736124</v>
      </c>
    </row>
    <row r="9" spans="1:12" ht="20.100000000000001" customHeight="1">
      <c r="B9" s="19" t="s">
        <v>21</v>
      </c>
      <c r="C9" s="39">
        <v>32024</v>
      </c>
      <c r="D9" s="40">
        <f t="shared" si="2"/>
        <v>8896</v>
      </c>
      <c r="E9" s="41">
        <v>4540</v>
      </c>
      <c r="F9" s="42">
        <v>4356</v>
      </c>
      <c r="G9" s="39">
        <v>10501</v>
      </c>
      <c r="H9" s="43">
        <f t="shared" si="3"/>
        <v>0.27779165625780666</v>
      </c>
      <c r="I9" s="26"/>
      <c r="J9" s="24">
        <f t="shared" si="1"/>
        <v>12627</v>
      </c>
      <c r="K9" s="58">
        <f t="shared" si="4"/>
        <v>0.14176867349487884</v>
      </c>
      <c r="L9" s="58">
        <f t="shared" si="5"/>
        <v>0.13602298276292779</v>
      </c>
    </row>
    <row r="10" spans="1:12" ht="20.100000000000001" customHeight="1">
      <c r="B10" s="19" t="s">
        <v>22</v>
      </c>
      <c r="C10" s="39">
        <v>46665</v>
      </c>
      <c r="D10" s="40">
        <f t="shared" si="2"/>
        <v>13565</v>
      </c>
      <c r="E10" s="41">
        <v>6514</v>
      </c>
      <c r="F10" s="42">
        <v>7051</v>
      </c>
      <c r="G10" s="39">
        <v>14823</v>
      </c>
      <c r="H10" s="43">
        <f t="shared" si="3"/>
        <v>0.29068895317689919</v>
      </c>
      <c r="I10" s="26"/>
      <c r="J10" s="24">
        <f t="shared" si="1"/>
        <v>18277</v>
      </c>
      <c r="K10" s="58">
        <f t="shared" si="4"/>
        <v>0.13959069966784529</v>
      </c>
      <c r="L10" s="58">
        <f t="shared" si="5"/>
        <v>0.1510982535090539</v>
      </c>
    </row>
    <row r="11" spans="1:12" ht="20.100000000000001" customHeight="1">
      <c r="B11" s="19" t="s">
        <v>23</v>
      </c>
      <c r="C11" s="39">
        <v>103447</v>
      </c>
      <c r="D11" s="40">
        <f t="shared" si="2"/>
        <v>29736</v>
      </c>
      <c r="E11" s="41">
        <v>14597</v>
      </c>
      <c r="F11" s="42">
        <v>15139</v>
      </c>
      <c r="G11" s="39">
        <v>33620</v>
      </c>
      <c r="H11" s="43">
        <f t="shared" si="3"/>
        <v>0.28745154523572458</v>
      </c>
      <c r="I11" s="26"/>
      <c r="J11" s="24">
        <f t="shared" si="1"/>
        <v>40091</v>
      </c>
      <c r="K11" s="58">
        <f t="shared" si="4"/>
        <v>0.1411060736415749</v>
      </c>
      <c r="L11" s="58">
        <f t="shared" si="5"/>
        <v>0.14634547159414965</v>
      </c>
    </row>
    <row r="12" spans="1:12" ht="20.100000000000001" customHeight="1">
      <c r="B12" s="19" t="s">
        <v>24</v>
      </c>
      <c r="C12" s="39">
        <v>146119</v>
      </c>
      <c r="D12" s="40">
        <f t="shared" si="2"/>
        <v>46709</v>
      </c>
      <c r="E12" s="41">
        <v>22927</v>
      </c>
      <c r="F12" s="42">
        <v>23782</v>
      </c>
      <c r="G12" s="39">
        <v>45832</v>
      </c>
      <c r="H12" s="43">
        <f t="shared" si="3"/>
        <v>0.3196641093902915</v>
      </c>
      <c r="I12" s="26"/>
      <c r="J12" s="24">
        <f t="shared" si="1"/>
        <v>53578</v>
      </c>
      <c r="K12" s="58">
        <f t="shared" si="4"/>
        <v>0.15690635714725668</v>
      </c>
      <c r="L12" s="58">
        <f t="shared" si="5"/>
        <v>0.16275775224303479</v>
      </c>
    </row>
    <row r="13" spans="1:12" ht="20.100000000000001" customHeight="1">
      <c r="B13" s="19" t="s">
        <v>25</v>
      </c>
      <c r="C13" s="39">
        <v>60823</v>
      </c>
      <c r="D13" s="40">
        <f t="shared" si="2"/>
        <v>19915</v>
      </c>
      <c r="E13" s="41">
        <v>9578</v>
      </c>
      <c r="F13" s="42">
        <v>10337</v>
      </c>
      <c r="G13" s="39">
        <v>18774</v>
      </c>
      <c r="H13" s="43">
        <f t="shared" si="3"/>
        <v>0.3274254804925768</v>
      </c>
      <c r="I13" s="26"/>
      <c r="J13" s="24">
        <f t="shared" si="1"/>
        <v>22134</v>
      </c>
      <c r="K13" s="58">
        <f t="shared" si="4"/>
        <v>0.1574733242358976</v>
      </c>
      <c r="L13" s="58">
        <f t="shared" si="5"/>
        <v>0.16995215625667923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7981</v>
      </c>
      <c r="E4" s="46">
        <f t="shared" ref="E4:K4" si="0">SUM(E5:E6)</f>
        <v>5238</v>
      </c>
      <c r="F4" s="46">
        <f t="shared" si="0"/>
        <v>7822</v>
      </c>
      <c r="G4" s="46">
        <f t="shared" si="0"/>
        <v>5067</v>
      </c>
      <c r="H4" s="46">
        <f t="shared" si="0"/>
        <v>4285</v>
      </c>
      <c r="I4" s="46">
        <f t="shared" si="0"/>
        <v>5056</v>
      </c>
      <c r="J4" s="45">
        <f t="shared" si="0"/>
        <v>3153</v>
      </c>
      <c r="K4" s="47">
        <f t="shared" si="0"/>
        <v>38602</v>
      </c>
      <c r="L4" s="55">
        <f>K4/人口統計!D5</f>
        <v>0.18843296332093451</v>
      </c>
    </row>
    <row r="5" spans="1:12" ht="20.100000000000001" customHeight="1">
      <c r="B5" s="115"/>
      <c r="C5" s="116" t="s">
        <v>39</v>
      </c>
      <c r="D5" s="48">
        <v>1129</v>
      </c>
      <c r="E5" s="49">
        <v>869</v>
      </c>
      <c r="F5" s="49">
        <v>858</v>
      </c>
      <c r="G5" s="49">
        <v>627</v>
      </c>
      <c r="H5" s="49">
        <v>503</v>
      </c>
      <c r="I5" s="49">
        <v>485</v>
      </c>
      <c r="J5" s="48">
        <v>303</v>
      </c>
      <c r="K5" s="50">
        <f>SUM(D5:J5)</f>
        <v>4774</v>
      </c>
      <c r="L5" s="56">
        <f>K5/人口統計!D5</f>
        <v>2.330394712434955E-2</v>
      </c>
    </row>
    <row r="6" spans="1:12" ht="20.100000000000001" customHeight="1">
      <c r="B6" s="115"/>
      <c r="C6" s="117" t="s">
        <v>40</v>
      </c>
      <c r="D6" s="51">
        <v>6852</v>
      </c>
      <c r="E6" s="52">
        <v>4369</v>
      </c>
      <c r="F6" s="52">
        <v>6964</v>
      </c>
      <c r="G6" s="52">
        <v>4440</v>
      </c>
      <c r="H6" s="52">
        <v>3782</v>
      </c>
      <c r="I6" s="52">
        <v>4571</v>
      </c>
      <c r="J6" s="51">
        <v>2850</v>
      </c>
      <c r="K6" s="53">
        <f>SUM(D6:J6)</f>
        <v>33828</v>
      </c>
      <c r="L6" s="57">
        <f>K6/人口統計!D5</f>
        <v>0.16512901619658496</v>
      </c>
    </row>
    <row r="7" spans="1:12" ht="20.100000000000001" customHeight="1" thickBot="1">
      <c r="B7" s="193" t="s">
        <v>63</v>
      </c>
      <c r="C7" s="194"/>
      <c r="D7" s="45">
        <v>85</v>
      </c>
      <c r="E7" s="46">
        <v>128</v>
      </c>
      <c r="F7" s="46">
        <v>121</v>
      </c>
      <c r="G7" s="46">
        <v>123</v>
      </c>
      <c r="H7" s="46">
        <v>89</v>
      </c>
      <c r="I7" s="46">
        <v>88</v>
      </c>
      <c r="J7" s="45">
        <v>72</v>
      </c>
      <c r="K7" s="47">
        <f>SUM(D7:J7)</f>
        <v>706</v>
      </c>
      <c r="L7" s="78"/>
    </row>
    <row r="8" spans="1:12" ht="20.100000000000001" customHeight="1" thickTop="1">
      <c r="B8" s="195" t="s">
        <v>35</v>
      </c>
      <c r="C8" s="196"/>
      <c r="D8" s="35">
        <f>D4+D7</f>
        <v>8066</v>
      </c>
      <c r="E8" s="34">
        <f t="shared" ref="E8:K8" si="1">E4+E7</f>
        <v>5366</v>
      </c>
      <c r="F8" s="34">
        <f t="shared" si="1"/>
        <v>7943</v>
      </c>
      <c r="G8" s="34">
        <f t="shared" si="1"/>
        <v>5190</v>
      </c>
      <c r="H8" s="34">
        <f t="shared" si="1"/>
        <v>4374</v>
      </c>
      <c r="I8" s="34">
        <f t="shared" si="1"/>
        <v>5144</v>
      </c>
      <c r="J8" s="35">
        <f t="shared" si="1"/>
        <v>3225</v>
      </c>
      <c r="K8" s="54">
        <f t="shared" si="1"/>
        <v>39308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1224</v>
      </c>
      <c r="E23" s="39">
        <v>810</v>
      </c>
      <c r="F23" s="39">
        <v>1109</v>
      </c>
      <c r="G23" s="39">
        <v>716</v>
      </c>
      <c r="H23" s="39">
        <v>660</v>
      </c>
      <c r="I23" s="39">
        <v>851</v>
      </c>
      <c r="J23" s="40">
        <v>528</v>
      </c>
      <c r="K23" s="167">
        <f t="shared" ref="K23:K30" si="2">SUM(D23:J23)</f>
        <v>5898</v>
      </c>
      <c r="L23" s="188">
        <f>K23/人口統計!D6</f>
        <v>0.14873657134210924</v>
      </c>
    </row>
    <row r="24" spans="1:12" ht="20.100000000000001" customHeight="1">
      <c r="B24" s="197" t="s">
        <v>19</v>
      </c>
      <c r="C24" s="199"/>
      <c r="D24" s="45">
        <v>1175</v>
      </c>
      <c r="E24" s="46">
        <v>844</v>
      </c>
      <c r="F24" s="46">
        <v>1057</v>
      </c>
      <c r="G24" s="46">
        <v>733</v>
      </c>
      <c r="H24" s="46">
        <v>588</v>
      </c>
      <c r="I24" s="46">
        <v>641</v>
      </c>
      <c r="J24" s="45">
        <v>422</v>
      </c>
      <c r="K24" s="47">
        <f t="shared" si="2"/>
        <v>5460</v>
      </c>
      <c r="L24" s="55">
        <f>K24/人口統計!D7</f>
        <v>0.1914983164983165</v>
      </c>
    </row>
    <row r="25" spans="1:12" ht="20.100000000000001" customHeight="1">
      <c r="B25" s="197" t="s">
        <v>20</v>
      </c>
      <c r="C25" s="199"/>
      <c r="D25" s="45">
        <v>835</v>
      </c>
      <c r="E25" s="46">
        <v>455</v>
      </c>
      <c r="F25" s="46">
        <v>741</v>
      </c>
      <c r="G25" s="46">
        <v>533</v>
      </c>
      <c r="H25" s="46">
        <v>457</v>
      </c>
      <c r="I25" s="46">
        <v>477</v>
      </c>
      <c r="J25" s="45">
        <v>328</v>
      </c>
      <c r="K25" s="47">
        <f t="shared" si="2"/>
        <v>3826</v>
      </c>
      <c r="L25" s="55">
        <f>K25/人口統計!D8</f>
        <v>0.21408986626377929</v>
      </c>
    </row>
    <row r="26" spans="1:12" ht="20.100000000000001" customHeight="1">
      <c r="B26" s="197" t="s">
        <v>21</v>
      </c>
      <c r="C26" s="199"/>
      <c r="D26" s="45">
        <v>198</v>
      </c>
      <c r="E26" s="46">
        <v>167</v>
      </c>
      <c r="F26" s="46">
        <v>308</v>
      </c>
      <c r="G26" s="46">
        <v>218</v>
      </c>
      <c r="H26" s="46">
        <v>183</v>
      </c>
      <c r="I26" s="46">
        <v>200</v>
      </c>
      <c r="J26" s="45">
        <v>156</v>
      </c>
      <c r="K26" s="47">
        <f t="shared" si="2"/>
        <v>1430</v>
      </c>
      <c r="L26" s="55">
        <f>K26/人口統計!D9</f>
        <v>0.16074640287769784</v>
      </c>
    </row>
    <row r="27" spans="1:12" ht="20.100000000000001" customHeight="1">
      <c r="B27" s="197" t="s">
        <v>22</v>
      </c>
      <c r="C27" s="199"/>
      <c r="D27" s="45">
        <v>425</v>
      </c>
      <c r="E27" s="46">
        <v>264</v>
      </c>
      <c r="F27" s="46">
        <v>463</v>
      </c>
      <c r="G27" s="46">
        <v>298</v>
      </c>
      <c r="H27" s="46">
        <v>258</v>
      </c>
      <c r="I27" s="46">
        <v>323</v>
      </c>
      <c r="J27" s="45">
        <v>183</v>
      </c>
      <c r="K27" s="47">
        <f t="shared" si="2"/>
        <v>2214</v>
      </c>
      <c r="L27" s="55">
        <f>K27/人口統計!D10</f>
        <v>0.16321415407298193</v>
      </c>
    </row>
    <row r="28" spans="1:12" ht="20.100000000000001" customHeight="1">
      <c r="B28" s="197" t="s">
        <v>23</v>
      </c>
      <c r="C28" s="199"/>
      <c r="D28" s="45">
        <v>735</v>
      </c>
      <c r="E28" s="46">
        <v>616</v>
      </c>
      <c r="F28" s="46">
        <v>1208</v>
      </c>
      <c r="G28" s="46">
        <v>656</v>
      </c>
      <c r="H28" s="46">
        <v>588</v>
      </c>
      <c r="I28" s="46">
        <v>691</v>
      </c>
      <c r="J28" s="45">
        <v>397</v>
      </c>
      <c r="K28" s="47">
        <f t="shared" si="2"/>
        <v>4891</v>
      </c>
      <c r="L28" s="55">
        <f>K28/人口統計!D11</f>
        <v>0.16448076405703524</v>
      </c>
    </row>
    <row r="29" spans="1:12" ht="20.100000000000001" customHeight="1">
      <c r="B29" s="197" t="s">
        <v>24</v>
      </c>
      <c r="C29" s="198"/>
      <c r="D29" s="40">
        <v>2859</v>
      </c>
      <c r="E29" s="39">
        <v>1634</v>
      </c>
      <c r="F29" s="39">
        <v>2219</v>
      </c>
      <c r="G29" s="39">
        <v>1464</v>
      </c>
      <c r="H29" s="39">
        <v>1221</v>
      </c>
      <c r="I29" s="39">
        <v>1318</v>
      </c>
      <c r="J29" s="40">
        <v>813</v>
      </c>
      <c r="K29" s="167">
        <f t="shared" si="2"/>
        <v>11528</v>
      </c>
      <c r="L29" s="168">
        <f>K29/人口統計!D12</f>
        <v>0.24680468432207925</v>
      </c>
    </row>
    <row r="30" spans="1:12" ht="20.100000000000001" customHeight="1">
      <c r="B30" s="197" t="s">
        <v>25</v>
      </c>
      <c r="C30" s="198"/>
      <c r="D30" s="40">
        <v>530</v>
      </c>
      <c r="E30" s="39">
        <v>448</v>
      </c>
      <c r="F30" s="39">
        <v>717</v>
      </c>
      <c r="G30" s="39">
        <v>449</v>
      </c>
      <c r="H30" s="39">
        <v>330</v>
      </c>
      <c r="I30" s="39">
        <v>555</v>
      </c>
      <c r="J30" s="40">
        <v>326</v>
      </c>
      <c r="K30" s="167">
        <f t="shared" si="2"/>
        <v>3355</v>
      </c>
      <c r="L30" s="168">
        <f>K30/人口統計!D13</f>
        <v>0.16846598041677127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29538</v>
      </c>
      <c r="E5" s="174">
        <v>1947868.8100000005</v>
      </c>
      <c r="F5" s="175">
        <v>15818</v>
      </c>
      <c r="G5" s="176">
        <v>347639.55000000005</v>
      </c>
      <c r="H5" s="173">
        <v>2970</v>
      </c>
      <c r="I5" s="174">
        <v>689027.47999999986</v>
      </c>
      <c r="J5" s="175">
        <v>6878</v>
      </c>
      <c r="K5" s="176">
        <v>1892649.0100000007</v>
      </c>
      <c r="M5" s="147">
        <f>Q5+Q7</f>
        <v>45356</v>
      </c>
      <c r="N5" s="119" t="s">
        <v>106</v>
      </c>
      <c r="O5" s="120"/>
      <c r="P5" s="132"/>
      <c r="Q5" s="121">
        <v>29538</v>
      </c>
      <c r="R5" s="122">
        <v>1947868.8100000005</v>
      </c>
      <c r="S5" s="122">
        <f>R5/Q5*100</f>
        <v>6594.4505721443575</v>
      </c>
    </row>
    <row r="6" spans="1:19" ht="20.100000000000001" customHeight="1" thickTop="1">
      <c r="B6" s="203" t="s">
        <v>112</v>
      </c>
      <c r="C6" s="203"/>
      <c r="D6" s="169">
        <v>4688</v>
      </c>
      <c r="E6" s="170">
        <v>293932.67999999982</v>
      </c>
      <c r="F6" s="171">
        <v>2325</v>
      </c>
      <c r="G6" s="172">
        <v>51083.680000000008</v>
      </c>
      <c r="H6" s="169">
        <v>284</v>
      </c>
      <c r="I6" s="170">
        <v>65851.17</v>
      </c>
      <c r="J6" s="171">
        <v>1156</v>
      </c>
      <c r="K6" s="172">
        <v>346958.34000000008</v>
      </c>
      <c r="M6" s="58"/>
      <c r="N6" s="123"/>
      <c r="O6" s="92" t="s">
        <v>103</v>
      </c>
      <c r="P6" s="105"/>
      <c r="Q6" s="96">
        <f>Q5/Q$13</f>
        <v>0.53506992246938623</v>
      </c>
      <c r="R6" s="97">
        <f>R5/R$13</f>
        <v>0.3993838392243837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4450</v>
      </c>
      <c r="E7" s="144">
        <v>300173.98000000004</v>
      </c>
      <c r="F7" s="145">
        <v>2414</v>
      </c>
      <c r="G7" s="146">
        <v>49417.61</v>
      </c>
      <c r="H7" s="143">
        <v>239</v>
      </c>
      <c r="I7" s="144">
        <v>57526.68</v>
      </c>
      <c r="J7" s="145">
        <v>842</v>
      </c>
      <c r="K7" s="146">
        <v>235218.27000000002</v>
      </c>
      <c r="M7" s="58"/>
      <c r="N7" s="124" t="s">
        <v>107</v>
      </c>
      <c r="O7" s="125"/>
      <c r="P7" s="133"/>
      <c r="Q7" s="126">
        <v>15818</v>
      </c>
      <c r="R7" s="127">
        <v>347639.55000000005</v>
      </c>
      <c r="S7" s="127">
        <f>R7/Q7*100</f>
        <v>2197.7465545580985</v>
      </c>
    </row>
    <row r="8" spans="1:19" ht="20.100000000000001" customHeight="1">
      <c r="B8" s="200" t="s">
        <v>114</v>
      </c>
      <c r="C8" s="200"/>
      <c r="D8" s="143">
        <v>2778</v>
      </c>
      <c r="E8" s="144">
        <v>181124.28000000006</v>
      </c>
      <c r="F8" s="145">
        <v>1478</v>
      </c>
      <c r="G8" s="146">
        <v>30235.659999999996</v>
      </c>
      <c r="H8" s="143">
        <v>343</v>
      </c>
      <c r="I8" s="144">
        <v>87266.78</v>
      </c>
      <c r="J8" s="145">
        <v>664</v>
      </c>
      <c r="K8" s="146">
        <v>188276.13999999996</v>
      </c>
      <c r="L8" s="87"/>
      <c r="M8" s="86"/>
      <c r="N8" s="128"/>
      <c r="O8" s="92" t="s">
        <v>103</v>
      </c>
      <c r="P8" s="105"/>
      <c r="Q8" s="96">
        <f>Q7/Q$13</f>
        <v>0.28653720744873562</v>
      </c>
      <c r="R8" s="97">
        <f>R7/R$13</f>
        <v>7.1278731623223165E-2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1147</v>
      </c>
      <c r="E9" s="144">
        <v>72968.61</v>
      </c>
      <c r="F9" s="145">
        <v>386</v>
      </c>
      <c r="G9" s="146">
        <v>8296.630000000001</v>
      </c>
      <c r="H9" s="143">
        <v>52</v>
      </c>
      <c r="I9" s="144">
        <v>13241.47</v>
      </c>
      <c r="J9" s="145">
        <v>334</v>
      </c>
      <c r="K9" s="146">
        <v>91732.639999999985</v>
      </c>
      <c r="L9" s="87"/>
      <c r="M9" s="86"/>
      <c r="N9" s="124" t="s">
        <v>108</v>
      </c>
      <c r="O9" s="125"/>
      <c r="P9" s="133"/>
      <c r="Q9" s="126">
        <v>2970</v>
      </c>
      <c r="R9" s="127">
        <v>689027.47999999986</v>
      </c>
      <c r="S9" s="127">
        <f>R9/Q9*100</f>
        <v>23199.578451178448</v>
      </c>
    </row>
    <row r="10" spans="1:19" ht="20.100000000000001" customHeight="1">
      <c r="B10" s="200" t="s">
        <v>116</v>
      </c>
      <c r="C10" s="200"/>
      <c r="D10" s="143">
        <v>1683</v>
      </c>
      <c r="E10" s="144">
        <v>119442.70999999998</v>
      </c>
      <c r="F10" s="145">
        <v>762</v>
      </c>
      <c r="G10" s="146">
        <v>15946.960000000001</v>
      </c>
      <c r="H10" s="143">
        <v>200</v>
      </c>
      <c r="I10" s="144">
        <v>44826.78</v>
      </c>
      <c r="J10" s="145">
        <v>386</v>
      </c>
      <c r="K10" s="146">
        <v>107757.92</v>
      </c>
      <c r="L10" s="87"/>
      <c r="M10" s="86"/>
      <c r="N10" s="93"/>
      <c r="O10" s="92" t="s">
        <v>103</v>
      </c>
      <c r="P10" s="105"/>
      <c r="Q10" s="96">
        <f>Q9/Q$13</f>
        <v>5.3800449242808489E-2</v>
      </c>
      <c r="R10" s="97">
        <f>R9/R$13</f>
        <v>0.14127565413068149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3518</v>
      </c>
      <c r="E11" s="144">
        <v>243454.18000000008</v>
      </c>
      <c r="F11" s="145">
        <v>1239</v>
      </c>
      <c r="G11" s="146">
        <v>29209.439999999999</v>
      </c>
      <c r="H11" s="143">
        <v>497</v>
      </c>
      <c r="I11" s="144">
        <v>111136.5</v>
      </c>
      <c r="J11" s="145">
        <v>916</v>
      </c>
      <c r="K11" s="146">
        <v>249656.1</v>
      </c>
      <c r="L11" s="87"/>
      <c r="M11" s="86"/>
      <c r="N11" s="124" t="s">
        <v>109</v>
      </c>
      <c r="O11" s="125"/>
      <c r="P11" s="133"/>
      <c r="Q11" s="99">
        <v>6878</v>
      </c>
      <c r="R11" s="100">
        <v>1892649.0100000007</v>
      </c>
      <c r="S11" s="100">
        <f>R11/Q11*100</f>
        <v>27517.432538528654</v>
      </c>
    </row>
    <row r="12" spans="1:19" ht="20.100000000000001" customHeight="1" thickBot="1">
      <c r="B12" s="200" t="s">
        <v>118</v>
      </c>
      <c r="C12" s="200"/>
      <c r="D12" s="143">
        <v>8718</v>
      </c>
      <c r="E12" s="144">
        <v>560924.14999999991</v>
      </c>
      <c r="F12" s="145">
        <v>6031</v>
      </c>
      <c r="G12" s="146">
        <v>135899.97999999998</v>
      </c>
      <c r="H12" s="143">
        <v>1096</v>
      </c>
      <c r="I12" s="144">
        <v>252406.16000000006</v>
      </c>
      <c r="J12" s="145">
        <v>1780</v>
      </c>
      <c r="K12" s="146">
        <v>462150.40000000002</v>
      </c>
      <c r="L12" s="87"/>
      <c r="M12" s="86"/>
      <c r="N12" s="123"/>
      <c r="O12" s="82" t="s">
        <v>103</v>
      </c>
      <c r="P12" s="106"/>
      <c r="Q12" s="101">
        <f>Q11/Q$13</f>
        <v>0.12459242083906963</v>
      </c>
      <c r="R12" s="102">
        <f>R11/R$13</f>
        <v>0.38806177502171157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2556</v>
      </c>
      <c r="E13" s="144">
        <v>175848.21999999997</v>
      </c>
      <c r="F13" s="145">
        <v>1183</v>
      </c>
      <c r="G13" s="146">
        <v>27549.59</v>
      </c>
      <c r="H13" s="143">
        <v>259</v>
      </c>
      <c r="I13" s="144">
        <v>56771.939999999995</v>
      </c>
      <c r="J13" s="145">
        <v>800</v>
      </c>
      <c r="K13" s="146">
        <v>210899.20000000004</v>
      </c>
      <c r="M13" s="58"/>
      <c r="N13" s="129" t="s">
        <v>110</v>
      </c>
      <c r="O13" s="130"/>
      <c r="P13" s="131"/>
      <c r="Q13" s="94">
        <f>Q5+Q7+Q9+Q11</f>
        <v>55204</v>
      </c>
      <c r="R13" s="95">
        <f>R5+R7+R9+R11</f>
        <v>4877184.8500000015</v>
      </c>
      <c r="S13" s="95">
        <f>R13/Q13*100</f>
        <v>8834.8395949568894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0.53506992246938623</v>
      </c>
      <c r="O16" s="58">
        <f>F5/(D5+F5+H5+J5)</f>
        <v>0.28653720744873562</v>
      </c>
      <c r="P16" s="58">
        <f>H5/(D5+F5+H5+J5)</f>
        <v>5.3800449242808489E-2</v>
      </c>
      <c r="Q16" s="58">
        <f>J5/(D5+F5+H5+J5)</f>
        <v>0.12459242083906963</v>
      </c>
    </row>
    <row r="17" spans="13:17" ht="20.100000000000001" customHeight="1">
      <c r="M17" s="14" t="s">
        <v>132</v>
      </c>
      <c r="N17" s="58">
        <f t="shared" ref="N17:N23" si="0">D6/(D6+F6+H6+J6)</f>
        <v>0.55459600141961429</v>
      </c>
      <c r="O17" s="58">
        <f t="shared" ref="O17:O23" si="1">F6/(D6+F6+H6+J6)</f>
        <v>0.2750502780078079</v>
      </c>
      <c r="P17" s="58">
        <f t="shared" ref="P17:P23" si="2">H6/(D6+F6+H6+J6)</f>
        <v>3.3597539335147288E-2</v>
      </c>
      <c r="Q17" s="58">
        <f t="shared" ref="Q17:Q23" si="3">J6/(D6+F6+H6+J6)</f>
        <v>0.1367561812374305</v>
      </c>
    </row>
    <row r="18" spans="13:17" ht="20.100000000000001" customHeight="1">
      <c r="M18" s="14" t="s">
        <v>133</v>
      </c>
      <c r="N18" s="58">
        <f t="shared" si="0"/>
        <v>0.56010069225928261</v>
      </c>
      <c r="O18" s="58">
        <f t="shared" si="1"/>
        <v>0.30383889238514789</v>
      </c>
      <c r="P18" s="58">
        <f t="shared" si="2"/>
        <v>3.0081812460667087E-2</v>
      </c>
      <c r="Q18" s="58">
        <f t="shared" si="3"/>
        <v>0.10597860289490245</v>
      </c>
    </row>
    <row r="19" spans="13:17" ht="20.100000000000001" customHeight="1">
      <c r="M19" s="14" t="s">
        <v>134</v>
      </c>
      <c r="N19" s="58">
        <f t="shared" si="0"/>
        <v>0.52783583507505227</v>
      </c>
      <c r="O19" s="58">
        <f t="shared" si="1"/>
        <v>0.28082842485274556</v>
      </c>
      <c r="P19" s="58">
        <f t="shared" si="2"/>
        <v>6.517195515865476E-2</v>
      </c>
      <c r="Q19" s="58">
        <f t="shared" si="3"/>
        <v>0.12616378491354741</v>
      </c>
    </row>
    <row r="20" spans="13:17" ht="20.100000000000001" customHeight="1">
      <c r="M20" s="14" t="s">
        <v>135</v>
      </c>
      <c r="N20" s="58">
        <f t="shared" si="0"/>
        <v>0.59770713913496609</v>
      </c>
      <c r="O20" s="58">
        <f t="shared" si="1"/>
        <v>0.20114643043251693</v>
      </c>
      <c r="P20" s="58">
        <f t="shared" si="2"/>
        <v>2.709744658676394E-2</v>
      </c>
      <c r="Q20" s="58">
        <f t="shared" si="3"/>
        <v>0.17404898384575299</v>
      </c>
    </row>
    <row r="21" spans="13:17" ht="20.100000000000001" customHeight="1">
      <c r="M21" s="14" t="s">
        <v>136</v>
      </c>
      <c r="N21" s="58">
        <f t="shared" si="0"/>
        <v>0.5552622896733751</v>
      </c>
      <c r="O21" s="58">
        <f t="shared" si="1"/>
        <v>0.25140217749917521</v>
      </c>
      <c r="P21" s="58">
        <f t="shared" si="2"/>
        <v>6.5984823490597158E-2</v>
      </c>
      <c r="Q21" s="58">
        <f t="shared" si="3"/>
        <v>0.12735070933685252</v>
      </c>
    </row>
    <row r="22" spans="13:17" ht="20.100000000000001" customHeight="1">
      <c r="M22" s="14" t="s">
        <v>137</v>
      </c>
      <c r="N22" s="58">
        <f t="shared" si="0"/>
        <v>0.57017828200972442</v>
      </c>
      <c r="O22" s="58">
        <f t="shared" si="1"/>
        <v>0.20081037277147487</v>
      </c>
      <c r="P22" s="58">
        <f t="shared" si="2"/>
        <v>8.0551053484602911E-2</v>
      </c>
      <c r="Q22" s="58">
        <f t="shared" si="3"/>
        <v>0.14846029173419772</v>
      </c>
    </row>
    <row r="23" spans="13:17" ht="20.100000000000001" customHeight="1">
      <c r="M23" s="14" t="s">
        <v>138</v>
      </c>
      <c r="N23" s="58">
        <f t="shared" si="0"/>
        <v>0.49463829787234043</v>
      </c>
      <c r="O23" s="58">
        <f t="shared" si="1"/>
        <v>0.34218439716312055</v>
      </c>
      <c r="P23" s="58">
        <f t="shared" si="2"/>
        <v>6.2184397163120568E-2</v>
      </c>
      <c r="Q23" s="58">
        <f t="shared" si="3"/>
        <v>0.10099290780141844</v>
      </c>
    </row>
    <row r="24" spans="13:17" ht="20.100000000000001" customHeight="1">
      <c r="M24" s="14" t="s">
        <v>139</v>
      </c>
      <c r="N24" s="58">
        <f t="shared" ref="N24" si="4">D13/(D13+F13+H13+J13)</f>
        <v>0.53272196748645273</v>
      </c>
      <c r="O24" s="58">
        <f t="shared" ref="O24" si="5">F13/(D13+F13+H13+J13)</f>
        <v>0.24656106711129638</v>
      </c>
      <c r="P24" s="58">
        <f t="shared" ref="P24" si="6">H13/(D13+F13+H13+J13)</f>
        <v>5.3980825343893292E-2</v>
      </c>
      <c r="Q24" s="58">
        <f t="shared" ref="Q24" si="7">J13/(D13+F13+H13+J13)</f>
        <v>0.16673614005835766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0.3993838392243837</v>
      </c>
      <c r="O29" s="58">
        <f>G5/(E5+G5+I5+K5)</f>
        <v>7.1278731623223165E-2</v>
      </c>
      <c r="P29" s="58">
        <f>I5/(E5+G5+I5+K5)</f>
        <v>0.14127565413068149</v>
      </c>
      <c r="Q29" s="58">
        <f>K5/(E5+G5+I5+K5)</f>
        <v>0.38806177502171157</v>
      </c>
    </row>
    <row r="30" spans="13:17" ht="20.100000000000001" customHeight="1">
      <c r="M30" s="14" t="s">
        <v>132</v>
      </c>
      <c r="N30" s="58">
        <f t="shared" ref="N30:N37" si="8">E6/(E6+G6+I6+K6)</f>
        <v>0.3878630852229944</v>
      </c>
      <c r="O30" s="58">
        <f t="shared" ref="O30:O37" si="9">G6/(E6+G6+I6+K6)</f>
        <v>6.7408202889669117E-2</v>
      </c>
      <c r="P30" s="58">
        <f t="shared" ref="P30:P37" si="10">I6/(E6+G6+I6+K6)</f>
        <v>8.6894856202256607E-2</v>
      </c>
      <c r="Q30" s="58">
        <f t="shared" ref="Q30:Q37" si="11">K6/(E6+G6+I6+K6)</f>
        <v>0.45783385568507995</v>
      </c>
    </row>
    <row r="31" spans="13:17" ht="20.100000000000001" customHeight="1">
      <c r="M31" s="14" t="s">
        <v>133</v>
      </c>
      <c r="N31" s="58">
        <f t="shared" si="8"/>
        <v>0.46731574697587658</v>
      </c>
      <c r="O31" s="58">
        <f t="shared" si="9"/>
        <v>7.6934141096815067E-2</v>
      </c>
      <c r="P31" s="58">
        <f t="shared" si="10"/>
        <v>8.9558473506738373E-2</v>
      </c>
      <c r="Q31" s="58">
        <f t="shared" si="11"/>
        <v>0.36619163842057001</v>
      </c>
    </row>
    <row r="32" spans="13:17" ht="20.100000000000001" customHeight="1">
      <c r="M32" s="14" t="s">
        <v>134</v>
      </c>
      <c r="N32" s="58">
        <f t="shared" si="8"/>
        <v>0.37199263935315569</v>
      </c>
      <c r="O32" s="58">
        <f t="shared" si="9"/>
        <v>6.2097930581060855E-2</v>
      </c>
      <c r="P32" s="58">
        <f t="shared" si="10"/>
        <v>0.17922831671187964</v>
      </c>
      <c r="Q32" s="58">
        <f t="shared" si="11"/>
        <v>0.38668111335390376</v>
      </c>
    </row>
    <row r="33" spans="13:17" ht="20.100000000000001" customHeight="1">
      <c r="M33" s="14" t="s">
        <v>135</v>
      </c>
      <c r="N33" s="58">
        <f t="shared" si="8"/>
        <v>0.39180017541942674</v>
      </c>
      <c r="O33" s="58">
        <f t="shared" si="9"/>
        <v>4.4548211750094713E-2</v>
      </c>
      <c r="P33" s="58">
        <f t="shared" si="10"/>
        <v>7.1099206478115393E-2</v>
      </c>
      <c r="Q33" s="58">
        <f t="shared" si="11"/>
        <v>0.49255240635236319</v>
      </c>
    </row>
    <row r="34" spans="13:17" ht="20.100000000000001" customHeight="1">
      <c r="M34" s="14" t="s">
        <v>136</v>
      </c>
      <c r="N34" s="58">
        <f t="shared" si="8"/>
        <v>0.41476854346447561</v>
      </c>
      <c r="O34" s="58">
        <f t="shared" si="9"/>
        <v>5.5376316996543828E-2</v>
      </c>
      <c r="P34" s="58">
        <f t="shared" si="10"/>
        <v>0.15566239453879177</v>
      </c>
      <c r="Q34" s="58">
        <f t="shared" si="11"/>
        <v>0.37419274500018873</v>
      </c>
    </row>
    <row r="35" spans="13:17" ht="20.100000000000001" customHeight="1">
      <c r="M35" s="14" t="s">
        <v>137</v>
      </c>
      <c r="N35" s="58">
        <f t="shared" si="8"/>
        <v>0.38432676531299992</v>
      </c>
      <c r="O35" s="58">
        <f t="shared" si="9"/>
        <v>4.6111221387959526E-2</v>
      </c>
      <c r="P35" s="58">
        <f t="shared" si="10"/>
        <v>0.17544464240954172</v>
      </c>
      <c r="Q35" s="58">
        <f t="shared" si="11"/>
        <v>0.39411737088949883</v>
      </c>
    </row>
    <row r="36" spans="13:17" ht="20.100000000000001" customHeight="1">
      <c r="M36" s="14" t="s">
        <v>138</v>
      </c>
      <c r="N36" s="58">
        <f t="shared" si="8"/>
        <v>0.39742937817861168</v>
      </c>
      <c r="O36" s="58">
        <f t="shared" si="9"/>
        <v>9.6288677436843773E-2</v>
      </c>
      <c r="P36" s="58">
        <f t="shared" si="10"/>
        <v>0.17883634216364408</v>
      </c>
      <c r="Q36" s="58">
        <f t="shared" si="11"/>
        <v>0.32744560222090047</v>
      </c>
    </row>
    <row r="37" spans="13:17" ht="20.100000000000001" customHeight="1">
      <c r="M37" s="14" t="s">
        <v>139</v>
      </c>
      <c r="N37" s="58">
        <f t="shared" si="8"/>
        <v>0.37329613849522447</v>
      </c>
      <c r="O37" s="58">
        <f t="shared" si="9"/>
        <v>5.8483137128864042E-2</v>
      </c>
      <c r="P37" s="58">
        <f t="shared" si="10"/>
        <v>0.12051726185731408</v>
      </c>
      <c r="Q37" s="58">
        <f t="shared" si="11"/>
        <v>0.44770346251859738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5072</v>
      </c>
      <c r="F5" s="149">
        <f>E5/SUM(E$5:E$15)</f>
        <v>0.17171101631796329</v>
      </c>
      <c r="G5" s="150">
        <v>299430.9599999999</v>
      </c>
      <c r="H5" s="151">
        <f>G5/SUM(G$5:G$15)</f>
        <v>0.1537223443708203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186</v>
      </c>
      <c r="F6" s="153">
        <f t="shared" ref="F6:F15" si="0">E6/SUM(E$5:E$15)</f>
        <v>6.2969733902092217E-3</v>
      </c>
      <c r="G6" s="154">
        <v>13505.269999999997</v>
      </c>
      <c r="H6" s="155">
        <f t="shared" ref="H6:H15" si="1">G6/SUM(G$5:G$15)</f>
        <v>6.9333570775744376E-3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1315</v>
      </c>
      <c r="F7" s="153">
        <f t="shared" si="0"/>
        <v>4.4518924774866277E-2</v>
      </c>
      <c r="G7" s="154">
        <v>61723.610000000008</v>
      </c>
      <c r="H7" s="155">
        <f t="shared" si="1"/>
        <v>3.1687765460960388E-2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315</v>
      </c>
      <c r="F8" s="153">
        <f t="shared" si="0"/>
        <v>1.0664229128580133E-2</v>
      </c>
      <c r="G8" s="154">
        <v>12906.639999999996</v>
      </c>
      <c r="H8" s="155">
        <f t="shared" si="1"/>
        <v>6.6260314522927225E-3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2555</v>
      </c>
      <c r="F9" s="153">
        <f t="shared" si="0"/>
        <v>8.6498747376261093E-2</v>
      </c>
      <c r="G9" s="154">
        <v>35326.040000000008</v>
      </c>
      <c r="H9" s="155">
        <f t="shared" si="1"/>
        <v>1.813573882319108E-2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7132</v>
      </c>
      <c r="F10" s="153">
        <f t="shared" si="0"/>
        <v>0.24145168934931274</v>
      </c>
      <c r="G10" s="154">
        <v>784764.25999999989</v>
      </c>
      <c r="H10" s="155">
        <f t="shared" si="1"/>
        <v>0.4028835288963839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3044</v>
      </c>
      <c r="F11" s="153">
        <f t="shared" si="0"/>
        <v>0.10305369354729502</v>
      </c>
      <c r="G11" s="154">
        <v>292334.63000000006</v>
      </c>
      <c r="H11" s="155">
        <f t="shared" si="1"/>
        <v>0.15007921914412711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1311</v>
      </c>
      <c r="F12" s="153">
        <f t="shared" si="0"/>
        <v>4.4383505992281129E-2</v>
      </c>
      <c r="G12" s="154">
        <v>134835.48000000001</v>
      </c>
      <c r="H12" s="155">
        <f t="shared" si="1"/>
        <v>6.9222054025291371E-2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258</v>
      </c>
      <c r="F13" s="153">
        <f t="shared" si="0"/>
        <v>8.7345114767418235E-3</v>
      </c>
      <c r="G13" s="154">
        <v>19061.399999999998</v>
      </c>
      <c r="H13" s="155">
        <f t="shared" si="1"/>
        <v>9.7857719689037996E-3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989</v>
      </c>
      <c r="F14" s="153">
        <f t="shared" si="0"/>
        <v>3.3482293994176994E-2</v>
      </c>
      <c r="G14" s="154">
        <v>194754.26</v>
      </c>
      <c r="H14" s="155">
        <f t="shared" si="1"/>
        <v>9.9983252978931389E-2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7361</v>
      </c>
      <c r="F15" s="157">
        <f t="shared" si="0"/>
        <v>0.24920441465231227</v>
      </c>
      <c r="G15" s="158">
        <v>99226.26</v>
      </c>
      <c r="H15" s="159">
        <f t="shared" si="1"/>
        <v>5.0940935801523514E-2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5075</v>
      </c>
      <c r="F16" s="161">
        <f>E16/SUM(E$16:E$26)</f>
        <v>0.32083702111518525</v>
      </c>
      <c r="G16" s="162">
        <v>108077.39000000001</v>
      </c>
      <c r="H16" s="163">
        <f>G16/SUM(G$16:G$26)</f>
        <v>0.31088922419787968</v>
      </c>
    </row>
    <row r="17" spans="2:8" s="14" customFormat="1" ht="20.100000000000001" customHeight="1">
      <c r="B17" s="207"/>
      <c r="C17" s="213" t="s">
        <v>82</v>
      </c>
      <c r="D17" s="214"/>
      <c r="E17" s="152">
        <v>2</v>
      </c>
      <c r="F17" s="153">
        <f t="shared" ref="F17:F26" si="2">E17/SUM(E$16:E$26)</f>
        <v>1.2643823492224047E-4</v>
      </c>
      <c r="G17" s="154">
        <v>17.239999999999998</v>
      </c>
      <c r="H17" s="155">
        <f t="shared" ref="H17:H26" si="3">G17/SUM(G$16:G$26)</f>
        <v>4.9591595662806481E-5</v>
      </c>
    </row>
    <row r="18" spans="2:8" s="14" customFormat="1" ht="20.100000000000001" customHeight="1">
      <c r="B18" s="207"/>
      <c r="C18" s="213" t="s">
        <v>83</v>
      </c>
      <c r="D18" s="214"/>
      <c r="E18" s="152">
        <v>376</v>
      </c>
      <c r="F18" s="153">
        <f t="shared" si="2"/>
        <v>2.3770388165381212E-2</v>
      </c>
      <c r="G18" s="154">
        <v>11345.129999999997</v>
      </c>
      <c r="H18" s="155">
        <f t="shared" si="3"/>
        <v>3.2634750562759607E-2</v>
      </c>
    </row>
    <row r="19" spans="2:8" s="14" customFormat="1" ht="20.100000000000001" customHeight="1">
      <c r="B19" s="207"/>
      <c r="C19" s="213" t="s">
        <v>84</v>
      </c>
      <c r="D19" s="214"/>
      <c r="E19" s="152">
        <v>111</v>
      </c>
      <c r="F19" s="153">
        <f t="shared" si="2"/>
        <v>7.0173220381843466E-3</v>
      </c>
      <c r="G19" s="154">
        <v>3888.5100000000007</v>
      </c>
      <c r="H19" s="155">
        <f t="shared" si="3"/>
        <v>1.1185464944940816E-2</v>
      </c>
    </row>
    <row r="20" spans="2:8" s="14" customFormat="1" ht="20.100000000000001" customHeight="1">
      <c r="B20" s="207"/>
      <c r="C20" s="213" t="s">
        <v>85</v>
      </c>
      <c r="D20" s="214"/>
      <c r="E20" s="152">
        <v>258</v>
      </c>
      <c r="F20" s="153">
        <f t="shared" si="2"/>
        <v>1.6310532304969021E-2</v>
      </c>
      <c r="G20" s="154">
        <v>3393.57</v>
      </c>
      <c r="H20" s="155">
        <f t="shared" si="3"/>
        <v>9.7617489149321463E-3</v>
      </c>
    </row>
    <row r="21" spans="2:8" s="14" customFormat="1" ht="20.100000000000001" customHeight="1">
      <c r="B21" s="207"/>
      <c r="C21" s="213" t="s">
        <v>86</v>
      </c>
      <c r="D21" s="214"/>
      <c r="E21" s="152">
        <v>4267</v>
      </c>
      <c r="F21" s="153">
        <f t="shared" si="2"/>
        <v>0.26975597420660008</v>
      </c>
      <c r="G21" s="154">
        <v>114196.65</v>
      </c>
      <c r="H21" s="155">
        <f t="shared" si="3"/>
        <v>0.32849153670806436</v>
      </c>
    </row>
    <row r="22" spans="2:8" s="14" customFormat="1" ht="20.100000000000001" customHeight="1">
      <c r="B22" s="207"/>
      <c r="C22" s="213" t="s">
        <v>87</v>
      </c>
      <c r="D22" s="214"/>
      <c r="E22" s="152">
        <v>2047</v>
      </c>
      <c r="F22" s="153">
        <f t="shared" si="2"/>
        <v>0.12940953344291314</v>
      </c>
      <c r="G22" s="154">
        <v>64570.919999999991</v>
      </c>
      <c r="H22" s="155">
        <f t="shared" si="3"/>
        <v>0.18574100674103389</v>
      </c>
    </row>
    <row r="23" spans="2:8" s="14" customFormat="1" ht="20.100000000000001" customHeight="1">
      <c r="B23" s="207"/>
      <c r="C23" s="213" t="s">
        <v>88</v>
      </c>
      <c r="D23" s="214"/>
      <c r="E23" s="152">
        <v>65</v>
      </c>
      <c r="F23" s="153">
        <f t="shared" si="2"/>
        <v>4.1092426349728156E-3</v>
      </c>
      <c r="G23" s="154">
        <v>2182.7100000000005</v>
      </c>
      <c r="H23" s="155">
        <f t="shared" si="3"/>
        <v>6.2786584552879561E-3</v>
      </c>
    </row>
    <row r="24" spans="2:8" s="14" customFormat="1" ht="20.100000000000001" customHeight="1">
      <c r="B24" s="207"/>
      <c r="C24" s="213" t="s">
        <v>89</v>
      </c>
      <c r="D24" s="214"/>
      <c r="E24" s="152">
        <v>15</v>
      </c>
      <c r="F24" s="153">
        <f t="shared" si="2"/>
        <v>9.4828676191680364E-4</v>
      </c>
      <c r="G24" s="154">
        <v>720.02999999999986</v>
      </c>
      <c r="H24" s="155">
        <f t="shared" si="3"/>
        <v>2.0711970200168531E-3</v>
      </c>
    </row>
    <row r="25" spans="2:8" s="14" customFormat="1" ht="20.100000000000001" customHeight="1">
      <c r="B25" s="207"/>
      <c r="C25" s="213" t="s">
        <v>90</v>
      </c>
      <c r="D25" s="214"/>
      <c r="E25" s="152">
        <v>235</v>
      </c>
      <c r="F25" s="153">
        <f t="shared" si="2"/>
        <v>1.4856492603363258E-2</v>
      </c>
      <c r="G25" s="154">
        <v>17952.02</v>
      </c>
      <c r="H25" s="155">
        <f t="shared" si="3"/>
        <v>5.163975157602177E-2</v>
      </c>
    </row>
    <row r="26" spans="2:8" s="14" customFormat="1" ht="20.100000000000001" customHeight="1">
      <c r="B26" s="208"/>
      <c r="C26" s="221" t="s">
        <v>91</v>
      </c>
      <c r="D26" s="222"/>
      <c r="E26" s="156">
        <v>3367</v>
      </c>
      <c r="F26" s="157">
        <f t="shared" si="2"/>
        <v>0.21285876849159185</v>
      </c>
      <c r="G26" s="158">
        <v>21295.379999999997</v>
      </c>
      <c r="H26" s="159">
        <f t="shared" si="3"/>
        <v>6.1257069283399988E-2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85</v>
      </c>
      <c r="F27" s="161">
        <f>E27/SUM(E$27:E$36)</f>
        <v>2.8619528619528621E-2</v>
      </c>
      <c r="G27" s="162">
        <v>12726.980000000001</v>
      </c>
      <c r="H27" s="163">
        <f>G27/SUM(G$27:G$36)</f>
        <v>1.8470932393001221E-2</v>
      </c>
    </row>
    <row r="28" spans="2:8" s="14" customFormat="1" ht="20.100000000000001" customHeight="1">
      <c r="B28" s="233"/>
      <c r="C28" s="213" t="s">
        <v>72</v>
      </c>
      <c r="D28" s="214"/>
      <c r="E28" s="152">
        <v>1</v>
      </c>
      <c r="F28" s="153">
        <f t="shared" ref="F28:F36" si="4">E28/SUM(E$27:E$36)</f>
        <v>3.3670033670033672E-4</v>
      </c>
      <c r="G28" s="154">
        <v>226.33</v>
      </c>
      <c r="H28" s="155">
        <f t="shared" ref="H28:H36" si="5">G28/SUM(G$27:G$36)</f>
        <v>3.2847746507875131E-4</v>
      </c>
    </row>
    <row r="29" spans="2:8" s="14" customFormat="1" ht="20.100000000000001" customHeight="1">
      <c r="B29" s="233"/>
      <c r="C29" s="213" t="s">
        <v>73</v>
      </c>
      <c r="D29" s="214"/>
      <c r="E29" s="152">
        <v>197</v>
      </c>
      <c r="F29" s="153">
        <f t="shared" si="4"/>
        <v>6.6329966329966336E-2</v>
      </c>
      <c r="G29" s="154">
        <v>31137.93</v>
      </c>
      <c r="H29" s="155">
        <f t="shared" si="5"/>
        <v>4.519112938717626E-2</v>
      </c>
    </row>
    <row r="30" spans="2:8" s="14" customFormat="1" ht="20.100000000000001" customHeight="1">
      <c r="B30" s="233"/>
      <c r="C30" s="213" t="s">
        <v>74</v>
      </c>
      <c r="D30" s="214"/>
      <c r="E30" s="152">
        <v>14</v>
      </c>
      <c r="F30" s="153">
        <f t="shared" si="4"/>
        <v>4.7138047138047135E-3</v>
      </c>
      <c r="G30" s="154">
        <v>633.13</v>
      </c>
      <c r="H30" s="155">
        <f t="shared" si="5"/>
        <v>9.1887481759072946E-4</v>
      </c>
    </row>
    <row r="31" spans="2:8" s="14" customFormat="1" ht="20.100000000000001" customHeight="1">
      <c r="B31" s="233"/>
      <c r="C31" s="213" t="s">
        <v>75</v>
      </c>
      <c r="D31" s="214"/>
      <c r="E31" s="152">
        <v>504</v>
      </c>
      <c r="F31" s="153">
        <f t="shared" si="4"/>
        <v>0.16969696969696971</v>
      </c>
      <c r="G31" s="154">
        <v>105957.47999999997</v>
      </c>
      <c r="H31" s="155">
        <f t="shared" si="5"/>
        <v>0.15377830794208669</v>
      </c>
    </row>
    <row r="32" spans="2:8" s="14" customFormat="1" ht="20.100000000000001" customHeight="1">
      <c r="B32" s="233"/>
      <c r="C32" s="213" t="s">
        <v>76</v>
      </c>
      <c r="D32" s="214"/>
      <c r="E32" s="152">
        <v>127</v>
      </c>
      <c r="F32" s="153">
        <f t="shared" si="4"/>
        <v>4.2760942760942763E-2</v>
      </c>
      <c r="G32" s="154">
        <v>7754.1500000000005</v>
      </c>
      <c r="H32" s="155">
        <f t="shared" si="5"/>
        <v>1.1253760154819952E-2</v>
      </c>
    </row>
    <row r="33" spans="2:8" s="14" customFormat="1" ht="20.100000000000001" customHeight="1">
      <c r="B33" s="233"/>
      <c r="C33" s="213" t="s">
        <v>77</v>
      </c>
      <c r="D33" s="214"/>
      <c r="E33" s="152">
        <v>1965</v>
      </c>
      <c r="F33" s="153">
        <f t="shared" si="4"/>
        <v>0.66161616161616166</v>
      </c>
      <c r="G33" s="154">
        <v>515470.06</v>
      </c>
      <c r="H33" s="155">
        <f t="shared" si="5"/>
        <v>0.74811248457028157</v>
      </c>
    </row>
    <row r="34" spans="2:8" s="14" customFormat="1" ht="20.100000000000001" customHeight="1">
      <c r="B34" s="233"/>
      <c r="C34" s="213" t="s">
        <v>78</v>
      </c>
      <c r="D34" s="214"/>
      <c r="E34" s="152">
        <v>28</v>
      </c>
      <c r="F34" s="153">
        <f t="shared" si="4"/>
        <v>9.427609427609427E-3</v>
      </c>
      <c r="G34" s="154">
        <v>6800.34</v>
      </c>
      <c r="H34" s="155">
        <f t="shared" si="5"/>
        <v>9.8694757428252362E-3</v>
      </c>
    </row>
    <row r="35" spans="2:8" s="14" customFormat="1" ht="20.100000000000001" customHeight="1">
      <c r="B35" s="233"/>
      <c r="C35" s="213" t="s">
        <v>79</v>
      </c>
      <c r="D35" s="214"/>
      <c r="E35" s="152">
        <v>25</v>
      </c>
      <c r="F35" s="153">
        <f t="shared" si="4"/>
        <v>8.4175084175084174E-3</v>
      </c>
      <c r="G35" s="154">
        <v>4975.43</v>
      </c>
      <c r="H35" s="155">
        <f t="shared" si="5"/>
        <v>7.220945672587689E-3</v>
      </c>
    </row>
    <row r="36" spans="2:8" s="14" customFormat="1" ht="20.100000000000001" customHeight="1">
      <c r="B36" s="233"/>
      <c r="C36" s="221" t="s">
        <v>92</v>
      </c>
      <c r="D36" s="222"/>
      <c r="E36" s="156">
        <v>24</v>
      </c>
      <c r="F36" s="157">
        <f t="shared" si="4"/>
        <v>8.0808080808080808E-3</v>
      </c>
      <c r="G36" s="158">
        <v>3345.65</v>
      </c>
      <c r="H36" s="159">
        <f t="shared" si="5"/>
        <v>4.8556118545518678E-3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3513</v>
      </c>
      <c r="F37" s="161">
        <f>E37/SUM(E$37:E$39)</f>
        <v>0.51075894155277701</v>
      </c>
      <c r="G37" s="162">
        <v>876563.56</v>
      </c>
      <c r="H37" s="163">
        <f>G37/SUM(G$37:G$39)</f>
        <v>0.46314110823960963</v>
      </c>
    </row>
    <row r="38" spans="2:8" s="14" customFormat="1" ht="20.100000000000001" customHeight="1">
      <c r="B38" s="230"/>
      <c r="C38" s="213" t="s">
        <v>95</v>
      </c>
      <c r="D38" s="214"/>
      <c r="E38" s="152">
        <v>2727</v>
      </c>
      <c r="F38" s="153">
        <f t="shared" ref="F38:F39" si="6">E38/SUM(E$37:E$39)</f>
        <v>0.39648153533003783</v>
      </c>
      <c r="G38" s="154">
        <v>786065.42999999993</v>
      </c>
      <c r="H38" s="155">
        <f t="shared" ref="H38:H39" si="7">G38/SUM(G$37:G$39)</f>
        <v>0.41532551775143978</v>
      </c>
    </row>
    <row r="39" spans="2:8" s="14" customFormat="1" ht="20.100000000000001" customHeight="1">
      <c r="B39" s="231"/>
      <c r="C39" s="221" t="s">
        <v>96</v>
      </c>
      <c r="D39" s="222"/>
      <c r="E39" s="156">
        <v>638</v>
      </c>
      <c r="F39" s="157">
        <f t="shared" si="6"/>
        <v>9.275952311718523E-2</v>
      </c>
      <c r="G39" s="158">
        <v>230020.02000000005</v>
      </c>
      <c r="H39" s="159">
        <f t="shared" si="7"/>
        <v>0.12153337400895058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55204</v>
      </c>
      <c r="F40" s="164">
        <f>E40/E$40</f>
        <v>1</v>
      </c>
      <c r="G40" s="165">
        <f>SUM(G5:G39)</f>
        <v>4877184.8499999996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6044</v>
      </c>
      <c r="E4" s="65">
        <v>148262.12</v>
      </c>
      <c r="F4" s="65">
        <f>E4*1000/D4</f>
        <v>24530.463269358042</v>
      </c>
      <c r="G4" s="65">
        <v>50030</v>
      </c>
      <c r="H4" s="61">
        <f>F4/G4</f>
        <v>0.49031507634135602</v>
      </c>
      <c r="K4" s="14">
        <f>D4*G4</f>
        <v>302381320</v>
      </c>
      <c r="L4" s="14" t="s">
        <v>27</v>
      </c>
      <c r="M4" s="24">
        <f>G4-F4</f>
        <v>25499.536730641958</v>
      </c>
    </row>
    <row r="5" spans="1:13" s="14" customFormat="1" ht="20.100000000000001" customHeight="1">
      <c r="B5" s="234" t="s">
        <v>28</v>
      </c>
      <c r="C5" s="235"/>
      <c r="D5" s="62">
        <v>4431</v>
      </c>
      <c r="E5" s="66">
        <v>199201.08</v>
      </c>
      <c r="F5" s="66">
        <f t="shared" ref="F5:F13" si="0">E5*1000/D5</f>
        <v>44956.235612728502</v>
      </c>
      <c r="G5" s="66">
        <v>104730</v>
      </c>
      <c r="H5" s="63">
        <f t="shared" ref="H5:H10" si="1">F5/G5</f>
        <v>0.4292584322804211</v>
      </c>
      <c r="K5" s="14">
        <f t="shared" ref="K5:K10" si="2">D5*G5</f>
        <v>464058630</v>
      </c>
      <c r="L5" s="14" t="s">
        <v>28</v>
      </c>
      <c r="M5" s="24">
        <f t="shared" ref="M5:M10" si="3">G5-F5</f>
        <v>59773.764387271498</v>
      </c>
    </row>
    <row r="6" spans="1:13" s="14" customFormat="1" ht="20.100000000000001" customHeight="1">
      <c r="B6" s="234" t="s">
        <v>29</v>
      </c>
      <c r="C6" s="235"/>
      <c r="D6" s="62">
        <v>5876</v>
      </c>
      <c r="E6" s="66">
        <v>565758.19999999995</v>
      </c>
      <c r="F6" s="66">
        <f t="shared" si="0"/>
        <v>96282.879509870661</v>
      </c>
      <c r="G6" s="66">
        <v>166920</v>
      </c>
      <c r="H6" s="63">
        <f t="shared" si="1"/>
        <v>0.57682050988419997</v>
      </c>
      <c r="K6" s="14">
        <f t="shared" si="2"/>
        <v>980821920</v>
      </c>
      <c r="L6" s="14" t="s">
        <v>29</v>
      </c>
      <c r="M6" s="24">
        <f t="shared" si="3"/>
        <v>70637.120490129339</v>
      </c>
    </row>
    <row r="7" spans="1:13" s="14" customFormat="1" ht="20.100000000000001" customHeight="1">
      <c r="B7" s="234" t="s">
        <v>30</v>
      </c>
      <c r="C7" s="235"/>
      <c r="D7" s="62">
        <v>3605</v>
      </c>
      <c r="E7" s="66">
        <v>434251.75</v>
      </c>
      <c r="F7" s="66">
        <f t="shared" si="0"/>
        <v>120458.18307905686</v>
      </c>
      <c r="G7" s="66">
        <v>196160</v>
      </c>
      <c r="H7" s="63">
        <f t="shared" si="1"/>
        <v>0.61408127589241879</v>
      </c>
      <c r="K7" s="14">
        <f t="shared" si="2"/>
        <v>707156800</v>
      </c>
      <c r="L7" s="14" t="s">
        <v>30</v>
      </c>
      <c r="M7" s="24">
        <f t="shared" si="3"/>
        <v>75701.816920943136</v>
      </c>
    </row>
    <row r="8" spans="1:13" s="14" customFormat="1" ht="20.100000000000001" customHeight="1">
      <c r="B8" s="234" t="s">
        <v>31</v>
      </c>
      <c r="C8" s="235"/>
      <c r="D8" s="62">
        <v>2340</v>
      </c>
      <c r="E8" s="66">
        <v>375270.62000000005</v>
      </c>
      <c r="F8" s="66">
        <f t="shared" si="0"/>
        <v>160372.05982905984</v>
      </c>
      <c r="G8" s="66">
        <v>269310</v>
      </c>
      <c r="H8" s="63">
        <f t="shared" si="1"/>
        <v>0.59549240588563312</v>
      </c>
      <c r="K8" s="14">
        <f t="shared" si="2"/>
        <v>630185400</v>
      </c>
      <c r="L8" s="14" t="s">
        <v>31</v>
      </c>
      <c r="M8" s="24">
        <f t="shared" si="3"/>
        <v>108937.94017094016</v>
      </c>
    </row>
    <row r="9" spans="1:13" s="14" customFormat="1" ht="20.100000000000001" customHeight="1">
      <c r="B9" s="234" t="s">
        <v>32</v>
      </c>
      <c r="C9" s="235"/>
      <c r="D9" s="62">
        <v>2006</v>
      </c>
      <c r="E9" s="66">
        <v>369590.9</v>
      </c>
      <c r="F9" s="66">
        <f t="shared" si="0"/>
        <v>184242.72183449651</v>
      </c>
      <c r="G9" s="66">
        <v>308060</v>
      </c>
      <c r="H9" s="63">
        <f t="shared" si="1"/>
        <v>0.59807414735602316</v>
      </c>
      <c r="K9" s="14">
        <f t="shared" si="2"/>
        <v>617968360</v>
      </c>
      <c r="L9" s="14" t="s">
        <v>32</v>
      </c>
      <c r="M9" s="24">
        <f t="shared" si="3"/>
        <v>123817.27816550349</v>
      </c>
    </row>
    <row r="10" spans="1:13" s="14" customFormat="1" ht="20.100000000000001" customHeight="1">
      <c r="B10" s="240" t="s">
        <v>33</v>
      </c>
      <c r="C10" s="241"/>
      <c r="D10" s="70">
        <v>935</v>
      </c>
      <c r="E10" s="71">
        <v>203173.68999999997</v>
      </c>
      <c r="F10" s="71">
        <f t="shared" si="0"/>
        <v>217298.06417112297</v>
      </c>
      <c r="G10" s="71">
        <v>360650</v>
      </c>
      <c r="H10" s="73">
        <f t="shared" si="1"/>
        <v>0.60251785434943284</v>
      </c>
      <c r="K10" s="14">
        <f t="shared" si="2"/>
        <v>337207750</v>
      </c>
      <c r="L10" s="14" t="s">
        <v>33</v>
      </c>
      <c r="M10" s="24">
        <f t="shared" si="3"/>
        <v>143351.93582887703</v>
      </c>
    </row>
    <row r="11" spans="1:13" s="14" customFormat="1" ht="20.100000000000001" customHeight="1">
      <c r="B11" s="238" t="s">
        <v>60</v>
      </c>
      <c r="C11" s="239"/>
      <c r="D11" s="60">
        <f>SUM(D4:D5)</f>
        <v>10475</v>
      </c>
      <c r="E11" s="65">
        <f>SUM(E4:E5)</f>
        <v>347463.19999999995</v>
      </c>
      <c r="F11" s="65">
        <f t="shared" si="0"/>
        <v>33170.711217183765</v>
      </c>
      <c r="G11" s="80"/>
      <c r="H11" s="61">
        <f>SUM(E4:E5)*1000/SUM(K4:K5)</f>
        <v>0.45334693213734478</v>
      </c>
    </row>
    <row r="12" spans="1:13" s="14" customFormat="1" ht="20.100000000000001" customHeight="1">
      <c r="B12" s="240" t="s">
        <v>54</v>
      </c>
      <c r="C12" s="241"/>
      <c r="D12" s="64">
        <f>SUM(D6:D10)</f>
        <v>14762</v>
      </c>
      <c r="E12" s="76">
        <f>SUM(E6:E10)</f>
        <v>1948045.1600000001</v>
      </c>
      <c r="F12" s="67">
        <f t="shared" si="0"/>
        <v>131963.49817097955</v>
      </c>
      <c r="G12" s="81"/>
      <c r="H12" s="68">
        <f>SUM(E6:E10)*1000/SUM(K6:K10)</f>
        <v>0.5951245587446925</v>
      </c>
    </row>
    <row r="13" spans="1:13" s="14" customFormat="1" ht="20.100000000000001" customHeight="1">
      <c r="B13" s="236" t="s">
        <v>61</v>
      </c>
      <c r="C13" s="237"/>
      <c r="D13" s="69">
        <f>SUM(D11:D12)</f>
        <v>25237</v>
      </c>
      <c r="E13" s="77">
        <f>SUM(E11:E12)</f>
        <v>2295508.3600000003</v>
      </c>
      <c r="F13" s="72">
        <f t="shared" si="0"/>
        <v>90958.052066410455</v>
      </c>
      <c r="G13" s="75"/>
      <c r="H13" s="74">
        <f>SUM(E4:E10)*1000/SUM(K4:K10)</f>
        <v>0.56822605629992473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09月状況（表紙）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'09月状況（表紙）'!Print_Area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2016-07-04T00:00:03Z</dcterms:modified>
</cp:coreProperties>
</file>