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10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'10月状況（表紙）'!$A$1:$L$45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<sst xmlns="http://schemas.openxmlformats.org/spreadsheetml/2006/main" count="201" uniqueCount="142">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</sst>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58925</c:v>
                </c:pt>
                <c:pt idx="1">
                  <c:v>30684</c:v>
                </c:pt>
                <c:pt idx="2">
                  <c:v>16989</c:v>
                </c:pt>
                <c:pt idx="3">
                  <c:v>10469</c:v>
                </c:pt>
                <c:pt idx="4">
                  <c:v>14793</c:v>
                </c:pt>
                <c:pt idx="5">
                  <c:v>33536</c:v>
                </c:pt>
                <c:pt idx="6">
                  <c:v>45678</c:v>
                </c:pt>
                <c:pt idx="7">
                  <c:v>18738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22492</c:v>
                </c:pt>
                <c:pt idx="1">
                  <c:v>14823</c:v>
                </c:pt>
                <c:pt idx="2">
                  <c:v>8738</c:v>
                </c:pt>
                <c:pt idx="3">
                  <c:v>4552</c:v>
                </c:pt>
                <c:pt idx="4">
                  <c:v>6522</c:v>
                </c:pt>
                <c:pt idx="5">
                  <c:v>14641</c:v>
                </c:pt>
                <c:pt idx="6">
                  <c:v>23008</c:v>
                </c:pt>
                <c:pt idx="7">
                  <c:v>9579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17275</c:v>
                </c:pt>
                <c:pt idx="1">
                  <c:v>13695</c:v>
                </c:pt>
                <c:pt idx="2">
                  <c:v>9173</c:v>
                </c:pt>
                <c:pt idx="3">
                  <c:v>4368</c:v>
                </c:pt>
                <c:pt idx="4">
                  <c:v>7060</c:v>
                </c:pt>
                <c:pt idx="5">
                  <c:v>15159</c:v>
                </c:pt>
                <c:pt idx="6">
                  <c:v>23811</c:v>
                </c:pt>
                <c:pt idx="7">
                  <c:v>10367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864960"/>
        <c:axId val="7986649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0.21803517775292233</c:v>
                </c:pt>
                <c:pt idx="1">
                  <c:v>0.29817132461340612</c:v>
                </c:pt>
                <c:pt idx="2">
                  <c:v>0.33212186393220716</c:v>
                </c:pt>
                <c:pt idx="3">
                  <c:v>0.27888944472236116</c:v>
                </c:pt>
                <c:pt idx="4">
                  <c:v>0.2913966959879854</c:v>
                </c:pt>
                <c:pt idx="5">
                  <c:v>0.28836012114995696</c:v>
                </c:pt>
                <c:pt idx="6">
                  <c:v>0.32064294323909709</c:v>
                </c:pt>
                <c:pt idx="7">
                  <c:v>0.32810777911203959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8224"/>
        <c:axId val="81506688"/>
      </c:lineChart>
      <c:catAx>
        <c:axId val="79864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9866496"/>
        <c:crosses val="autoZero"/>
        <c:auto val="1"/>
        <c:lblAlgn val="ctr"/>
        <c:lblOffset val="100"/>
        <c:noMultiLvlLbl val="0"/>
      </c:catAx>
      <c:valAx>
        <c:axId val="798664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9864960"/>
        <c:crosses val="autoZero"/>
        <c:crossBetween val="between"/>
      </c:valAx>
      <c:valAx>
        <c:axId val="8150668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1508224"/>
        <c:crosses val="max"/>
        <c:crossBetween val="between"/>
      </c:valAx>
      <c:catAx>
        <c:axId val="81508224"/>
        <c:scaling>
          <c:orientation val="minMax"/>
        </c:scaling>
        <c:delete val="1"/>
        <c:axPos val="b"/>
        <c:majorTickMark val="out"/>
        <c:minorTickMark val="none"/>
        <c:tickLblPos val="nextTo"/>
        <c:crossAx val="8150668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3512</c:v>
                </c:pt>
                <c:pt idx="1">
                  <c:v>2718</c:v>
                </c:pt>
                <c:pt idx="2">
                  <c:v>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904549.72</c:v>
                </c:pt>
                <c:pt idx="1">
                  <c:v>806097.51999999979</c:v>
                </c:pt>
                <c:pt idx="2">
                  <c:v>235786.17999999993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13594.869999999999</c:v>
                </c:pt>
                <c:pt idx="1">
                  <c:v>233.52</c:v>
                </c:pt>
                <c:pt idx="2">
                  <c:v>31157.25</c:v>
                </c:pt>
                <c:pt idx="3">
                  <c:v>487.14</c:v>
                </c:pt>
                <c:pt idx="4">
                  <c:v>106054.31999999999</c:v>
                </c:pt>
                <c:pt idx="5">
                  <c:v>7390.5899999999983</c:v>
                </c:pt>
                <c:pt idx="6">
                  <c:v>524181.46000000008</c:v>
                </c:pt>
                <c:pt idx="7">
                  <c:v>7273.43</c:v>
                </c:pt>
                <c:pt idx="8">
                  <c:v>5369.67</c:v>
                </c:pt>
                <c:pt idx="9">
                  <c:v>3212.0099999999998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02048"/>
        <c:axId val="831961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89</c:v>
                </c:pt>
                <c:pt idx="1">
                  <c:v>1</c:v>
                </c:pt>
                <c:pt idx="2">
                  <c:v>198</c:v>
                </c:pt>
                <c:pt idx="3">
                  <c:v>11</c:v>
                </c:pt>
                <c:pt idx="4">
                  <c:v>512</c:v>
                </c:pt>
                <c:pt idx="5">
                  <c:v>119</c:v>
                </c:pt>
                <c:pt idx="6">
                  <c:v>1954</c:v>
                </c:pt>
                <c:pt idx="7">
                  <c:v>30</c:v>
                </c:pt>
                <c:pt idx="8">
                  <c:v>24</c:v>
                </c:pt>
                <c:pt idx="9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92448"/>
        <c:axId val="83194624"/>
      </c:lineChart>
      <c:catAx>
        <c:axId val="8319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3194624"/>
        <c:crosses val="autoZero"/>
        <c:auto val="1"/>
        <c:lblAlgn val="ctr"/>
        <c:lblOffset val="100"/>
        <c:noMultiLvlLbl val="0"/>
      </c:catAx>
      <c:valAx>
        <c:axId val="83194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83192448"/>
        <c:crosses val="autoZero"/>
        <c:crossBetween val="between"/>
      </c:valAx>
      <c:valAx>
        <c:axId val="831961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3202048"/>
        <c:crosses val="max"/>
        <c:crossBetween val="between"/>
      </c:valAx>
      <c:catAx>
        <c:axId val="83202048"/>
        <c:scaling>
          <c:orientation val="minMax"/>
        </c:scaling>
        <c:delete val="1"/>
        <c:axPos val="b"/>
        <c:majorTickMark val="out"/>
        <c:minorTickMark val="none"/>
        <c:tickLblPos val="nextTo"/>
        <c:crossAx val="83196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24502.897830766684</c:v>
                </c:pt>
                <c:pt idx="1">
                  <c:v>45178.703745234365</c:v>
                </c:pt>
                <c:pt idx="2">
                  <c:v>100120.57731607629</c:v>
                </c:pt>
                <c:pt idx="3">
                  <c:v>124841.76927343316</c:v>
                </c:pt>
                <c:pt idx="4">
                  <c:v>164691.21530698065</c:v>
                </c:pt>
                <c:pt idx="5">
                  <c:v>188035.57114228461</c:v>
                </c:pt>
                <c:pt idx="6">
                  <c:v>220326.72251308901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52736"/>
        <c:axId val="8325120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6039</c:v>
                </c:pt>
                <c:pt idx="1">
                  <c:v>4459</c:v>
                </c:pt>
                <c:pt idx="2">
                  <c:v>5872</c:v>
                </c:pt>
                <c:pt idx="3">
                  <c:v>3606</c:v>
                </c:pt>
                <c:pt idx="4">
                  <c:v>2378</c:v>
                </c:pt>
                <c:pt idx="5">
                  <c:v>1996</c:v>
                </c:pt>
                <c:pt idx="6">
                  <c:v>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43392"/>
        <c:axId val="83245312"/>
      </c:lineChart>
      <c:catAx>
        <c:axId val="8324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245312"/>
        <c:crosses val="autoZero"/>
        <c:auto val="1"/>
        <c:lblAlgn val="ctr"/>
        <c:lblOffset val="100"/>
        <c:noMultiLvlLbl val="0"/>
      </c:catAx>
      <c:valAx>
        <c:axId val="832453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243392"/>
        <c:crosses val="autoZero"/>
        <c:crossBetween val="between"/>
      </c:valAx>
      <c:valAx>
        <c:axId val="8325120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3252736"/>
        <c:crosses val="max"/>
        <c:crossBetween val="between"/>
      </c:valAx>
      <c:catAx>
        <c:axId val="8325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251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91520"/>
        <c:axId val="8290828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24502.897830766684</c:v>
                </c:pt>
                <c:pt idx="1">
                  <c:v>45178.703745234365</c:v>
                </c:pt>
                <c:pt idx="2">
                  <c:v>100120.57731607629</c:v>
                </c:pt>
                <c:pt idx="3">
                  <c:v>124841.76927343316</c:v>
                </c:pt>
                <c:pt idx="4">
                  <c:v>164691.21530698065</c:v>
                </c:pt>
                <c:pt idx="5">
                  <c:v>188035.57114228461</c:v>
                </c:pt>
                <c:pt idx="6">
                  <c:v>220326.72251308901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11616"/>
        <c:axId val="82909824"/>
      </c:barChart>
      <c:catAx>
        <c:axId val="8329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908288"/>
        <c:crosses val="autoZero"/>
        <c:auto val="1"/>
        <c:lblAlgn val="ctr"/>
        <c:lblOffset val="100"/>
        <c:noMultiLvlLbl val="0"/>
      </c:catAx>
      <c:valAx>
        <c:axId val="829082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291520"/>
        <c:crosses val="autoZero"/>
        <c:crossBetween val="between"/>
      </c:valAx>
      <c:valAx>
        <c:axId val="8290982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82911616"/>
        <c:crosses val="max"/>
        <c:crossBetween val="between"/>
      </c:valAx>
      <c:catAx>
        <c:axId val="8291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0982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7986</c:v>
                </c:pt>
                <c:pt idx="1">
                  <c:v>5248</c:v>
                </c:pt>
                <c:pt idx="2">
                  <c:v>7822</c:v>
                </c:pt>
                <c:pt idx="3">
                  <c:v>5044</c:v>
                </c:pt>
                <c:pt idx="4">
                  <c:v>4303</c:v>
                </c:pt>
                <c:pt idx="5">
                  <c:v>5031</c:v>
                </c:pt>
                <c:pt idx="6">
                  <c:v>3119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1125</c:v>
                </c:pt>
                <c:pt idx="1">
                  <c:v>855</c:v>
                </c:pt>
                <c:pt idx="2">
                  <c:v>853</c:v>
                </c:pt>
                <c:pt idx="3">
                  <c:v>625</c:v>
                </c:pt>
                <c:pt idx="4">
                  <c:v>510</c:v>
                </c:pt>
                <c:pt idx="5">
                  <c:v>487</c:v>
                </c:pt>
                <c:pt idx="6">
                  <c:v>288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6861</c:v>
                </c:pt>
                <c:pt idx="1">
                  <c:v>4393</c:v>
                </c:pt>
                <c:pt idx="2">
                  <c:v>6969</c:v>
                </c:pt>
                <c:pt idx="3">
                  <c:v>4419</c:v>
                </c:pt>
                <c:pt idx="4">
                  <c:v>3793</c:v>
                </c:pt>
                <c:pt idx="5">
                  <c:v>4544</c:v>
                </c:pt>
                <c:pt idx="6">
                  <c:v>2831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1224</c:v>
                </c:pt>
                <c:pt idx="1">
                  <c:v>1195</c:v>
                </c:pt>
                <c:pt idx="2">
                  <c:v>836</c:v>
                </c:pt>
                <c:pt idx="3">
                  <c:v>199</c:v>
                </c:pt>
                <c:pt idx="4">
                  <c:v>412</c:v>
                </c:pt>
                <c:pt idx="5">
                  <c:v>732</c:v>
                </c:pt>
                <c:pt idx="6">
                  <c:v>2867</c:v>
                </c:pt>
                <c:pt idx="7">
                  <c:v>521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814</c:v>
                </c:pt>
                <c:pt idx="1">
                  <c:v>826</c:v>
                </c:pt>
                <c:pt idx="2">
                  <c:v>461</c:v>
                </c:pt>
                <c:pt idx="3">
                  <c:v>166</c:v>
                </c:pt>
                <c:pt idx="4">
                  <c:v>263</c:v>
                </c:pt>
                <c:pt idx="5">
                  <c:v>621</c:v>
                </c:pt>
                <c:pt idx="6">
                  <c:v>1655</c:v>
                </c:pt>
                <c:pt idx="7">
                  <c:v>442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1111</c:v>
                </c:pt>
                <c:pt idx="1">
                  <c:v>1072</c:v>
                </c:pt>
                <c:pt idx="2">
                  <c:v>744</c:v>
                </c:pt>
                <c:pt idx="3">
                  <c:v>302</c:v>
                </c:pt>
                <c:pt idx="4">
                  <c:v>470</c:v>
                </c:pt>
                <c:pt idx="5">
                  <c:v>1206</c:v>
                </c:pt>
                <c:pt idx="6">
                  <c:v>2207</c:v>
                </c:pt>
                <c:pt idx="7">
                  <c:v>710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724</c:v>
                </c:pt>
                <c:pt idx="1">
                  <c:v>722</c:v>
                </c:pt>
                <c:pt idx="2">
                  <c:v>538</c:v>
                </c:pt>
                <c:pt idx="3">
                  <c:v>222</c:v>
                </c:pt>
                <c:pt idx="4">
                  <c:v>303</c:v>
                </c:pt>
                <c:pt idx="5">
                  <c:v>653</c:v>
                </c:pt>
                <c:pt idx="6">
                  <c:v>1432</c:v>
                </c:pt>
                <c:pt idx="7">
                  <c:v>450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660</c:v>
                </c:pt>
                <c:pt idx="1">
                  <c:v>579</c:v>
                </c:pt>
                <c:pt idx="2">
                  <c:v>460</c:v>
                </c:pt>
                <c:pt idx="3">
                  <c:v>193</c:v>
                </c:pt>
                <c:pt idx="4">
                  <c:v>259</c:v>
                </c:pt>
                <c:pt idx="5">
                  <c:v>590</c:v>
                </c:pt>
                <c:pt idx="6">
                  <c:v>1229</c:v>
                </c:pt>
                <c:pt idx="7">
                  <c:v>333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845</c:v>
                </c:pt>
                <c:pt idx="1">
                  <c:v>641</c:v>
                </c:pt>
                <c:pt idx="2">
                  <c:v>474</c:v>
                </c:pt>
                <c:pt idx="3">
                  <c:v>194</c:v>
                </c:pt>
                <c:pt idx="4">
                  <c:v>316</c:v>
                </c:pt>
                <c:pt idx="5">
                  <c:v>684</c:v>
                </c:pt>
                <c:pt idx="6">
                  <c:v>1327</c:v>
                </c:pt>
                <c:pt idx="7">
                  <c:v>550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527</c:v>
                </c:pt>
                <c:pt idx="1">
                  <c:v>422</c:v>
                </c:pt>
                <c:pt idx="2">
                  <c:v>314</c:v>
                </c:pt>
                <c:pt idx="3">
                  <c:v>159</c:v>
                </c:pt>
                <c:pt idx="4">
                  <c:v>174</c:v>
                </c:pt>
                <c:pt idx="5">
                  <c:v>394</c:v>
                </c:pt>
                <c:pt idx="6">
                  <c:v>804</c:v>
                </c:pt>
                <c:pt idx="7">
                  <c:v>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99776"/>
        <c:axId val="82701696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0.14848995398194484</c:v>
                </c:pt>
                <c:pt idx="1">
                  <c:v>0.1913528297917105</c:v>
                </c:pt>
                <c:pt idx="2">
                  <c:v>0.21366757858299368</c:v>
                </c:pt>
                <c:pt idx="3">
                  <c:v>0.1608744394618834</c:v>
                </c:pt>
                <c:pt idx="4">
                  <c:v>0.16175820939478722</c:v>
                </c:pt>
                <c:pt idx="5">
                  <c:v>0.16375838926174496</c:v>
                </c:pt>
                <c:pt idx="6">
                  <c:v>0.24607531130523932</c:v>
                </c:pt>
                <c:pt idx="7">
                  <c:v>0.16700090243657875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13216"/>
        <c:axId val="82711680"/>
      </c:lineChart>
      <c:catAx>
        <c:axId val="82699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82701696"/>
        <c:crosses val="autoZero"/>
        <c:auto val="1"/>
        <c:lblAlgn val="ctr"/>
        <c:lblOffset val="100"/>
        <c:noMultiLvlLbl val="0"/>
      </c:catAx>
      <c:valAx>
        <c:axId val="827016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2699776"/>
        <c:crosses val="autoZero"/>
        <c:crossBetween val="between"/>
      </c:valAx>
      <c:valAx>
        <c:axId val="8271168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2713216"/>
        <c:crosses val="max"/>
        <c:crossBetween val="between"/>
      </c:valAx>
      <c:catAx>
        <c:axId val="8271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827116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0.53675065787102128</c:v>
                </c:pt>
                <c:pt idx="1">
                  <c:v>0.55689045936395765</c:v>
                </c:pt>
                <c:pt idx="2">
                  <c:v>0.56341008089607969</c:v>
                </c:pt>
                <c:pt idx="3">
                  <c:v>0.52675363962941957</c:v>
                </c:pt>
                <c:pt idx="4">
                  <c:v>0.59293873312564904</c:v>
                </c:pt>
                <c:pt idx="5">
                  <c:v>0.55633100697906279</c:v>
                </c:pt>
                <c:pt idx="6">
                  <c:v>0.57129125280358861</c:v>
                </c:pt>
                <c:pt idx="7">
                  <c:v>0.49519556861858466</c:v>
                </c:pt>
                <c:pt idx="8">
                  <c:v>0.54094603042300482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0.28618290616776615</c:v>
                </c:pt>
                <c:pt idx="1">
                  <c:v>0.27573616018845704</c:v>
                </c:pt>
                <c:pt idx="2">
                  <c:v>0.30155569383945241</c:v>
                </c:pt>
                <c:pt idx="3">
                  <c:v>0.28304027226318773</c:v>
                </c:pt>
                <c:pt idx="4">
                  <c:v>0.20768431983385255</c:v>
                </c:pt>
                <c:pt idx="5">
                  <c:v>0.24891990694582919</c:v>
                </c:pt>
                <c:pt idx="6">
                  <c:v>0.20201858378724769</c:v>
                </c:pt>
                <c:pt idx="7">
                  <c:v>0.34264074157811442</c:v>
                </c:pt>
                <c:pt idx="8">
                  <c:v>0.23859137320275056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5.3350636242384918E-2</c:v>
                </c:pt>
                <c:pt idx="1">
                  <c:v>3.3215547703180213E-2</c:v>
                </c:pt>
                <c:pt idx="2">
                  <c:v>2.9495955196017425E-2</c:v>
                </c:pt>
                <c:pt idx="3">
                  <c:v>6.4851578748345629E-2</c:v>
                </c:pt>
                <c:pt idx="4">
                  <c:v>2.6479750778816199E-2</c:v>
                </c:pt>
                <c:pt idx="5">
                  <c:v>6.5470255898969751E-2</c:v>
                </c:pt>
                <c:pt idx="6">
                  <c:v>8.0583146427427102E-2</c:v>
                </c:pt>
                <c:pt idx="7">
                  <c:v>6.1270630793579021E-2</c:v>
                </c:pt>
                <c:pt idx="8">
                  <c:v>5.4803083975828296E-2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0.12371579971882773</c:v>
                </c:pt>
                <c:pt idx="1">
                  <c:v>0.13415783274440518</c:v>
                </c:pt>
                <c:pt idx="2">
                  <c:v>0.10553827006845053</c:v>
                </c:pt>
                <c:pt idx="3">
                  <c:v>0.12535450935904707</c:v>
                </c:pt>
                <c:pt idx="4">
                  <c:v>0.17289719626168223</c:v>
                </c:pt>
                <c:pt idx="5">
                  <c:v>0.12927883017613825</c:v>
                </c:pt>
                <c:pt idx="6">
                  <c:v>0.14610701698173661</c:v>
                </c:pt>
                <c:pt idx="7">
                  <c:v>0.10089305900972191</c:v>
                </c:pt>
                <c:pt idx="8">
                  <c:v>0.16565951239841634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82848"/>
        <c:axId val="82817408"/>
      </c:barChart>
      <c:catAx>
        <c:axId val="82782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82817408"/>
        <c:crosses val="autoZero"/>
        <c:auto val="1"/>
        <c:lblAlgn val="ctr"/>
        <c:lblOffset val="100"/>
        <c:noMultiLvlLbl val="0"/>
      </c:catAx>
      <c:valAx>
        <c:axId val="8281740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827828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0.40215150423030366</c:v>
                </c:pt>
                <c:pt idx="1">
                  <c:v>0.39353802246372965</c:v>
                </c:pt>
                <c:pt idx="2">
                  <c:v>0.46926152612719635</c:v>
                </c:pt>
                <c:pt idx="3">
                  <c:v>0.37334272729509826</c:v>
                </c:pt>
                <c:pt idx="4">
                  <c:v>0.38794238281557403</c:v>
                </c:pt>
                <c:pt idx="5">
                  <c:v>0.41126509221268504</c:v>
                </c:pt>
                <c:pt idx="6">
                  <c:v>0.39055996242463908</c:v>
                </c:pt>
                <c:pt idx="7">
                  <c:v>0.39898032554105184</c:v>
                </c:pt>
                <c:pt idx="8">
                  <c:v>0.37927969724366573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6.9855109709030139E-2</c:v>
                </c:pt>
                <c:pt idx="1">
                  <c:v>6.7124887040586154E-2</c:v>
                </c:pt>
                <c:pt idx="2">
                  <c:v>7.5400603445970979E-2</c:v>
                </c:pt>
                <c:pt idx="3">
                  <c:v>6.089050538997632E-2</c:v>
                </c:pt>
                <c:pt idx="4">
                  <c:v>4.4785997362150311E-2</c:v>
                </c:pt>
                <c:pt idx="5">
                  <c:v>5.4127955527874916E-2</c:v>
                </c:pt>
                <c:pt idx="6">
                  <c:v>4.5750320533892885E-2</c:v>
                </c:pt>
                <c:pt idx="7">
                  <c:v>9.3882173351309162E-2</c:v>
                </c:pt>
                <c:pt idx="8">
                  <c:v>5.5239881131287506E-2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0.13950440203113337</c:v>
                </c:pt>
                <c:pt idx="1">
                  <c:v>8.6486231178676168E-2</c:v>
                </c:pt>
                <c:pt idx="2">
                  <c:v>8.8342047833904397E-2</c:v>
                </c:pt>
                <c:pt idx="3">
                  <c:v>0.17653101229798573</c:v>
                </c:pt>
                <c:pt idx="4">
                  <c:v>6.8218213334256692E-2</c:v>
                </c:pt>
                <c:pt idx="5">
                  <c:v>0.15593603874555353</c:v>
                </c:pt>
                <c:pt idx="6">
                  <c:v>0.17351540392375184</c:v>
                </c:pt>
                <c:pt idx="7">
                  <c:v>0.17685614184860651</c:v>
                </c:pt>
                <c:pt idx="8">
                  <c:v>0.1157397189783447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0.38848898402953286</c:v>
                </c:pt>
                <c:pt idx="1">
                  <c:v>0.45285085931700803</c:v>
                </c:pt>
                <c:pt idx="2">
                  <c:v>0.36699582259292829</c:v>
                </c:pt>
                <c:pt idx="3">
                  <c:v>0.38923575501693969</c:v>
                </c:pt>
                <c:pt idx="4">
                  <c:v>0.49905340648801899</c:v>
                </c:pt>
                <c:pt idx="5">
                  <c:v>0.37867091351388654</c:v>
                </c:pt>
                <c:pt idx="6">
                  <c:v>0.39017431311771616</c:v>
                </c:pt>
                <c:pt idx="7">
                  <c:v>0.3302813592590324</c:v>
                </c:pt>
                <c:pt idx="8">
                  <c:v>0.44974070264670207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190720"/>
        <c:axId val="82192256"/>
      </c:barChart>
      <c:catAx>
        <c:axId val="82190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82192256"/>
        <c:crosses val="autoZero"/>
        <c:auto val="1"/>
        <c:lblAlgn val="ctr"/>
        <c:lblOffset val="100"/>
        <c:noMultiLvlLbl val="0"/>
      </c:catAx>
      <c:valAx>
        <c:axId val="8219225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8219072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306982.61</c:v>
                </c:pt>
                <c:pt idx="1">
                  <c:v>14060.65</c:v>
                </c:pt>
                <c:pt idx="2">
                  <c:v>64307.32</c:v>
                </c:pt>
                <c:pt idx="3">
                  <c:v>13976.279999999999</c:v>
                </c:pt>
                <c:pt idx="4">
                  <c:v>36392.370000000003</c:v>
                </c:pt>
                <c:pt idx="5">
                  <c:v>807727.13000000012</c:v>
                </c:pt>
                <c:pt idx="6">
                  <c:v>308679.39999999997</c:v>
                </c:pt>
                <c:pt idx="7">
                  <c:v>140879.45000000001</c:v>
                </c:pt>
                <c:pt idx="8">
                  <c:v>20653.919999999991</c:v>
                </c:pt>
                <c:pt idx="9">
                  <c:v>201078.51</c:v>
                </c:pt>
                <c:pt idx="10">
                  <c:v>100148.65000000001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60448"/>
        <c:axId val="8315891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5100</c:v>
                </c:pt>
                <c:pt idx="1">
                  <c:v>196</c:v>
                </c:pt>
                <c:pt idx="2">
                  <c:v>1294</c:v>
                </c:pt>
                <c:pt idx="3">
                  <c:v>324</c:v>
                </c:pt>
                <c:pt idx="4">
                  <c:v>2615</c:v>
                </c:pt>
                <c:pt idx="5">
                  <c:v>7161</c:v>
                </c:pt>
                <c:pt idx="6">
                  <c:v>3065</c:v>
                </c:pt>
                <c:pt idx="7">
                  <c:v>1365</c:v>
                </c:pt>
                <c:pt idx="8">
                  <c:v>285</c:v>
                </c:pt>
                <c:pt idx="9">
                  <c:v>991</c:v>
                </c:pt>
                <c:pt idx="10">
                  <c:v>7384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51104"/>
        <c:axId val="83157376"/>
      </c:lineChart>
      <c:catAx>
        <c:axId val="8315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3157376"/>
        <c:crosses val="autoZero"/>
        <c:auto val="1"/>
        <c:lblAlgn val="ctr"/>
        <c:lblOffset val="100"/>
        <c:noMultiLvlLbl val="0"/>
      </c:catAx>
      <c:valAx>
        <c:axId val="831573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151104"/>
        <c:crosses val="autoZero"/>
        <c:crossBetween val="between"/>
      </c:valAx>
      <c:valAx>
        <c:axId val="8315891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3160448"/>
        <c:crosses val="max"/>
        <c:crossBetween val="between"/>
      </c:valAx>
      <c:catAx>
        <c:axId val="83160448"/>
        <c:scaling>
          <c:orientation val="minMax"/>
        </c:scaling>
        <c:delete val="1"/>
        <c:axPos val="b"/>
        <c:majorTickMark val="out"/>
        <c:minorTickMark val="none"/>
        <c:tickLblPos val="nextTo"/>
        <c:crossAx val="831589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108095.96999999999</c:v>
                </c:pt>
                <c:pt idx="1">
                  <c:v>34.49</c:v>
                </c:pt>
                <c:pt idx="2">
                  <c:v>12160.76</c:v>
                </c:pt>
                <c:pt idx="3">
                  <c:v>3926.0100000000007</c:v>
                </c:pt>
                <c:pt idx="4">
                  <c:v>3413.3900000000008</c:v>
                </c:pt>
                <c:pt idx="5">
                  <c:v>114548.57999999999</c:v>
                </c:pt>
                <c:pt idx="6">
                  <c:v>65238.55999999999</c:v>
                </c:pt>
                <c:pt idx="7">
                  <c:v>2475.58</c:v>
                </c:pt>
                <c:pt idx="8">
                  <c:v>896.18</c:v>
                </c:pt>
                <c:pt idx="9">
                  <c:v>18079.46</c:v>
                </c:pt>
                <c:pt idx="10">
                  <c:v>21123.749999999996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83136"/>
        <c:axId val="822816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5075</c:v>
                </c:pt>
                <c:pt idx="1">
                  <c:v>2</c:v>
                </c:pt>
                <c:pt idx="2">
                  <c:v>380</c:v>
                </c:pt>
                <c:pt idx="3">
                  <c:v>115</c:v>
                </c:pt>
                <c:pt idx="4">
                  <c:v>262</c:v>
                </c:pt>
                <c:pt idx="5">
                  <c:v>4272</c:v>
                </c:pt>
                <c:pt idx="6">
                  <c:v>2076</c:v>
                </c:pt>
                <c:pt idx="7">
                  <c:v>64</c:v>
                </c:pt>
                <c:pt idx="8">
                  <c:v>18</c:v>
                </c:pt>
                <c:pt idx="9">
                  <c:v>232</c:v>
                </c:pt>
                <c:pt idx="10">
                  <c:v>3382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61504"/>
        <c:axId val="82263424"/>
      </c:lineChart>
      <c:catAx>
        <c:axId val="8226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2263424"/>
        <c:crosses val="autoZero"/>
        <c:auto val="1"/>
        <c:lblAlgn val="ctr"/>
        <c:lblOffset val="100"/>
        <c:noMultiLvlLbl val="0"/>
      </c:catAx>
      <c:valAx>
        <c:axId val="822634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82261504"/>
        <c:crosses val="autoZero"/>
        <c:crossBetween val="between"/>
      </c:valAx>
      <c:valAx>
        <c:axId val="822816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2283136"/>
        <c:crosses val="max"/>
        <c:crossBetween val="between"/>
      </c:valAx>
      <c:catAx>
        <c:axId val="82283136"/>
        <c:scaling>
          <c:orientation val="minMax"/>
        </c:scaling>
        <c:delete val="1"/>
        <c:axPos val="b"/>
        <c:majorTickMark val="out"/>
        <c:minorTickMark val="none"/>
        <c:tickLblPos val="nextTo"/>
        <c:crossAx val="822816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49.0%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43.1%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60.0%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63.6%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61.2%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61.1%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720704</v>
      </c>
      <c r="D5" s="30">
        <f>SUM(E5:F5)</f>
        <v>205263</v>
      </c>
      <c r="E5" s="31">
        <f>SUM(E6:E13)</f>
        <v>104355</v>
      </c>
      <c r="F5" s="32">
        <f t="shared" ref="F5:G5" si="0">SUM(F6:F13)</f>
        <v>100908</v>
      </c>
      <c r="G5" s="29">
        <f t="shared" si="0"/>
        <v>229812</v>
      </c>
      <c r="H5" s="33">
        <f>D5/C5</f>
        <v>0.28480902006926562</v>
      </c>
      <c r="I5" s="26"/>
      <c r="J5" s="24">
        <f t="shared" ref="J5:J13" si="1">C5-D5-G5</f>
        <v>285629</v>
      </c>
      <c r="K5" s="58">
        <f>E5/C5</f>
        <v>0.14479592176538494</v>
      </c>
      <c r="L5" s="58">
        <f>F5/C5</f>
        <v>0.14001309830388065</v>
      </c>
    </row>
    <row r="6" spans="1:12" ht="20.100000000000001" customHeight="1" thickTop="1">
      <c r="B6" s="18" t="s">
        <v>18</v>
      </c>
      <c r="C6" s="34">
        <v>182388</v>
      </c>
      <c r="D6" s="35">
        <f t="shared" ref="D6:D13" si="2">SUM(E6:F6)</f>
        <v>39767</v>
      </c>
      <c r="E6" s="36">
        <v>22492</v>
      </c>
      <c r="F6" s="37">
        <v>17275</v>
      </c>
      <c r="G6" s="34">
        <v>58925</v>
      </c>
      <c r="H6" s="38">
        <f t="shared" ref="H6:H13" si="3">D6/C6</f>
        <v>0.21803517775292233</v>
      </c>
      <c r="I6" s="26"/>
      <c r="J6" s="24">
        <f t="shared" si="1"/>
        <v>83696</v>
      </c>
      <c r="K6" s="58">
        <f t="shared" ref="K6:K13" si="4">E6/C6</f>
        <v>0.12331951663486633</v>
      </c>
      <c r="L6" s="58">
        <f t="shared" ref="L6:L13" si="5">F6/C6</f>
        <v>9.4715661118056016E-2</v>
      </c>
    </row>
    <row r="7" spans="1:12" ht="20.100000000000001" customHeight="1">
      <c r="B7" s="19" t="s">
        <v>19</v>
      </c>
      <c r="C7" s="39">
        <v>95643</v>
      </c>
      <c r="D7" s="40">
        <f t="shared" si="2"/>
        <v>28518</v>
      </c>
      <c r="E7" s="41">
        <v>14823</v>
      </c>
      <c r="F7" s="42">
        <v>13695</v>
      </c>
      <c r="G7" s="39">
        <v>30684</v>
      </c>
      <c r="H7" s="43">
        <f t="shared" si="3"/>
        <v>0.29817132461340612</v>
      </c>
      <c r="I7" s="26"/>
      <c r="J7" s="24">
        <f t="shared" si="1"/>
        <v>36441</v>
      </c>
      <c r="K7" s="58">
        <f t="shared" si="4"/>
        <v>0.15498259151218594</v>
      </c>
      <c r="L7" s="58">
        <f t="shared" si="5"/>
        <v>0.14318873310122016</v>
      </c>
    </row>
    <row r="8" spans="1:12" ht="20.100000000000001" customHeight="1">
      <c r="B8" s="19" t="s">
        <v>20</v>
      </c>
      <c r="C8" s="39">
        <v>53929</v>
      </c>
      <c r="D8" s="40">
        <f t="shared" si="2"/>
        <v>17911</v>
      </c>
      <c r="E8" s="41">
        <v>8738</v>
      </c>
      <c r="F8" s="42">
        <v>9173</v>
      </c>
      <c r="G8" s="39">
        <v>16989</v>
      </c>
      <c r="H8" s="43">
        <f t="shared" si="3"/>
        <v>0.33212186393220716</v>
      </c>
      <c r="I8" s="26"/>
      <c r="J8" s="24">
        <f t="shared" si="1"/>
        <v>19029</v>
      </c>
      <c r="K8" s="58">
        <f t="shared" si="4"/>
        <v>0.16202785143429324</v>
      </c>
      <c r="L8" s="58">
        <f t="shared" si="5"/>
        <v>0.17009401249791392</v>
      </c>
    </row>
    <row r="9" spans="1:12" ht="20.100000000000001" customHeight="1">
      <c r="B9" s="19" t="s">
        <v>21</v>
      </c>
      <c r="C9" s="39">
        <v>31984</v>
      </c>
      <c r="D9" s="40">
        <f t="shared" si="2"/>
        <v>8920</v>
      </c>
      <c r="E9" s="41">
        <v>4552</v>
      </c>
      <c r="F9" s="42">
        <v>4368</v>
      </c>
      <c r="G9" s="39">
        <v>10469</v>
      </c>
      <c r="H9" s="43">
        <f t="shared" si="3"/>
        <v>0.27888944472236116</v>
      </c>
      <c r="I9" s="26"/>
      <c r="J9" s="24">
        <f t="shared" si="1"/>
        <v>12595</v>
      </c>
      <c r="K9" s="58">
        <f t="shared" si="4"/>
        <v>0.14232116058029015</v>
      </c>
      <c r="L9" s="58">
        <f t="shared" si="5"/>
        <v>0.13656828414207103</v>
      </c>
    </row>
    <row r="10" spans="1:12" ht="20.100000000000001" customHeight="1">
      <c r="B10" s="19" t="s">
        <v>22</v>
      </c>
      <c r="C10" s="39">
        <v>46610</v>
      </c>
      <c r="D10" s="40">
        <f t="shared" si="2"/>
        <v>13582</v>
      </c>
      <c r="E10" s="41">
        <v>6522</v>
      </c>
      <c r="F10" s="42">
        <v>7060</v>
      </c>
      <c r="G10" s="39">
        <v>14793</v>
      </c>
      <c r="H10" s="43">
        <f t="shared" si="3"/>
        <v>0.2913966959879854</v>
      </c>
      <c r="I10" s="26"/>
      <c r="J10" s="24">
        <f t="shared" si="1"/>
        <v>18235</v>
      </c>
      <c r="K10" s="58">
        <f t="shared" si="4"/>
        <v>0.13992705428019739</v>
      </c>
      <c r="L10" s="58">
        <f t="shared" si="5"/>
        <v>0.15146964170778804</v>
      </c>
    </row>
    <row r="11" spans="1:12" ht="20.100000000000001" customHeight="1">
      <c r="B11" s="19" t="s">
        <v>23</v>
      </c>
      <c r="C11" s="39">
        <v>103343</v>
      </c>
      <c r="D11" s="40">
        <f t="shared" si="2"/>
        <v>29800</v>
      </c>
      <c r="E11" s="41">
        <v>14641</v>
      </c>
      <c r="F11" s="42">
        <v>15159</v>
      </c>
      <c r="G11" s="39">
        <v>33536</v>
      </c>
      <c r="H11" s="43">
        <f t="shared" si="3"/>
        <v>0.28836012114995696</v>
      </c>
      <c r="I11" s="26"/>
      <c r="J11" s="24">
        <f t="shared" si="1"/>
        <v>40007</v>
      </c>
      <c r="K11" s="58">
        <f t="shared" si="4"/>
        <v>0.14167384341464831</v>
      </c>
      <c r="L11" s="58">
        <f t="shared" si="5"/>
        <v>0.14668627773530862</v>
      </c>
    </row>
    <row r="12" spans="1:12" ht="20.100000000000001" customHeight="1">
      <c r="B12" s="19" t="s">
        <v>24</v>
      </c>
      <c r="C12" s="39">
        <v>146016</v>
      </c>
      <c r="D12" s="40">
        <f t="shared" si="2"/>
        <v>46819</v>
      </c>
      <c r="E12" s="41">
        <v>23008</v>
      </c>
      <c r="F12" s="42">
        <v>23811</v>
      </c>
      <c r="G12" s="39">
        <v>45678</v>
      </c>
      <c r="H12" s="43">
        <f t="shared" si="3"/>
        <v>0.32064294323909709</v>
      </c>
      <c r="I12" s="26"/>
      <c r="J12" s="24">
        <f t="shared" si="1"/>
        <v>53519</v>
      </c>
      <c r="K12" s="58">
        <f t="shared" si="4"/>
        <v>0.15757177295638833</v>
      </c>
      <c r="L12" s="58">
        <f t="shared" si="5"/>
        <v>0.16307117028270873</v>
      </c>
    </row>
    <row r="13" spans="1:12" ht="20.100000000000001" customHeight="1">
      <c r="B13" s="19" t="s">
        <v>25</v>
      </c>
      <c r="C13" s="39">
        <v>60791</v>
      </c>
      <c r="D13" s="40">
        <f t="shared" si="2"/>
        <v>19946</v>
      </c>
      <c r="E13" s="41">
        <v>9579</v>
      </c>
      <c r="F13" s="42">
        <v>10367</v>
      </c>
      <c r="G13" s="39">
        <v>18738</v>
      </c>
      <c r="H13" s="43">
        <f t="shared" si="3"/>
        <v>0.32810777911203959</v>
      </c>
      <c r="I13" s="26"/>
      <c r="J13" s="24">
        <f t="shared" si="1"/>
        <v>22107</v>
      </c>
      <c r="K13" s="58">
        <f t="shared" si="4"/>
        <v>0.15757266700662928</v>
      </c>
      <c r="L13" s="58">
        <f t="shared" si="5"/>
        <v>0.17053511210541034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7986</v>
      </c>
      <c r="E4" s="46">
        <f t="shared" ref="E4:K4" si="0">SUM(E5:E6)</f>
        <v>5248</v>
      </c>
      <c r="F4" s="46">
        <f t="shared" si="0"/>
        <v>7822</v>
      </c>
      <c r="G4" s="46">
        <f t="shared" si="0"/>
        <v>5044</v>
      </c>
      <c r="H4" s="46">
        <f t="shared" si="0"/>
        <v>4303</v>
      </c>
      <c r="I4" s="46">
        <f t="shared" si="0"/>
        <v>5031</v>
      </c>
      <c r="J4" s="45">
        <f t="shared" si="0"/>
        <v>3119</v>
      </c>
      <c r="K4" s="47">
        <f t="shared" si="0"/>
        <v>38553</v>
      </c>
      <c r="L4" s="55">
        <f>K4/人口統計!D5</f>
        <v>0.18782245217111707</v>
      </c>
    </row>
    <row r="5" spans="1:12" ht="20.100000000000001" customHeight="1">
      <c r="B5" s="115"/>
      <c r="C5" s="116" t="s">
        <v>39</v>
      </c>
      <c r="D5" s="48">
        <v>1125</v>
      </c>
      <c r="E5" s="49">
        <v>855</v>
      </c>
      <c r="F5" s="49">
        <v>853</v>
      </c>
      <c r="G5" s="49">
        <v>625</v>
      </c>
      <c r="H5" s="49">
        <v>510</v>
      </c>
      <c r="I5" s="49">
        <v>487</v>
      </c>
      <c r="J5" s="48">
        <v>288</v>
      </c>
      <c r="K5" s="50">
        <f>SUM(D5:J5)</f>
        <v>4743</v>
      </c>
      <c r="L5" s="56">
        <f>K5/人口統計!D5</f>
        <v>2.3106940851492962E-2</v>
      </c>
    </row>
    <row r="6" spans="1:12" ht="20.100000000000001" customHeight="1">
      <c r="B6" s="115"/>
      <c r="C6" s="117" t="s">
        <v>40</v>
      </c>
      <c r="D6" s="51">
        <v>6861</v>
      </c>
      <c r="E6" s="52">
        <v>4393</v>
      </c>
      <c r="F6" s="52">
        <v>6969</v>
      </c>
      <c r="G6" s="52">
        <v>4419</v>
      </c>
      <c r="H6" s="52">
        <v>3793</v>
      </c>
      <c r="I6" s="52">
        <v>4544</v>
      </c>
      <c r="J6" s="51">
        <v>2831</v>
      </c>
      <c r="K6" s="53">
        <f>SUM(D6:J6)</f>
        <v>33810</v>
      </c>
      <c r="L6" s="57">
        <f>K6/人口統計!D5</f>
        <v>0.16471551131962409</v>
      </c>
    </row>
    <row r="7" spans="1:12" ht="20.100000000000001" customHeight="1" thickBot="1">
      <c r="B7" s="193" t="s">
        <v>63</v>
      </c>
      <c r="C7" s="194"/>
      <c r="D7" s="45">
        <v>87</v>
      </c>
      <c r="E7" s="46">
        <v>127</v>
      </c>
      <c r="F7" s="46">
        <v>126</v>
      </c>
      <c r="G7" s="46">
        <v>121</v>
      </c>
      <c r="H7" s="46">
        <v>88</v>
      </c>
      <c r="I7" s="46">
        <v>83</v>
      </c>
      <c r="J7" s="45">
        <v>76</v>
      </c>
      <c r="K7" s="47">
        <f>SUM(D7:J7)</f>
        <v>708</v>
      </c>
      <c r="L7" s="78"/>
    </row>
    <row r="8" spans="1:12" ht="20.100000000000001" customHeight="1" thickTop="1">
      <c r="B8" s="195" t="s">
        <v>35</v>
      </c>
      <c r="C8" s="196"/>
      <c r="D8" s="35">
        <f>D4+D7</f>
        <v>8073</v>
      </c>
      <c r="E8" s="34">
        <f t="shared" ref="E8:K8" si="1">E4+E7</f>
        <v>5375</v>
      </c>
      <c r="F8" s="34">
        <f t="shared" si="1"/>
        <v>7948</v>
      </c>
      <c r="G8" s="34">
        <f t="shared" si="1"/>
        <v>5165</v>
      </c>
      <c r="H8" s="34">
        <f t="shared" si="1"/>
        <v>4391</v>
      </c>
      <c r="I8" s="34">
        <f t="shared" si="1"/>
        <v>5114</v>
      </c>
      <c r="J8" s="35">
        <f t="shared" si="1"/>
        <v>3195</v>
      </c>
      <c r="K8" s="54">
        <f t="shared" si="1"/>
        <v>39261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1224</v>
      </c>
      <c r="E23" s="39">
        <v>814</v>
      </c>
      <c r="F23" s="39">
        <v>1111</v>
      </c>
      <c r="G23" s="39">
        <v>724</v>
      </c>
      <c r="H23" s="39">
        <v>660</v>
      </c>
      <c r="I23" s="39">
        <v>845</v>
      </c>
      <c r="J23" s="40">
        <v>527</v>
      </c>
      <c r="K23" s="167">
        <f t="shared" ref="K23:K30" si="2">SUM(D23:J23)</f>
        <v>5905</v>
      </c>
      <c r="L23" s="188">
        <f>K23/人口統計!D6</f>
        <v>0.14848995398194484</v>
      </c>
    </row>
    <row r="24" spans="1:12" ht="20.100000000000001" customHeight="1">
      <c r="B24" s="197" t="s">
        <v>19</v>
      </c>
      <c r="C24" s="199"/>
      <c r="D24" s="45">
        <v>1195</v>
      </c>
      <c r="E24" s="46">
        <v>826</v>
      </c>
      <c r="F24" s="46">
        <v>1072</v>
      </c>
      <c r="G24" s="46">
        <v>722</v>
      </c>
      <c r="H24" s="46">
        <v>579</v>
      </c>
      <c r="I24" s="46">
        <v>641</v>
      </c>
      <c r="J24" s="45">
        <v>422</v>
      </c>
      <c r="K24" s="47">
        <f t="shared" si="2"/>
        <v>5457</v>
      </c>
      <c r="L24" s="55">
        <f>K24/人口統計!D7</f>
        <v>0.1913528297917105</v>
      </c>
    </row>
    <row r="25" spans="1:12" ht="20.100000000000001" customHeight="1">
      <c r="B25" s="197" t="s">
        <v>20</v>
      </c>
      <c r="C25" s="199"/>
      <c r="D25" s="45">
        <v>836</v>
      </c>
      <c r="E25" s="46">
        <v>461</v>
      </c>
      <c r="F25" s="46">
        <v>744</v>
      </c>
      <c r="G25" s="46">
        <v>538</v>
      </c>
      <c r="H25" s="46">
        <v>460</v>
      </c>
      <c r="I25" s="46">
        <v>474</v>
      </c>
      <c r="J25" s="45">
        <v>314</v>
      </c>
      <c r="K25" s="47">
        <f t="shared" si="2"/>
        <v>3827</v>
      </c>
      <c r="L25" s="55">
        <f>K25/人口統計!D8</f>
        <v>0.21366757858299368</v>
      </c>
    </row>
    <row r="26" spans="1:12" ht="20.100000000000001" customHeight="1">
      <c r="B26" s="197" t="s">
        <v>21</v>
      </c>
      <c r="C26" s="199"/>
      <c r="D26" s="45">
        <v>199</v>
      </c>
      <c r="E26" s="46">
        <v>166</v>
      </c>
      <c r="F26" s="46">
        <v>302</v>
      </c>
      <c r="G26" s="46">
        <v>222</v>
      </c>
      <c r="H26" s="46">
        <v>193</v>
      </c>
      <c r="I26" s="46">
        <v>194</v>
      </c>
      <c r="J26" s="45">
        <v>159</v>
      </c>
      <c r="K26" s="47">
        <f t="shared" si="2"/>
        <v>1435</v>
      </c>
      <c r="L26" s="55">
        <f>K26/人口統計!D9</f>
        <v>0.1608744394618834</v>
      </c>
    </row>
    <row r="27" spans="1:12" ht="20.100000000000001" customHeight="1">
      <c r="B27" s="197" t="s">
        <v>22</v>
      </c>
      <c r="C27" s="199"/>
      <c r="D27" s="45">
        <v>412</v>
      </c>
      <c r="E27" s="46">
        <v>263</v>
      </c>
      <c r="F27" s="46">
        <v>470</v>
      </c>
      <c r="G27" s="46">
        <v>303</v>
      </c>
      <c r="H27" s="46">
        <v>259</v>
      </c>
      <c r="I27" s="46">
        <v>316</v>
      </c>
      <c r="J27" s="45">
        <v>174</v>
      </c>
      <c r="K27" s="47">
        <f t="shared" si="2"/>
        <v>2197</v>
      </c>
      <c r="L27" s="55">
        <f>K27/人口統計!D10</f>
        <v>0.16175820939478722</v>
      </c>
    </row>
    <row r="28" spans="1:12" ht="20.100000000000001" customHeight="1">
      <c r="B28" s="197" t="s">
        <v>23</v>
      </c>
      <c r="C28" s="199"/>
      <c r="D28" s="45">
        <v>732</v>
      </c>
      <c r="E28" s="46">
        <v>621</v>
      </c>
      <c r="F28" s="46">
        <v>1206</v>
      </c>
      <c r="G28" s="46">
        <v>653</v>
      </c>
      <c r="H28" s="46">
        <v>590</v>
      </c>
      <c r="I28" s="46">
        <v>684</v>
      </c>
      <c r="J28" s="45">
        <v>394</v>
      </c>
      <c r="K28" s="47">
        <f t="shared" si="2"/>
        <v>4880</v>
      </c>
      <c r="L28" s="55">
        <f>K28/人口統計!D11</f>
        <v>0.16375838926174496</v>
      </c>
    </row>
    <row r="29" spans="1:12" ht="20.100000000000001" customHeight="1">
      <c r="B29" s="197" t="s">
        <v>24</v>
      </c>
      <c r="C29" s="198"/>
      <c r="D29" s="40">
        <v>2867</v>
      </c>
      <c r="E29" s="39">
        <v>1655</v>
      </c>
      <c r="F29" s="39">
        <v>2207</v>
      </c>
      <c r="G29" s="39">
        <v>1432</v>
      </c>
      <c r="H29" s="39">
        <v>1229</v>
      </c>
      <c r="I29" s="39">
        <v>1327</v>
      </c>
      <c r="J29" s="40">
        <v>804</v>
      </c>
      <c r="K29" s="167">
        <f t="shared" si="2"/>
        <v>11521</v>
      </c>
      <c r="L29" s="168">
        <f>K29/人口統計!D12</f>
        <v>0.24607531130523932</v>
      </c>
    </row>
    <row r="30" spans="1:12" ht="20.100000000000001" customHeight="1">
      <c r="B30" s="197" t="s">
        <v>25</v>
      </c>
      <c r="C30" s="198"/>
      <c r="D30" s="40">
        <v>521</v>
      </c>
      <c r="E30" s="39">
        <v>442</v>
      </c>
      <c r="F30" s="39">
        <v>710</v>
      </c>
      <c r="G30" s="39">
        <v>450</v>
      </c>
      <c r="H30" s="39">
        <v>333</v>
      </c>
      <c r="I30" s="39">
        <v>550</v>
      </c>
      <c r="J30" s="40">
        <v>325</v>
      </c>
      <c r="K30" s="167">
        <f t="shared" si="2"/>
        <v>3331</v>
      </c>
      <c r="L30" s="168">
        <f>K30/人口統計!D13</f>
        <v>0.16700090243657875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29780</v>
      </c>
      <c r="E5" s="174">
        <v>2014886.29</v>
      </c>
      <c r="F5" s="175">
        <v>15878</v>
      </c>
      <c r="G5" s="176">
        <v>349992.73000000045</v>
      </c>
      <c r="H5" s="173">
        <v>2960</v>
      </c>
      <c r="I5" s="174">
        <v>698954.26</v>
      </c>
      <c r="J5" s="175">
        <v>6864</v>
      </c>
      <c r="K5" s="176">
        <v>1946433.4200000009</v>
      </c>
      <c r="M5" s="147">
        <f>Q5+Q7</f>
        <v>45658</v>
      </c>
      <c r="N5" s="119" t="s">
        <v>106</v>
      </c>
      <c r="O5" s="120"/>
      <c r="P5" s="132"/>
      <c r="Q5" s="121">
        <v>29780</v>
      </c>
      <c r="R5" s="122">
        <v>2014886.29</v>
      </c>
      <c r="S5" s="122">
        <f>R5/Q5*100</f>
        <v>6765.9042646071184</v>
      </c>
    </row>
    <row r="6" spans="1:19" ht="20.100000000000001" customHeight="1" thickTop="1">
      <c r="B6" s="203" t="s">
        <v>112</v>
      </c>
      <c r="C6" s="203"/>
      <c r="D6" s="169">
        <v>4728</v>
      </c>
      <c r="E6" s="170">
        <v>305118.96999999997</v>
      </c>
      <c r="F6" s="171">
        <v>2341</v>
      </c>
      <c r="G6" s="172">
        <v>52043.450000000004</v>
      </c>
      <c r="H6" s="169">
        <v>282</v>
      </c>
      <c r="I6" s="170">
        <v>67054.740000000005</v>
      </c>
      <c r="J6" s="171">
        <v>1139</v>
      </c>
      <c r="K6" s="172">
        <v>351105.56</v>
      </c>
      <c r="M6" s="58"/>
      <c r="N6" s="123"/>
      <c r="O6" s="92" t="s">
        <v>103</v>
      </c>
      <c r="P6" s="105"/>
      <c r="Q6" s="96">
        <f>Q5/Q$13</f>
        <v>0.53675065787102128</v>
      </c>
      <c r="R6" s="97">
        <f>R5/R$13</f>
        <v>0.40215150423030366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4527</v>
      </c>
      <c r="E7" s="144">
        <v>309956.51999999996</v>
      </c>
      <c r="F7" s="145">
        <v>2423</v>
      </c>
      <c r="G7" s="146">
        <v>49803.589999999989</v>
      </c>
      <c r="H7" s="143">
        <v>237</v>
      </c>
      <c r="I7" s="144">
        <v>58351.67</v>
      </c>
      <c r="J7" s="145">
        <v>848</v>
      </c>
      <c r="K7" s="146">
        <v>242408</v>
      </c>
      <c r="M7" s="58"/>
      <c r="N7" s="124" t="s">
        <v>107</v>
      </c>
      <c r="O7" s="125"/>
      <c r="P7" s="133"/>
      <c r="Q7" s="126">
        <v>15878</v>
      </c>
      <c r="R7" s="127">
        <v>349992.73000000045</v>
      </c>
      <c r="S7" s="127">
        <f>R7/Q7*100</f>
        <v>2204.2620607129388</v>
      </c>
    </row>
    <row r="8" spans="1:19" ht="20.100000000000001" customHeight="1">
      <c r="B8" s="200" t="s">
        <v>114</v>
      </c>
      <c r="C8" s="200"/>
      <c r="D8" s="143">
        <v>2786</v>
      </c>
      <c r="E8" s="144">
        <v>186913.22999999998</v>
      </c>
      <c r="F8" s="145">
        <v>1497</v>
      </c>
      <c r="G8" s="146">
        <v>30484.7</v>
      </c>
      <c r="H8" s="143">
        <v>343</v>
      </c>
      <c r="I8" s="144">
        <v>88379.87</v>
      </c>
      <c r="J8" s="145">
        <v>663</v>
      </c>
      <c r="K8" s="146">
        <v>194870.04</v>
      </c>
      <c r="L8" s="87"/>
      <c r="M8" s="86"/>
      <c r="N8" s="128"/>
      <c r="O8" s="92" t="s">
        <v>103</v>
      </c>
      <c r="P8" s="105"/>
      <c r="Q8" s="96">
        <f>Q7/Q$13</f>
        <v>0.28618290616776615</v>
      </c>
      <c r="R8" s="97">
        <f>R7/R$13</f>
        <v>6.9855109709030139E-2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1142</v>
      </c>
      <c r="E9" s="144">
        <v>73945.62000000001</v>
      </c>
      <c r="F9" s="145">
        <v>400</v>
      </c>
      <c r="G9" s="146">
        <v>8536.65</v>
      </c>
      <c r="H9" s="143">
        <v>51</v>
      </c>
      <c r="I9" s="144">
        <v>13003.060000000001</v>
      </c>
      <c r="J9" s="145">
        <v>333</v>
      </c>
      <c r="K9" s="146">
        <v>95124.470000000016</v>
      </c>
      <c r="L9" s="87"/>
      <c r="M9" s="86"/>
      <c r="N9" s="124" t="s">
        <v>108</v>
      </c>
      <c r="O9" s="125"/>
      <c r="P9" s="133"/>
      <c r="Q9" s="126">
        <v>2960</v>
      </c>
      <c r="R9" s="127">
        <v>698954.26</v>
      </c>
      <c r="S9" s="127">
        <f>R9/Q9*100</f>
        <v>23613.319594594595</v>
      </c>
    </row>
    <row r="10" spans="1:19" ht="20.100000000000001" customHeight="1">
      <c r="B10" s="200" t="s">
        <v>116</v>
      </c>
      <c r="C10" s="200"/>
      <c r="D10" s="143">
        <v>1674</v>
      </c>
      <c r="E10" s="144">
        <v>120319.3</v>
      </c>
      <c r="F10" s="145">
        <v>749</v>
      </c>
      <c r="G10" s="146">
        <v>15835.62</v>
      </c>
      <c r="H10" s="143">
        <v>197</v>
      </c>
      <c r="I10" s="144">
        <v>45620.490000000005</v>
      </c>
      <c r="J10" s="145">
        <v>389</v>
      </c>
      <c r="K10" s="146">
        <v>110783.57999999999</v>
      </c>
      <c r="L10" s="87"/>
      <c r="M10" s="86"/>
      <c r="N10" s="93"/>
      <c r="O10" s="92" t="s">
        <v>103</v>
      </c>
      <c r="P10" s="105"/>
      <c r="Q10" s="96">
        <f>Q9/Q$13</f>
        <v>5.3350636242384918E-2</v>
      </c>
      <c r="R10" s="97">
        <f>R9/R$13</f>
        <v>0.13950440203113337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3566</v>
      </c>
      <c r="E11" s="144">
        <v>254013.81</v>
      </c>
      <c r="F11" s="145">
        <v>1261</v>
      </c>
      <c r="G11" s="146">
        <v>29755.26</v>
      </c>
      <c r="H11" s="143">
        <v>503</v>
      </c>
      <c r="I11" s="144">
        <v>112851.58</v>
      </c>
      <c r="J11" s="145">
        <v>912</v>
      </c>
      <c r="K11" s="146">
        <v>253762.99</v>
      </c>
      <c r="L11" s="87"/>
      <c r="M11" s="86"/>
      <c r="N11" s="124" t="s">
        <v>109</v>
      </c>
      <c r="O11" s="125"/>
      <c r="P11" s="133"/>
      <c r="Q11" s="99">
        <v>6864</v>
      </c>
      <c r="R11" s="100">
        <v>1946433.4200000009</v>
      </c>
      <c r="S11" s="100">
        <f>R11/Q11*100</f>
        <v>28357.130244755255</v>
      </c>
    </row>
    <row r="12" spans="1:19" ht="20.100000000000001" customHeight="1" thickBot="1">
      <c r="B12" s="200" t="s">
        <v>118</v>
      </c>
      <c r="C12" s="200"/>
      <c r="D12" s="143">
        <v>8761</v>
      </c>
      <c r="E12" s="144">
        <v>581870.86</v>
      </c>
      <c r="F12" s="145">
        <v>6062</v>
      </c>
      <c r="G12" s="146">
        <v>136917.28</v>
      </c>
      <c r="H12" s="143">
        <v>1084</v>
      </c>
      <c r="I12" s="144">
        <v>257926.09000000008</v>
      </c>
      <c r="J12" s="145">
        <v>1785</v>
      </c>
      <c r="K12" s="146">
        <v>481680.6399999999</v>
      </c>
      <c r="L12" s="87"/>
      <c r="M12" s="86"/>
      <c r="N12" s="123"/>
      <c r="O12" s="82" t="s">
        <v>103</v>
      </c>
      <c r="P12" s="106"/>
      <c r="Q12" s="101">
        <f>Q11/Q$13</f>
        <v>0.12371579971882773</v>
      </c>
      <c r="R12" s="102">
        <f>R11/R$13</f>
        <v>0.38848898402953286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2596</v>
      </c>
      <c r="E13" s="144">
        <v>182747.98000000007</v>
      </c>
      <c r="F13" s="145">
        <v>1145</v>
      </c>
      <c r="G13" s="146">
        <v>26616.18</v>
      </c>
      <c r="H13" s="143">
        <v>263</v>
      </c>
      <c r="I13" s="144">
        <v>55766.759999999995</v>
      </c>
      <c r="J13" s="145">
        <v>795</v>
      </c>
      <c r="K13" s="146">
        <v>216698.13999999998</v>
      </c>
      <c r="M13" s="58"/>
      <c r="N13" s="129" t="s">
        <v>110</v>
      </c>
      <c r="O13" s="130"/>
      <c r="P13" s="131"/>
      <c r="Q13" s="94">
        <f>Q5+Q7+Q9+Q11</f>
        <v>55482</v>
      </c>
      <c r="R13" s="95">
        <f>R5+R7+R9+R11</f>
        <v>5010266.7000000011</v>
      </c>
      <c r="S13" s="95">
        <f>R13/Q13*100</f>
        <v>9030.4363577376462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0.53675065787102128</v>
      </c>
      <c r="O16" s="58">
        <f>F5/(D5+F5+H5+J5)</f>
        <v>0.28618290616776615</v>
      </c>
      <c r="P16" s="58">
        <f>H5/(D5+F5+H5+J5)</f>
        <v>5.3350636242384918E-2</v>
      </c>
      <c r="Q16" s="58">
        <f>J5/(D5+F5+H5+J5)</f>
        <v>0.12371579971882773</v>
      </c>
    </row>
    <row r="17" spans="13:17" ht="20.100000000000001" customHeight="1">
      <c r="M17" s="14" t="s">
        <v>132</v>
      </c>
      <c r="N17" s="58">
        <f t="shared" ref="N17:N23" si="0">D6/(D6+F6+H6+J6)</f>
        <v>0.55689045936395765</v>
      </c>
      <c r="O17" s="58">
        <f t="shared" ref="O17:O23" si="1">F6/(D6+F6+H6+J6)</f>
        <v>0.27573616018845704</v>
      </c>
      <c r="P17" s="58">
        <f t="shared" ref="P17:P23" si="2">H6/(D6+F6+H6+J6)</f>
        <v>3.3215547703180213E-2</v>
      </c>
      <c r="Q17" s="58">
        <f t="shared" ref="Q17:Q23" si="3">J6/(D6+F6+H6+J6)</f>
        <v>0.13415783274440518</v>
      </c>
    </row>
    <row r="18" spans="13:17" ht="20.100000000000001" customHeight="1">
      <c r="M18" s="14" t="s">
        <v>133</v>
      </c>
      <c r="N18" s="58">
        <f t="shared" si="0"/>
        <v>0.56341008089607969</v>
      </c>
      <c r="O18" s="58">
        <f t="shared" si="1"/>
        <v>0.30155569383945241</v>
      </c>
      <c r="P18" s="58">
        <f t="shared" si="2"/>
        <v>2.9495955196017425E-2</v>
      </c>
      <c r="Q18" s="58">
        <f t="shared" si="3"/>
        <v>0.10553827006845053</v>
      </c>
    </row>
    <row r="19" spans="13:17" ht="20.100000000000001" customHeight="1">
      <c r="M19" s="14" t="s">
        <v>134</v>
      </c>
      <c r="N19" s="58">
        <f t="shared" si="0"/>
        <v>0.52675363962941957</v>
      </c>
      <c r="O19" s="58">
        <f t="shared" si="1"/>
        <v>0.28304027226318773</v>
      </c>
      <c r="P19" s="58">
        <f t="shared" si="2"/>
        <v>6.4851578748345629E-2</v>
      </c>
      <c r="Q19" s="58">
        <f t="shared" si="3"/>
        <v>0.12535450935904707</v>
      </c>
    </row>
    <row r="20" spans="13:17" ht="20.100000000000001" customHeight="1">
      <c r="M20" s="14" t="s">
        <v>135</v>
      </c>
      <c r="N20" s="58">
        <f t="shared" si="0"/>
        <v>0.59293873312564904</v>
      </c>
      <c r="O20" s="58">
        <f t="shared" si="1"/>
        <v>0.20768431983385255</v>
      </c>
      <c r="P20" s="58">
        <f t="shared" si="2"/>
        <v>2.6479750778816199E-2</v>
      </c>
      <c r="Q20" s="58">
        <f t="shared" si="3"/>
        <v>0.17289719626168223</v>
      </c>
    </row>
    <row r="21" spans="13:17" ht="20.100000000000001" customHeight="1">
      <c r="M21" s="14" t="s">
        <v>136</v>
      </c>
      <c r="N21" s="58">
        <f t="shared" si="0"/>
        <v>0.55633100697906279</v>
      </c>
      <c r="O21" s="58">
        <f t="shared" si="1"/>
        <v>0.24891990694582919</v>
      </c>
      <c r="P21" s="58">
        <f t="shared" si="2"/>
        <v>6.5470255898969751E-2</v>
      </c>
      <c r="Q21" s="58">
        <f t="shared" si="3"/>
        <v>0.12927883017613825</v>
      </c>
    </row>
    <row r="22" spans="13:17" ht="20.100000000000001" customHeight="1">
      <c r="M22" s="14" t="s">
        <v>137</v>
      </c>
      <c r="N22" s="58">
        <f t="shared" si="0"/>
        <v>0.57129125280358861</v>
      </c>
      <c r="O22" s="58">
        <f t="shared" si="1"/>
        <v>0.20201858378724769</v>
      </c>
      <c r="P22" s="58">
        <f t="shared" si="2"/>
        <v>8.0583146427427102E-2</v>
      </c>
      <c r="Q22" s="58">
        <f t="shared" si="3"/>
        <v>0.14610701698173661</v>
      </c>
    </row>
    <row r="23" spans="13:17" ht="20.100000000000001" customHeight="1">
      <c r="M23" s="14" t="s">
        <v>138</v>
      </c>
      <c r="N23" s="58">
        <f t="shared" si="0"/>
        <v>0.49519556861858466</v>
      </c>
      <c r="O23" s="58">
        <f t="shared" si="1"/>
        <v>0.34264074157811442</v>
      </c>
      <c r="P23" s="58">
        <f t="shared" si="2"/>
        <v>6.1270630793579021E-2</v>
      </c>
      <c r="Q23" s="58">
        <f t="shared" si="3"/>
        <v>0.10089305900972191</v>
      </c>
    </row>
    <row r="24" spans="13:17" ht="20.100000000000001" customHeight="1">
      <c r="M24" s="14" t="s">
        <v>139</v>
      </c>
      <c r="N24" s="58">
        <f t="shared" ref="N24" si="4">D13/(D13+F13+H13+J13)</f>
        <v>0.54094603042300482</v>
      </c>
      <c r="O24" s="58">
        <f t="shared" ref="O24" si="5">F13/(D13+F13+H13+J13)</f>
        <v>0.23859137320275056</v>
      </c>
      <c r="P24" s="58">
        <f t="shared" ref="P24" si="6">H13/(D13+F13+H13+J13)</f>
        <v>5.4803083975828296E-2</v>
      </c>
      <c r="Q24" s="58">
        <f t="shared" ref="Q24" si="7">J13/(D13+F13+H13+J13)</f>
        <v>0.16565951239841634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0.40215150423030366</v>
      </c>
      <c r="O29" s="58">
        <f>G5/(E5+G5+I5+K5)</f>
        <v>6.9855109709030139E-2</v>
      </c>
      <c r="P29" s="58">
        <f>I5/(E5+G5+I5+K5)</f>
        <v>0.13950440203113337</v>
      </c>
      <c r="Q29" s="58">
        <f>K5/(E5+G5+I5+K5)</f>
        <v>0.38848898402953286</v>
      </c>
    </row>
    <row r="30" spans="13:17" ht="20.100000000000001" customHeight="1">
      <c r="M30" s="14" t="s">
        <v>132</v>
      </c>
      <c r="N30" s="58">
        <f t="shared" ref="N30:N37" si="8">E6/(E6+G6+I6+K6)</f>
        <v>0.39353802246372965</v>
      </c>
      <c r="O30" s="58">
        <f t="shared" ref="O30:O37" si="9">G6/(E6+G6+I6+K6)</f>
        <v>6.7124887040586154E-2</v>
      </c>
      <c r="P30" s="58">
        <f t="shared" ref="P30:P37" si="10">I6/(E6+G6+I6+K6)</f>
        <v>8.6486231178676168E-2</v>
      </c>
      <c r="Q30" s="58">
        <f t="shared" ref="Q30:Q37" si="11">K6/(E6+G6+I6+K6)</f>
        <v>0.45285085931700803</v>
      </c>
    </row>
    <row r="31" spans="13:17" ht="20.100000000000001" customHeight="1">
      <c r="M31" s="14" t="s">
        <v>133</v>
      </c>
      <c r="N31" s="58">
        <f t="shared" si="8"/>
        <v>0.46926152612719635</v>
      </c>
      <c r="O31" s="58">
        <f t="shared" si="9"/>
        <v>7.5400603445970979E-2</v>
      </c>
      <c r="P31" s="58">
        <f t="shared" si="10"/>
        <v>8.8342047833904397E-2</v>
      </c>
      <c r="Q31" s="58">
        <f t="shared" si="11"/>
        <v>0.36699582259292829</v>
      </c>
    </row>
    <row r="32" spans="13:17" ht="20.100000000000001" customHeight="1">
      <c r="M32" s="14" t="s">
        <v>134</v>
      </c>
      <c r="N32" s="58">
        <f t="shared" si="8"/>
        <v>0.37334272729509826</v>
      </c>
      <c r="O32" s="58">
        <f t="shared" si="9"/>
        <v>6.089050538997632E-2</v>
      </c>
      <c r="P32" s="58">
        <f t="shared" si="10"/>
        <v>0.17653101229798573</v>
      </c>
      <c r="Q32" s="58">
        <f t="shared" si="11"/>
        <v>0.38923575501693969</v>
      </c>
    </row>
    <row r="33" spans="13:17" ht="20.100000000000001" customHeight="1">
      <c r="M33" s="14" t="s">
        <v>135</v>
      </c>
      <c r="N33" s="58">
        <f t="shared" si="8"/>
        <v>0.38794238281557403</v>
      </c>
      <c r="O33" s="58">
        <f t="shared" si="9"/>
        <v>4.4785997362150311E-2</v>
      </c>
      <c r="P33" s="58">
        <f t="shared" si="10"/>
        <v>6.8218213334256692E-2</v>
      </c>
      <c r="Q33" s="58">
        <f t="shared" si="11"/>
        <v>0.49905340648801899</v>
      </c>
    </row>
    <row r="34" spans="13:17" ht="20.100000000000001" customHeight="1">
      <c r="M34" s="14" t="s">
        <v>136</v>
      </c>
      <c r="N34" s="58">
        <f t="shared" si="8"/>
        <v>0.41126509221268504</v>
      </c>
      <c r="O34" s="58">
        <f t="shared" si="9"/>
        <v>5.4127955527874916E-2</v>
      </c>
      <c r="P34" s="58">
        <f t="shared" si="10"/>
        <v>0.15593603874555353</v>
      </c>
      <c r="Q34" s="58">
        <f t="shared" si="11"/>
        <v>0.37867091351388654</v>
      </c>
    </row>
    <row r="35" spans="13:17" ht="20.100000000000001" customHeight="1">
      <c r="M35" s="14" t="s">
        <v>137</v>
      </c>
      <c r="N35" s="58">
        <f t="shared" si="8"/>
        <v>0.39055996242463908</v>
      </c>
      <c r="O35" s="58">
        <f t="shared" si="9"/>
        <v>4.5750320533892885E-2</v>
      </c>
      <c r="P35" s="58">
        <f t="shared" si="10"/>
        <v>0.17351540392375184</v>
      </c>
      <c r="Q35" s="58">
        <f t="shared" si="11"/>
        <v>0.39017431311771616</v>
      </c>
    </row>
    <row r="36" spans="13:17" ht="20.100000000000001" customHeight="1">
      <c r="M36" s="14" t="s">
        <v>138</v>
      </c>
      <c r="N36" s="58">
        <f t="shared" si="8"/>
        <v>0.39898032554105184</v>
      </c>
      <c r="O36" s="58">
        <f t="shared" si="9"/>
        <v>9.3882173351309162E-2</v>
      </c>
      <c r="P36" s="58">
        <f t="shared" si="10"/>
        <v>0.17685614184860651</v>
      </c>
      <c r="Q36" s="58">
        <f t="shared" si="11"/>
        <v>0.3302813592590324</v>
      </c>
    </row>
    <row r="37" spans="13:17" ht="20.100000000000001" customHeight="1">
      <c r="M37" s="14" t="s">
        <v>139</v>
      </c>
      <c r="N37" s="58">
        <f t="shared" si="8"/>
        <v>0.37927969724366573</v>
      </c>
      <c r="O37" s="58">
        <f t="shared" si="9"/>
        <v>5.5239881131287506E-2</v>
      </c>
      <c r="P37" s="58">
        <f t="shared" si="10"/>
        <v>0.1157397189783447</v>
      </c>
      <c r="Q37" s="58">
        <f t="shared" si="11"/>
        <v>0.44974070264670207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5100</v>
      </c>
      <c r="F5" s="149">
        <f>E5/SUM(E$5:E$15)</f>
        <v>0.1712558764271323</v>
      </c>
      <c r="G5" s="150">
        <v>306982.61</v>
      </c>
      <c r="H5" s="151">
        <f>G5/SUM(G$5:G$15)</f>
        <v>0.15235728761646397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196</v>
      </c>
      <c r="F6" s="153">
        <f t="shared" ref="F6:F15" si="0">E6/SUM(E$5:E$15)</f>
        <v>6.5815983881799866E-3</v>
      </c>
      <c r="G6" s="154">
        <v>14060.65</v>
      </c>
      <c r="H6" s="155">
        <f t="shared" ref="H6:H15" si="1">G6/SUM(G$5:G$15)</f>
        <v>6.9783838769382871E-3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1294</v>
      </c>
      <c r="F7" s="153">
        <f t="shared" si="0"/>
        <v>4.3451981195433177E-2</v>
      </c>
      <c r="G7" s="154">
        <v>64307.32</v>
      </c>
      <c r="H7" s="155">
        <f t="shared" si="1"/>
        <v>3.1916103811495983E-2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324</v>
      </c>
      <c r="F8" s="153">
        <f t="shared" si="0"/>
        <v>1.0879785090664876E-2</v>
      </c>
      <c r="G8" s="154">
        <v>13976.279999999999</v>
      </c>
      <c r="H8" s="155">
        <f t="shared" si="1"/>
        <v>6.9365105462105264E-3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2615</v>
      </c>
      <c r="F9" s="153">
        <f t="shared" si="0"/>
        <v>8.7810611148421758E-2</v>
      </c>
      <c r="G9" s="154">
        <v>36392.370000000003</v>
      </c>
      <c r="H9" s="155">
        <f t="shared" si="1"/>
        <v>1.8061748784840858E-2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7161</v>
      </c>
      <c r="F10" s="153">
        <f t="shared" si="0"/>
        <v>0.24046339825386165</v>
      </c>
      <c r="G10" s="154">
        <v>807727.13000000012</v>
      </c>
      <c r="H10" s="155">
        <f t="shared" si="1"/>
        <v>0.40087975882748211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3065</v>
      </c>
      <c r="F11" s="153">
        <f t="shared" si="0"/>
        <v>0.1029214237743452</v>
      </c>
      <c r="G11" s="154">
        <v>308679.39999999997</v>
      </c>
      <c r="H11" s="155">
        <f t="shared" si="1"/>
        <v>0.15319941454363661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1365</v>
      </c>
      <c r="F12" s="153">
        <f t="shared" si="0"/>
        <v>4.5836131631967765E-2</v>
      </c>
      <c r="G12" s="154">
        <v>140879.45000000001</v>
      </c>
      <c r="H12" s="155">
        <f t="shared" si="1"/>
        <v>6.9919305471079468E-2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285</v>
      </c>
      <c r="F13" s="153">
        <f t="shared" si="0"/>
        <v>9.5701813297515113E-3</v>
      </c>
      <c r="G13" s="154">
        <v>20653.919999999991</v>
      </c>
      <c r="H13" s="155">
        <f t="shared" si="1"/>
        <v>1.0250662830208644E-2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991</v>
      </c>
      <c r="F14" s="153">
        <f t="shared" si="0"/>
        <v>3.3277367360644725E-2</v>
      </c>
      <c r="G14" s="154">
        <v>201078.51</v>
      </c>
      <c r="H14" s="155">
        <f t="shared" si="1"/>
        <v>9.9796455511144522E-2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7384</v>
      </c>
      <c r="F15" s="157">
        <f t="shared" si="0"/>
        <v>0.24795164539959705</v>
      </c>
      <c r="G15" s="158">
        <v>100148.65000000001</v>
      </c>
      <c r="H15" s="159">
        <f t="shared" si="1"/>
        <v>4.970436818049917E-2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5075</v>
      </c>
      <c r="F16" s="161">
        <f>E16/SUM(E$16:E$26)</f>
        <v>0.31962463786371081</v>
      </c>
      <c r="G16" s="162">
        <v>108095.96999999999</v>
      </c>
      <c r="H16" s="163">
        <f>G16/SUM(G$16:G$26)</f>
        <v>0.30885204386959692</v>
      </c>
    </row>
    <row r="17" spans="2:8" s="14" customFormat="1" ht="20.100000000000001" customHeight="1">
      <c r="B17" s="207"/>
      <c r="C17" s="213" t="s">
        <v>82</v>
      </c>
      <c r="D17" s="214"/>
      <c r="E17" s="152">
        <v>2</v>
      </c>
      <c r="F17" s="153">
        <f t="shared" ref="F17:F26" si="2">E17/SUM(E$16:E$26)</f>
        <v>1.2596044841919638E-4</v>
      </c>
      <c r="G17" s="154">
        <v>34.49</v>
      </c>
      <c r="H17" s="155">
        <f t="shared" ref="H17:H26" si="3">G17/SUM(G$16:G$26)</f>
        <v>9.8544904061292947E-5</v>
      </c>
    </row>
    <row r="18" spans="2:8" s="14" customFormat="1" ht="20.100000000000001" customHeight="1">
      <c r="B18" s="207"/>
      <c r="C18" s="213" t="s">
        <v>83</v>
      </c>
      <c r="D18" s="214"/>
      <c r="E18" s="152">
        <v>380</v>
      </c>
      <c r="F18" s="153">
        <f t="shared" si="2"/>
        <v>2.3932485199647312E-2</v>
      </c>
      <c r="G18" s="154">
        <v>12160.76</v>
      </c>
      <c r="H18" s="155">
        <f t="shared" si="3"/>
        <v>3.4745750290298888E-2</v>
      </c>
    </row>
    <row r="19" spans="2:8" s="14" customFormat="1" ht="20.100000000000001" customHeight="1">
      <c r="B19" s="207"/>
      <c r="C19" s="213" t="s">
        <v>84</v>
      </c>
      <c r="D19" s="214"/>
      <c r="E19" s="152">
        <v>115</v>
      </c>
      <c r="F19" s="153">
        <f t="shared" si="2"/>
        <v>7.2427257841037916E-3</v>
      </c>
      <c r="G19" s="154">
        <v>3926.0100000000007</v>
      </c>
      <c r="H19" s="155">
        <f t="shared" si="3"/>
        <v>1.1217404430086307E-2</v>
      </c>
    </row>
    <row r="20" spans="2:8" s="14" customFormat="1" ht="20.100000000000001" customHeight="1">
      <c r="B20" s="207"/>
      <c r="C20" s="213" t="s">
        <v>85</v>
      </c>
      <c r="D20" s="214"/>
      <c r="E20" s="152">
        <v>262</v>
      </c>
      <c r="F20" s="153">
        <f t="shared" si="2"/>
        <v>1.6500818742914723E-2</v>
      </c>
      <c r="G20" s="154">
        <v>3413.3900000000008</v>
      </c>
      <c r="H20" s="155">
        <f t="shared" si="3"/>
        <v>9.7527454355980508E-3</v>
      </c>
    </row>
    <row r="21" spans="2:8" s="14" customFormat="1" ht="20.100000000000001" customHeight="1">
      <c r="B21" s="207"/>
      <c r="C21" s="213" t="s">
        <v>86</v>
      </c>
      <c r="D21" s="214"/>
      <c r="E21" s="152">
        <v>4272</v>
      </c>
      <c r="F21" s="153">
        <f t="shared" si="2"/>
        <v>0.26905151782340347</v>
      </c>
      <c r="G21" s="154">
        <v>114548.57999999999</v>
      </c>
      <c r="H21" s="155">
        <f t="shared" si="3"/>
        <v>0.32728845539163054</v>
      </c>
    </row>
    <row r="22" spans="2:8" s="14" customFormat="1" ht="20.100000000000001" customHeight="1">
      <c r="B22" s="207"/>
      <c r="C22" s="213" t="s">
        <v>87</v>
      </c>
      <c r="D22" s="214"/>
      <c r="E22" s="152">
        <v>2076</v>
      </c>
      <c r="F22" s="153">
        <f t="shared" si="2"/>
        <v>0.13074694545912582</v>
      </c>
      <c r="G22" s="154">
        <v>65238.55999999999</v>
      </c>
      <c r="H22" s="155">
        <f t="shared" si="3"/>
        <v>0.18639975750353441</v>
      </c>
    </row>
    <row r="23" spans="2:8" s="14" customFormat="1" ht="20.100000000000001" customHeight="1">
      <c r="B23" s="207"/>
      <c r="C23" s="213" t="s">
        <v>88</v>
      </c>
      <c r="D23" s="214"/>
      <c r="E23" s="152">
        <v>64</v>
      </c>
      <c r="F23" s="153">
        <f t="shared" si="2"/>
        <v>4.0307343494142842E-3</v>
      </c>
      <c r="G23" s="154">
        <v>2475.58</v>
      </c>
      <c r="H23" s="155">
        <f t="shared" si="3"/>
        <v>7.07323263543217E-3</v>
      </c>
    </row>
    <row r="24" spans="2:8" s="14" customFormat="1" ht="20.100000000000001" customHeight="1">
      <c r="B24" s="207"/>
      <c r="C24" s="213" t="s">
        <v>89</v>
      </c>
      <c r="D24" s="214"/>
      <c r="E24" s="152">
        <v>18</v>
      </c>
      <c r="F24" s="153">
        <f t="shared" si="2"/>
        <v>1.1336440357727674E-3</v>
      </c>
      <c r="G24" s="154">
        <v>896.18</v>
      </c>
      <c r="H24" s="155">
        <f t="shared" si="3"/>
        <v>2.5605674723586402E-3</v>
      </c>
    </row>
    <row r="25" spans="2:8" s="14" customFormat="1" ht="20.100000000000001" customHeight="1">
      <c r="B25" s="207"/>
      <c r="C25" s="213" t="s">
        <v>90</v>
      </c>
      <c r="D25" s="214"/>
      <c r="E25" s="152">
        <v>232</v>
      </c>
      <c r="F25" s="153">
        <f t="shared" si="2"/>
        <v>1.4611412016626779E-2</v>
      </c>
      <c r="G25" s="154">
        <v>18079.46</v>
      </c>
      <c r="H25" s="155">
        <f t="shared" si="3"/>
        <v>5.1656672982893101E-2</v>
      </c>
    </row>
    <row r="26" spans="2:8" s="14" customFormat="1" ht="20.100000000000001" customHeight="1">
      <c r="B26" s="208"/>
      <c r="C26" s="221" t="s">
        <v>91</v>
      </c>
      <c r="D26" s="222"/>
      <c r="E26" s="156">
        <v>3382</v>
      </c>
      <c r="F26" s="157">
        <f t="shared" si="2"/>
        <v>0.21299911827686108</v>
      </c>
      <c r="G26" s="158">
        <v>21123.749999999996</v>
      </c>
      <c r="H26" s="159">
        <f t="shared" si="3"/>
        <v>6.0354825084509608E-2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89</v>
      </c>
      <c r="F27" s="161">
        <f>E27/SUM(E$27:E$36)</f>
        <v>3.0067567567567569E-2</v>
      </c>
      <c r="G27" s="162">
        <v>13594.869999999999</v>
      </c>
      <c r="H27" s="163">
        <f>G27/SUM(G$27:G$36)</f>
        <v>1.945029993808178E-2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3.3783783783783786E-4</v>
      </c>
      <c r="G28" s="154">
        <v>233.52</v>
      </c>
      <c r="H28" s="155">
        <f t="shared" ref="H28:H36" si="5">G28/SUM(G$27:G$36)</f>
        <v>3.340991154414024E-4</v>
      </c>
    </row>
    <row r="29" spans="2:8" s="14" customFormat="1" ht="20.100000000000001" customHeight="1">
      <c r="B29" s="233"/>
      <c r="C29" s="213" t="s">
        <v>73</v>
      </c>
      <c r="D29" s="214"/>
      <c r="E29" s="152">
        <v>198</v>
      </c>
      <c r="F29" s="153">
        <f t="shared" si="4"/>
        <v>6.6891891891891889E-2</v>
      </c>
      <c r="G29" s="154">
        <v>31157.25</v>
      </c>
      <c r="H29" s="155">
        <f t="shared" si="5"/>
        <v>4.4576951287198671E-2</v>
      </c>
    </row>
    <row r="30" spans="2:8" s="14" customFormat="1" ht="20.100000000000001" customHeight="1">
      <c r="B30" s="233"/>
      <c r="C30" s="213" t="s">
        <v>74</v>
      </c>
      <c r="D30" s="214"/>
      <c r="E30" s="152">
        <v>11</v>
      </c>
      <c r="F30" s="153">
        <f t="shared" si="4"/>
        <v>3.7162162162162164E-3</v>
      </c>
      <c r="G30" s="154">
        <v>487.14</v>
      </c>
      <c r="H30" s="155">
        <f t="shared" si="5"/>
        <v>6.9695547745856777E-4</v>
      </c>
    </row>
    <row r="31" spans="2:8" s="14" customFormat="1" ht="20.100000000000001" customHeight="1">
      <c r="B31" s="233"/>
      <c r="C31" s="213" t="s">
        <v>75</v>
      </c>
      <c r="D31" s="214"/>
      <c r="E31" s="152">
        <v>512</v>
      </c>
      <c r="F31" s="153">
        <f t="shared" si="4"/>
        <v>0.17297297297297298</v>
      </c>
      <c r="G31" s="154">
        <v>106054.31999999999</v>
      </c>
      <c r="H31" s="155">
        <f t="shared" si="5"/>
        <v>0.15173284729676012</v>
      </c>
    </row>
    <row r="32" spans="2:8" s="14" customFormat="1" ht="20.100000000000001" customHeight="1">
      <c r="B32" s="233"/>
      <c r="C32" s="213" t="s">
        <v>76</v>
      </c>
      <c r="D32" s="214"/>
      <c r="E32" s="152">
        <v>119</v>
      </c>
      <c r="F32" s="153">
        <f t="shared" si="4"/>
        <v>4.0202702702702701E-2</v>
      </c>
      <c r="G32" s="154">
        <v>7390.5899999999983</v>
      </c>
      <c r="H32" s="155">
        <f t="shared" si="5"/>
        <v>1.0573782038326795E-2</v>
      </c>
    </row>
    <row r="33" spans="2:8" s="14" customFormat="1" ht="20.100000000000001" customHeight="1">
      <c r="B33" s="233"/>
      <c r="C33" s="213" t="s">
        <v>77</v>
      </c>
      <c r="D33" s="214"/>
      <c r="E33" s="152">
        <v>1954</v>
      </c>
      <c r="F33" s="153">
        <f t="shared" si="4"/>
        <v>0.66013513513513511</v>
      </c>
      <c r="G33" s="154">
        <v>524181.46000000008</v>
      </c>
      <c r="H33" s="155">
        <f t="shared" si="5"/>
        <v>0.7499510196847502</v>
      </c>
    </row>
    <row r="34" spans="2:8" s="14" customFormat="1" ht="20.100000000000001" customHeight="1">
      <c r="B34" s="233"/>
      <c r="C34" s="213" t="s">
        <v>78</v>
      </c>
      <c r="D34" s="214"/>
      <c r="E34" s="152">
        <v>30</v>
      </c>
      <c r="F34" s="153">
        <f t="shared" si="4"/>
        <v>1.0135135135135136E-2</v>
      </c>
      <c r="G34" s="154">
        <v>7273.43</v>
      </c>
      <c r="H34" s="155">
        <f t="shared" si="5"/>
        <v>1.0406160197092151E-2</v>
      </c>
    </row>
    <row r="35" spans="2:8" s="14" customFormat="1" ht="20.100000000000001" customHeight="1">
      <c r="B35" s="233"/>
      <c r="C35" s="213" t="s">
        <v>79</v>
      </c>
      <c r="D35" s="214"/>
      <c r="E35" s="152">
        <v>24</v>
      </c>
      <c r="F35" s="153">
        <f t="shared" si="4"/>
        <v>8.1081081081081086E-3</v>
      </c>
      <c r="G35" s="154">
        <v>5369.67</v>
      </c>
      <c r="H35" s="155">
        <f t="shared" si="5"/>
        <v>7.68243404081978E-3</v>
      </c>
    </row>
    <row r="36" spans="2:8" s="14" customFormat="1" ht="20.100000000000001" customHeight="1">
      <c r="B36" s="233"/>
      <c r="C36" s="221" t="s">
        <v>92</v>
      </c>
      <c r="D36" s="222"/>
      <c r="E36" s="156">
        <v>22</v>
      </c>
      <c r="F36" s="157">
        <f t="shared" si="4"/>
        <v>7.4324324324324328E-3</v>
      </c>
      <c r="G36" s="158">
        <v>3212.0099999999998</v>
      </c>
      <c r="H36" s="159">
        <f t="shared" si="5"/>
        <v>4.5954509240704808E-3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3512</v>
      </c>
      <c r="F37" s="161">
        <f>E37/SUM(E$37:E$39)</f>
        <v>0.5116550116550117</v>
      </c>
      <c r="G37" s="162">
        <v>904549.72</v>
      </c>
      <c r="H37" s="163">
        <f>G37/SUM(G$37:G$39)</f>
        <v>0.46472163430075103</v>
      </c>
    </row>
    <row r="38" spans="2:8" s="14" customFormat="1" ht="20.100000000000001" customHeight="1">
      <c r="B38" s="230"/>
      <c r="C38" s="213" t="s">
        <v>95</v>
      </c>
      <c r="D38" s="214"/>
      <c r="E38" s="152">
        <v>2718</v>
      </c>
      <c r="F38" s="153">
        <f t="shared" ref="F38:F39" si="6">E38/SUM(E$37:E$39)</f>
        <v>0.39597902097902099</v>
      </c>
      <c r="G38" s="154">
        <v>806097.51999999979</v>
      </c>
      <c r="H38" s="155">
        <f t="shared" ref="H38:H39" si="7">G38/SUM(G$37:G$39)</f>
        <v>0.41414081350904874</v>
      </c>
    </row>
    <row r="39" spans="2:8" s="14" customFormat="1" ht="20.100000000000001" customHeight="1">
      <c r="B39" s="231"/>
      <c r="C39" s="221" t="s">
        <v>96</v>
      </c>
      <c r="D39" s="222"/>
      <c r="E39" s="156">
        <v>634</v>
      </c>
      <c r="F39" s="157">
        <f t="shared" si="6"/>
        <v>9.2365967365967361E-2</v>
      </c>
      <c r="G39" s="158">
        <v>235786.17999999993</v>
      </c>
      <c r="H39" s="159">
        <f t="shared" si="7"/>
        <v>0.12113755219020025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55482</v>
      </c>
      <c r="F40" s="164">
        <f>E40/E$40</f>
        <v>1</v>
      </c>
      <c r="G40" s="165">
        <f>SUM(G5:G39)</f>
        <v>5010266.6999999993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6039</v>
      </c>
      <c r="E4" s="65">
        <v>147973</v>
      </c>
      <c r="F4" s="65">
        <f>E4*1000/D4</f>
        <v>24502.897830766684</v>
      </c>
      <c r="G4" s="65">
        <v>50030</v>
      </c>
      <c r="H4" s="61">
        <f>F4/G4</f>
        <v>0.48976409815643979</v>
      </c>
      <c r="K4" s="14">
        <f>D4*G4</f>
        <v>302131170</v>
      </c>
      <c r="L4" s="14" t="s">
        <v>27</v>
      </c>
      <c r="M4" s="24">
        <f>G4-F4</f>
        <v>25527.102169233316</v>
      </c>
    </row>
    <row r="5" spans="1:13" s="14" customFormat="1" ht="20.100000000000001" customHeight="1">
      <c r="B5" s="234" t="s">
        <v>28</v>
      </c>
      <c r="C5" s="235"/>
      <c r="D5" s="62">
        <v>4459</v>
      </c>
      <c r="E5" s="66">
        <v>201451.84000000003</v>
      </c>
      <c r="F5" s="66">
        <f t="shared" ref="F5:F13" si="0">E5*1000/D5</f>
        <v>45178.703745234365</v>
      </c>
      <c r="G5" s="66">
        <v>104730</v>
      </c>
      <c r="H5" s="63">
        <f t="shared" ref="H5:H10" si="1">F5/G5</f>
        <v>0.43138263864446064</v>
      </c>
      <c r="K5" s="14">
        <f t="shared" ref="K5:K10" si="2">D5*G5</f>
        <v>466991070</v>
      </c>
      <c r="L5" s="14" t="s">
        <v>28</v>
      </c>
      <c r="M5" s="24">
        <f t="shared" ref="M5:M10" si="3">G5-F5</f>
        <v>59551.296254765635</v>
      </c>
    </row>
    <row r="6" spans="1:13" s="14" customFormat="1" ht="20.100000000000001" customHeight="1">
      <c r="B6" s="234" t="s">
        <v>29</v>
      </c>
      <c r="C6" s="235"/>
      <c r="D6" s="62">
        <v>5872</v>
      </c>
      <c r="E6" s="66">
        <v>587908.03</v>
      </c>
      <c r="F6" s="66">
        <f t="shared" si="0"/>
        <v>100120.57731607629</v>
      </c>
      <c r="G6" s="66">
        <v>166920</v>
      </c>
      <c r="H6" s="63">
        <f t="shared" si="1"/>
        <v>0.59981175003640241</v>
      </c>
      <c r="K6" s="14">
        <f t="shared" si="2"/>
        <v>980154240</v>
      </c>
      <c r="L6" s="14" t="s">
        <v>29</v>
      </c>
      <c r="M6" s="24">
        <f t="shared" si="3"/>
        <v>66799.422683923709</v>
      </c>
    </row>
    <row r="7" spans="1:13" s="14" customFormat="1" ht="20.100000000000001" customHeight="1">
      <c r="B7" s="234" t="s">
        <v>30</v>
      </c>
      <c r="C7" s="235"/>
      <c r="D7" s="62">
        <v>3606</v>
      </c>
      <c r="E7" s="66">
        <v>450179.42</v>
      </c>
      <c r="F7" s="66">
        <f t="shared" si="0"/>
        <v>124841.76927343316</v>
      </c>
      <c r="G7" s="66">
        <v>196160</v>
      </c>
      <c r="H7" s="63">
        <f t="shared" si="1"/>
        <v>0.6364282691345492</v>
      </c>
      <c r="K7" s="14">
        <f t="shared" si="2"/>
        <v>707352960</v>
      </c>
      <c r="L7" s="14" t="s">
        <v>30</v>
      </c>
      <c r="M7" s="24">
        <f t="shared" si="3"/>
        <v>71318.230726566835</v>
      </c>
    </row>
    <row r="8" spans="1:13" s="14" customFormat="1" ht="20.100000000000001" customHeight="1">
      <c r="B8" s="234" t="s">
        <v>31</v>
      </c>
      <c r="C8" s="235"/>
      <c r="D8" s="62">
        <v>2378</v>
      </c>
      <c r="E8" s="66">
        <v>391635.71</v>
      </c>
      <c r="F8" s="66">
        <f t="shared" si="0"/>
        <v>164691.21530698065</v>
      </c>
      <c r="G8" s="66">
        <v>269310</v>
      </c>
      <c r="H8" s="63">
        <f t="shared" si="1"/>
        <v>0.61153026366262175</v>
      </c>
      <c r="K8" s="14">
        <f t="shared" si="2"/>
        <v>640419180</v>
      </c>
      <c r="L8" s="14" t="s">
        <v>31</v>
      </c>
      <c r="M8" s="24">
        <f t="shared" si="3"/>
        <v>104618.78469301935</v>
      </c>
    </row>
    <row r="9" spans="1:13" s="14" customFormat="1" ht="20.100000000000001" customHeight="1">
      <c r="B9" s="234" t="s">
        <v>32</v>
      </c>
      <c r="C9" s="235"/>
      <c r="D9" s="62">
        <v>1996</v>
      </c>
      <c r="E9" s="66">
        <v>375319.00000000006</v>
      </c>
      <c r="F9" s="66">
        <f t="shared" si="0"/>
        <v>188035.57114228461</v>
      </c>
      <c r="G9" s="66">
        <v>308060</v>
      </c>
      <c r="H9" s="63">
        <f t="shared" si="1"/>
        <v>0.61038619470974687</v>
      </c>
      <c r="K9" s="14">
        <f t="shared" si="2"/>
        <v>614887760</v>
      </c>
      <c r="L9" s="14" t="s">
        <v>32</v>
      </c>
      <c r="M9" s="24">
        <f t="shared" si="3"/>
        <v>120024.42885771539</v>
      </c>
    </row>
    <row r="10" spans="1:13" s="14" customFormat="1" ht="20.100000000000001" customHeight="1">
      <c r="B10" s="240" t="s">
        <v>33</v>
      </c>
      <c r="C10" s="241"/>
      <c r="D10" s="70">
        <v>955</v>
      </c>
      <c r="E10" s="71">
        <v>210412.02</v>
      </c>
      <c r="F10" s="71">
        <f t="shared" si="0"/>
        <v>220326.72251308901</v>
      </c>
      <c r="G10" s="71">
        <v>360650</v>
      </c>
      <c r="H10" s="73">
        <f t="shared" si="1"/>
        <v>0.61091563153497574</v>
      </c>
      <c r="K10" s="14">
        <f t="shared" si="2"/>
        <v>344420750</v>
      </c>
      <c r="L10" s="14" t="s">
        <v>33</v>
      </c>
      <c r="M10" s="24">
        <f t="shared" si="3"/>
        <v>140323.27748691099</v>
      </c>
    </row>
    <row r="11" spans="1:13" s="14" customFormat="1" ht="20.100000000000001" customHeight="1">
      <c r="B11" s="238" t="s">
        <v>60</v>
      </c>
      <c r="C11" s="239"/>
      <c r="D11" s="60">
        <f>SUM(D4:D5)</f>
        <v>10498</v>
      </c>
      <c r="E11" s="65">
        <f>SUM(E4:E5)</f>
        <v>349424.84</v>
      </c>
      <c r="F11" s="65">
        <f t="shared" si="0"/>
        <v>33284.896170699183</v>
      </c>
      <c r="G11" s="80"/>
      <c r="H11" s="61">
        <f>SUM(E4:E5)*1000/SUM(K4:K5)</f>
        <v>0.45431639059091566</v>
      </c>
    </row>
    <row r="12" spans="1:13" s="14" customFormat="1" ht="20.100000000000001" customHeight="1">
      <c r="B12" s="240" t="s">
        <v>54</v>
      </c>
      <c r="C12" s="241"/>
      <c r="D12" s="64">
        <f>SUM(D6:D10)</f>
        <v>14807</v>
      </c>
      <c r="E12" s="76">
        <f>SUM(E6:E10)</f>
        <v>2015454.18</v>
      </c>
      <c r="F12" s="67">
        <f t="shared" si="0"/>
        <v>136114.95779023436</v>
      </c>
      <c r="G12" s="81"/>
      <c r="H12" s="68">
        <f>SUM(E6:E10)*1000/SUM(K6:K10)</f>
        <v>0.61311535300721998</v>
      </c>
    </row>
    <row r="13" spans="1:13" s="14" customFormat="1" ht="20.100000000000001" customHeight="1">
      <c r="B13" s="236" t="s">
        <v>61</v>
      </c>
      <c r="C13" s="237"/>
      <c r="D13" s="69">
        <f>SUM(D11:D12)</f>
        <v>25305</v>
      </c>
      <c r="E13" s="77">
        <f>SUM(E11:E12)</f>
        <v>2364879.02</v>
      </c>
      <c r="F13" s="72">
        <f t="shared" si="0"/>
        <v>93455.009681881056</v>
      </c>
      <c r="G13" s="75"/>
      <c r="H13" s="74">
        <f>SUM(E4:E10)*1000/SUM(K4:K10)</f>
        <v>0.58300562406348078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'10月状況（表紙）'!Print_Area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2016-07-04T00:01:11Z</dcterms:modified>
</cp:coreProperties>
</file>