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11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'11月状況（表紙）'!$A$1:$L$45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<sst xmlns="http://schemas.openxmlformats.org/spreadsheetml/2006/main" count="201" uniqueCount="142">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</sst>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58962</c:v>
                </c:pt>
                <c:pt idx="1">
                  <c:v>30645</c:v>
                </c:pt>
                <c:pt idx="2">
                  <c:v>16918</c:v>
                </c:pt>
                <c:pt idx="3">
                  <c:v>10452</c:v>
                </c:pt>
                <c:pt idx="4">
                  <c:v>14764</c:v>
                </c:pt>
                <c:pt idx="5">
                  <c:v>33505</c:v>
                </c:pt>
                <c:pt idx="6">
                  <c:v>45610</c:v>
                </c:pt>
                <c:pt idx="7">
                  <c:v>18709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22529</c:v>
                </c:pt>
                <c:pt idx="1">
                  <c:v>14836</c:v>
                </c:pt>
                <c:pt idx="2">
                  <c:v>8770</c:v>
                </c:pt>
                <c:pt idx="3">
                  <c:v>4581</c:v>
                </c:pt>
                <c:pt idx="4">
                  <c:v>6543</c:v>
                </c:pt>
                <c:pt idx="5">
                  <c:v>14682</c:v>
                </c:pt>
                <c:pt idx="6">
                  <c:v>23059</c:v>
                </c:pt>
                <c:pt idx="7">
                  <c:v>9593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17348</c:v>
                </c:pt>
                <c:pt idx="1">
                  <c:v>13747</c:v>
                </c:pt>
                <c:pt idx="2">
                  <c:v>9164</c:v>
                </c:pt>
                <c:pt idx="3">
                  <c:v>4370</c:v>
                </c:pt>
                <c:pt idx="4">
                  <c:v>7062</c:v>
                </c:pt>
                <c:pt idx="5">
                  <c:v>15188</c:v>
                </c:pt>
                <c:pt idx="6">
                  <c:v>23832</c:v>
                </c:pt>
                <c:pt idx="7">
                  <c:v>10379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1738496"/>
        <c:axId val="7174003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0.21851368827126669</c:v>
                </c:pt>
                <c:pt idx="1">
                  <c:v>0.29898848314312909</c:v>
                </c:pt>
                <c:pt idx="2">
                  <c:v>0.33291256729162799</c:v>
                </c:pt>
                <c:pt idx="3">
                  <c:v>0.27951784654779377</c:v>
                </c:pt>
                <c:pt idx="4">
                  <c:v>0.29214713650711849</c:v>
                </c:pt>
                <c:pt idx="5">
                  <c:v>0.2889703677189045</c:v>
                </c:pt>
                <c:pt idx="6">
                  <c:v>0.32132309104987972</c:v>
                </c:pt>
                <c:pt idx="7">
                  <c:v>0.32843822460491046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81760"/>
        <c:axId val="73380224"/>
      </c:lineChart>
      <c:catAx>
        <c:axId val="71738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1740032"/>
        <c:crosses val="autoZero"/>
        <c:auto val="1"/>
        <c:lblAlgn val="ctr"/>
        <c:lblOffset val="100"/>
        <c:noMultiLvlLbl val="0"/>
      </c:catAx>
      <c:valAx>
        <c:axId val="717400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1738496"/>
        <c:crosses val="autoZero"/>
        <c:crossBetween val="between"/>
      </c:valAx>
      <c:valAx>
        <c:axId val="733802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3381760"/>
        <c:crosses val="max"/>
        <c:crossBetween val="between"/>
      </c:valAx>
      <c:catAx>
        <c:axId val="73381760"/>
        <c:scaling>
          <c:orientation val="minMax"/>
        </c:scaling>
        <c:delete val="1"/>
        <c:axPos val="b"/>
        <c:majorTickMark val="out"/>
        <c:minorTickMark val="none"/>
        <c:tickLblPos val="nextTo"/>
        <c:crossAx val="7338022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3530</c:v>
                </c:pt>
                <c:pt idx="1">
                  <c:v>2731</c:v>
                </c:pt>
                <c:pt idx="2">
                  <c:v>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874622.05</c:v>
                </c:pt>
                <c:pt idx="1">
                  <c:v>784611.56999999972</c:v>
                </c:pt>
                <c:pt idx="2">
                  <c:v>225829.96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14229.58</c:v>
                </c:pt>
                <c:pt idx="1">
                  <c:v>226.33</c:v>
                </c:pt>
                <c:pt idx="2">
                  <c:v>29297.469999999994</c:v>
                </c:pt>
                <c:pt idx="3">
                  <c:v>545.26</c:v>
                </c:pt>
                <c:pt idx="4">
                  <c:v>107546.49000000002</c:v>
                </c:pt>
                <c:pt idx="5">
                  <c:v>7229.64</c:v>
                </c:pt>
                <c:pt idx="6">
                  <c:v>503084.10000000015</c:v>
                </c:pt>
                <c:pt idx="7">
                  <c:v>7136.2300000000005</c:v>
                </c:pt>
                <c:pt idx="8">
                  <c:v>5216.4600000000009</c:v>
                </c:pt>
                <c:pt idx="9">
                  <c:v>3616.03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93792"/>
        <c:axId val="7618790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88</c:v>
                </c:pt>
                <c:pt idx="1">
                  <c:v>1</c:v>
                </c:pt>
                <c:pt idx="2">
                  <c:v>193</c:v>
                </c:pt>
                <c:pt idx="3">
                  <c:v>12</c:v>
                </c:pt>
                <c:pt idx="4">
                  <c:v>515</c:v>
                </c:pt>
                <c:pt idx="5">
                  <c:v>119</c:v>
                </c:pt>
                <c:pt idx="6">
                  <c:v>1936</c:v>
                </c:pt>
                <c:pt idx="7">
                  <c:v>31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84192"/>
        <c:axId val="76186368"/>
      </c:lineChart>
      <c:catAx>
        <c:axId val="7618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186368"/>
        <c:crosses val="autoZero"/>
        <c:auto val="1"/>
        <c:lblAlgn val="ctr"/>
        <c:lblOffset val="100"/>
        <c:noMultiLvlLbl val="0"/>
      </c:catAx>
      <c:valAx>
        <c:axId val="761863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6184192"/>
        <c:crosses val="autoZero"/>
        <c:crossBetween val="between"/>
      </c:valAx>
      <c:valAx>
        <c:axId val="7618790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6193792"/>
        <c:crosses val="max"/>
        <c:crossBetween val="between"/>
      </c:valAx>
      <c:catAx>
        <c:axId val="76193792"/>
        <c:scaling>
          <c:orientation val="minMax"/>
        </c:scaling>
        <c:delete val="1"/>
        <c:axPos val="b"/>
        <c:majorTickMark val="out"/>
        <c:minorTickMark val="none"/>
        <c:tickLblPos val="nextTo"/>
        <c:crossAx val="761879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24427.054174213732</c:v>
                </c:pt>
                <c:pt idx="1">
                  <c:v>44731.945701357465</c:v>
                </c:pt>
                <c:pt idx="2">
                  <c:v>94165.306191687894</c:v>
                </c:pt>
                <c:pt idx="3">
                  <c:v>119469.07619313423</c:v>
                </c:pt>
                <c:pt idx="4">
                  <c:v>156198.28607702072</c:v>
                </c:pt>
                <c:pt idx="5">
                  <c:v>179637.1588026383</c:v>
                </c:pt>
                <c:pt idx="6">
                  <c:v>210181.19072708103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23584"/>
        <c:axId val="7552204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6073</c:v>
                </c:pt>
                <c:pt idx="1">
                  <c:v>4420</c:v>
                </c:pt>
                <c:pt idx="2">
                  <c:v>5895</c:v>
                </c:pt>
                <c:pt idx="3">
                  <c:v>3583</c:v>
                </c:pt>
                <c:pt idx="4">
                  <c:v>2363</c:v>
                </c:pt>
                <c:pt idx="5">
                  <c:v>1971</c:v>
                </c:pt>
                <c:pt idx="6">
                  <c:v>949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10144"/>
        <c:axId val="75512064"/>
      </c:lineChart>
      <c:catAx>
        <c:axId val="7551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512064"/>
        <c:crosses val="autoZero"/>
        <c:auto val="1"/>
        <c:lblAlgn val="ctr"/>
        <c:lblOffset val="100"/>
        <c:noMultiLvlLbl val="0"/>
      </c:catAx>
      <c:valAx>
        <c:axId val="755120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510144"/>
        <c:crosses val="autoZero"/>
        <c:crossBetween val="between"/>
      </c:valAx>
      <c:valAx>
        <c:axId val="755220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5523584"/>
        <c:crosses val="max"/>
        <c:crossBetween val="between"/>
      </c:valAx>
      <c:catAx>
        <c:axId val="7552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220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66464"/>
        <c:axId val="755723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24427.054174213732</c:v>
                </c:pt>
                <c:pt idx="1">
                  <c:v>44731.945701357465</c:v>
                </c:pt>
                <c:pt idx="2">
                  <c:v>94165.306191687894</c:v>
                </c:pt>
                <c:pt idx="3">
                  <c:v>119469.07619313423</c:v>
                </c:pt>
                <c:pt idx="4">
                  <c:v>156198.28607702072</c:v>
                </c:pt>
                <c:pt idx="5">
                  <c:v>179637.1588026383</c:v>
                </c:pt>
                <c:pt idx="6">
                  <c:v>210181.19072708103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75680"/>
        <c:axId val="75573888"/>
      </c:barChart>
      <c:catAx>
        <c:axId val="755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572352"/>
        <c:crosses val="autoZero"/>
        <c:auto val="1"/>
        <c:lblAlgn val="ctr"/>
        <c:lblOffset val="100"/>
        <c:noMultiLvlLbl val="0"/>
      </c:catAx>
      <c:valAx>
        <c:axId val="755723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566464"/>
        <c:crosses val="autoZero"/>
        <c:crossBetween val="between"/>
      </c:valAx>
      <c:valAx>
        <c:axId val="7557388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5575680"/>
        <c:crosses val="max"/>
        <c:crossBetween val="between"/>
      </c:valAx>
      <c:catAx>
        <c:axId val="7557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7388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7996</c:v>
                </c:pt>
                <c:pt idx="1">
                  <c:v>5266</c:v>
                </c:pt>
                <c:pt idx="2">
                  <c:v>7870</c:v>
                </c:pt>
                <c:pt idx="3">
                  <c:v>5076</c:v>
                </c:pt>
                <c:pt idx="4">
                  <c:v>4296</c:v>
                </c:pt>
                <c:pt idx="5">
                  <c:v>5012</c:v>
                </c:pt>
                <c:pt idx="6">
                  <c:v>3112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1123</c:v>
                </c:pt>
                <c:pt idx="1">
                  <c:v>854</c:v>
                </c:pt>
                <c:pt idx="2">
                  <c:v>844</c:v>
                </c:pt>
                <c:pt idx="3">
                  <c:v>633</c:v>
                </c:pt>
                <c:pt idx="4">
                  <c:v>506</c:v>
                </c:pt>
                <c:pt idx="5">
                  <c:v>479</c:v>
                </c:pt>
                <c:pt idx="6">
                  <c:v>295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6873</c:v>
                </c:pt>
                <c:pt idx="1">
                  <c:v>4412</c:v>
                </c:pt>
                <c:pt idx="2">
                  <c:v>7026</c:v>
                </c:pt>
                <c:pt idx="3">
                  <c:v>4443</c:v>
                </c:pt>
                <c:pt idx="4">
                  <c:v>3790</c:v>
                </c:pt>
                <c:pt idx="5">
                  <c:v>4533</c:v>
                </c:pt>
                <c:pt idx="6">
                  <c:v>2817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1230</c:v>
                </c:pt>
                <c:pt idx="1">
                  <c:v>1207</c:v>
                </c:pt>
                <c:pt idx="2">
                  <c:v>842</c:v>
                </c:pt>
                <c:pt idx="3">
                  <c:v>203</c:v>
                </c:pt>
                <c:pt idx="4">
                  <c:v>393</c:v>
                </c:pt>
                <c:pt idx="5">
                  <c:v>727</c:v>
                </c:pt>
                <c:pt idx="6">
                  <c:v>2870</c:v>
                </c:pt>
                <c:pt idx="7">
                  <c:v>524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804</c:v>
                </c:pt>
                <c:pt idx="1">
                  <c:v>837</c:v>
                </c:pt>
                <c:pt idx="2">
                  <c:v>468</c:v>
                </c:pt>
                <c:pt idx="3">
                  <c:v>168</c:v>
                </c:pt>
                <c:pt idx="4">
                  <c:v>272</c:v>
                </c:pt>
                <c:pt idx="5">
                  <c:v>626</c:v>
                </c:pt>
                <c:pt idx="6">
                  <c:v>1647</c:v>
                </c:pt>
                <c:pt idx="7">
                  <c:v>444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1110</c:v>
                </c:pt>
                <c:pt idx="1">
                  <c:v>1091</c:v>
                </c:pt>
                <c:pt idx="2">
                  <c:v>753</c:v>
                </c:pt>
                <c:pt idx="3">
                  <c:v>300</c:v>
                </c:pt>
                <c:pt idx="4">
                  <c:v>479</c:v>
                </c:pt>
                <c:pt idx="5">
                  <c:v>1207</c:v>
                </c:pt>
                <c:pt idx="6">
                  <c:v>2215</c:v>
                </c:pt>
                <c:pt idx="7">
                  <c:v>715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731</c:v>
                </c:pt>
                <c:pt idx="1">
                  <c:v>717</c:v>
                </c:pt>
                <c:pt idx="2">
                  <c:v>535</c:v>
                </c:pt>
                <c:pt idx="3">
                  <c:v>228</c:v>
                </c:pt>
                <c:pt idx="4">
                  <c:v>297</c:v>
                </c:pt>
                <c:pt idx="5">
                  <c:v>677</c:v>
                </c:pt>
                <c:pt idx="6">
                  <c:v>1441</c:v>
                </c:pt>
                <c:pt idx="7">
                  <c:v>450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652</c:v>
                </c:pt>
                <c:pt idx="1">
                  <c:v>583</c:v>
                </c:pt>
                <c:pt idx="2">
                  <c:v>451</c:v>
                </c:pt>
                <c:pt idx="3">
                  <c:v>187</c:v>
                </c:pt>
                <c:pt idx="4">
                  <c:v>263</c:v>
                </c:pt>
                <c:pt idx="5">
                  <c:v>593</c:v>
                </c:pt>
                <c:pt idx="6">
                  <c:v>1231</c:v>
                </c:pt>
                <c:pt idx="7">
                  <c:v>336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840</c:v>
                </c:pt>
                <c:pt idx="1">
                  <c:v>649</c:v>
                </c:pt>
                <c:pt idx="2">
                  <c:v>465</c:v>
                </c:pt>
                <c:pt idx="3">
                  <c:v>191</c:v>
                </c:pt>
                <c:pt idx="4">
                  <c:v>314</c:v>
                </c:pt>
                <c:pt idx="5">
                  <c:v>682</c:v>
                </c:pt>
                <c:pt idx="6">
                  <c:v>1330</c:v>
                </c:pt>
                <c:pt idx="7">
                  <c:v>541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528</c:v>
                </c:pt>
                <c:pt idx="1">
                  <c:v>411</c:v>
                </c:pt>
                <c:pt idx="2">
                  <c:v>311</c:v>
                </c:pt>
                <c:pt idx="3">
                  <c:v>160</c:v>
                </c:pt>
                <c:pt idx="4">
                  <c:v>172</c:v>
                </c:pt>
                <c:pt idx="5">
                  <c:v>390</c:v>
                </c:pt>
                <c:pt idx="6">
                  <c:v>807</c:v>
                </c:pt>
                <c:pt idx="7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349376"/>
        <c:axId val="75367936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0.14782957594603405</c:v>
                </c:pt>
                <c:pt idx="1">
                  <c:v>0.19224713990833711</c:v>
                </c:pt>
                <c:pt idx="2">
                  <c:v>0.21328203412512545</c:v>
                </c:pt>
                <c:pt idx="3">
                  <c:v>0.16054072170707184</c:v>
                </c:pt>
                <c:pt idx="4">
                  <c:v>0.16097023153252479</c:v>
                </c:pt>
                <c:pt idx="5">
                  <c:v>0.16411114830934048</c:v>
                </c:pt>
                <c:pt idx="6">
                  <c:v>0.24612398967818985</c:v>
                </c:pt>
                <c:pt idx="7">
                  <c:v>0.16738433807330264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79456"/>
        <c:axId val="75369472"/>
      </c:lineChart>
      <c:catAx>
        <c:axId val="75349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5367936"/>
        <c:crosses val="autoZero"/>
        <c:auto val="1"/>
        <c:lblAlgn val="ctr"/>
        <c:lblOffset val="100"/>
        <c:noMultiLvlLbl val="0"/>
      </c:catAx>
      <c:valAx>
        <c:axId val="75367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349376"/>
        <c:crosses val="autoZero"/>
        <c:crossBetween val="between"/>
      </c:valAx>
      <c:valAx>
        <c:axId val="7536947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5379456"/>
        <c:crosses val="max"/>
        <c:crossBetween val="between"/>
      </c:valAx>
      <c:catAx>
        <c:axId val="7537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753694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0.53472197131191967</c:v>
                </c:pt>
                <c:pt idx="1">
                  <c:v>0.55280159755667801</c:v>
                </c:pt>
                <c:pt idx="2">
                  <c:v>0.55681818181818177</c:v>
                </c:pt>
                <c:pt idx="3">
                  <c:v>0.52759802055576699</c:v>
                </c:pt>
                <c:pt idx="4">
                  <c:v>0.57814950339780447</c:v>
                </c:pt>
                <c:pt idx="5">
                  <c:v>0.5570715474209651</c:v>
                </c:pt>
                <c:pt idx="6">
                  <c:v>0.5722571290478492</c:v>
                </c:pt>
                <c:pt idx="7">
                  <c:v>0.49557622504537208</c:v>
                </c:pt>
                <c:pt idx="8">
                  <c:v>0.5371778622729193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0.28758535968493693</c:v>
                </c:pt>
                <c:pt idx="1">
                  <c:v>0.27968988605661926</c:v>
                </c:pt>
                <c:pt idx="2">
                  <c:v>0.30422430830039526</c:v>
                </c:pt>
                <c:pt idx="3">
                  <c:v>0.2849257708412638</c:v>
                </c:pt>
                <c:pt idx="4">
                  <c:v>0.2190277051751176</c:v>
                </c:pt>
                <c:pt idx="5">
                  <c:v>0.24858569051580698</c:v>
                </c:pt>
                <c:pt idx="6">
                  <c:v>0.20267439987111327</c:v>
                </c:pt>
                <c:pt idx="7">
                  <c:v>0.34193511796733211</c:v>
                </c:pt>
                <c:pt idx="8">
                  <c:v>0.2376425855513308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5.3148823933229755E-2</c:v>
                </c:pt>
                <c:pt idx="1">
                  <c:v>3.3478209796781393E-2</c:v>
                </c:pt>
                <c:pt idx="2">
                  <c:v>3.0138339920948616E-2</c:v>
                </c:pt>
                <c:pt idx="3">
                  <c:v>6.3570612866387516E-2</c:v>
                </c:pt>
                <c:pt idx="4">
                  <c:v>2.6136957658128592E-2</c:v>
                </c:pt>
                <c:pt idx="5">
                  <c:v>6.3893510815307822E-2</c:v>
                </c:pt>
                <c:pt idx="6">
                  <c:v>7.910423715160303E-2</c:v>
                </c:pt>
                <c:pt idx="7">
                  <c:v>6.1308983666061703E-2</c:v>
                </c:pt>
                <c:pt idx="8">
                  <c:v>5.5978031263202367E-2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0.12454384506991364</c:v>
                </c:pt>
                <c:pt idx="1">
                  <c:v>0.13403030658992129</c:v>
                </c:pt>
                <c:pt idx="2">
                  <c:v>0.1088191699604743</c:v>
                </c:pt>
                <c:pt idx="3">
                  <c:v>0.12390559573658165</c:v>
                </c:pt>
                <c:pt idx="4">
                  <c:v>0.17668583376894931</c:v>
                </c:pt>
                <c:pt idx="5">
                  <c:v>0.13044925124792014</c:v>
                </c:pt>
                <c:pt idx="6">
                  <c:v>0.1459642339294345</c:v>
                </c:pt>
                <c:pt idx="7">
                  <c:v>0.10117967332123412</c:v>
                </c:pt>
                <c:pt idx="8">
                  <c:v>0.16920152091254753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7280"/>
        <c:axId val="75458816"/>
      </c:barChart>
      <c:catAx>
        <c:axId val="75457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5458816"/>
        <c:crosses val="autoZero"/>
        <c:auto val="1"/>
        <c:lblAlgn val="ctr"/>
        <c:lblOffset val="100"/>
        <c:noMultiLvlLbl val="0"/>
      </c:catAx>
      <c:valAx>
        <c:axId val="7545881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54572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0.39571052219804265</c:v>
                </c:pt>
                <c:pt idx="1">
                  <c:v>0.38586942246453554</c:v>
                </c:pt>
                <c:pt idx="2">
                  <c:v>0.45616923665485515</c:v>
                </c:pt>
                <c:pt idx="3">
                  <c:v>0.36904725151760076</c:v>
                </c:pt>
                <c:pt idx="4">
                  <c:v>0.37675846099837729</c:v>
                </c:pt>
                <c:pt idx="5">
                  <c:v>0.40259785712393553</c:v>
                </c:pt>
                <c:pt idx="6">
                  <c:v>0.38782420507837473</c:v>
                </c:pt>
                <c:pt idx="7">
                  <c:v>0.39404058252334156</c:v>
                </c:pt>
                <c:pt idx="8">
                  <c:v>0.3748981934656116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7.1958996771154873E-2</c:v>
                </c:pt>
                <c:pt idx="1">
                  <c:v>7.0088554541255427E-2</c:v>
                </c:pt>
                <c:pt idx="2">
                  <c:v>7.8692876646415028E-2</c:v>
                </c:pt>
                <c:pt idx="3">
                  <c:v>6.2757262344619077E-2</c:v>
                </c:pt>
                <c:pt idx="4">
                  <c:v>4.8243342216116827E-2</c:v>
                </c:pt>
                <c:pt idx="5">
                  <c:v>5.620544366408934E-2</c:v>
                </c:pt>
                <c:pt idx="6">
                  <c:v>4.6793858624707446E-2</c:v>
                </c:pt>
                <c:pt idx="7">
                  <c:v>9.6459329926643578E-2</c:v>
                </c:pt>
                <c:pt idx="8">
                  <c:v>5.4631863474399307E-2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0.14083537365843798</c:v>
                </c:pt>
                <c:pt idx="1">
                  <c:v>8.8056190816089092E-2</c:v>
                </c:pt>
                <c:pt idx="2">
                  <c:v>9.0597114724359024E-2</c:v>
                </c:pt>
                <c:pt idx="3">
                  <c:v>0.17774302977933468</c:v>
                </c:pt>
                <c:pt idx="4">
                  <c:v>6.8132798085520085E-2</c:v>
                </c:pt>
                <c:pt idx="5">
                  <c:v>0.15576482308951475</c:v>
                </c:pt>
                <c:pt idx="6">
                  <c:v>0.17449488535388474</c:v>
                </c:pt>
                <c:pt idx="7">
                  <c:v>0.17932899103621547</c:v>
                </c:pt>
                <c:pt idx="8">
                  <c:v>0.11496517174513242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0.39149510737236459</c:v>
                </c:pt>
                <c:pt idx="1">
                  <c:v>0.45598583217812</c:v>
                </c:pt>
                <c:pt idx="2">
                  <c:v>0.3745407719743708</c:v>
                </c:pt>
                <c:pt idx="3">
                  <c:v>0.39045245635844539</c:v>
                </c:pt>
                <c:pt idx="4">
                  <c:v>0.50686539869998581</c:v>
                </c:pt>
                <c:pt idx="5">
                  <c:v>0.38543187612246027</c:v>
                </c:pt>
                <c:pt idx="6">
                  <c:v>0.39088705094303311</c:v>
                </c:pt>
                <c:pt idx="7">
                  <c:v>0.3301710965137995</c:v>
                </c:pt>
                <c:pt idx="8">
                  <c:v>0.45550477131485656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844416"/>
        <c:axId val="74850304"/>
      </c:barChart>
      <c:catAx>
        <c:axId val="74844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4850304"/>
        <c:crosses val="autoZero"/>
        <c:auto val="1"/>
        <c:lblAlgn val="ctr"/>
        <c:lblOffset val="100"/>
        <c:noMultiLvlLbl val="0"/>
      </c:catAx>
      <c:valAx>
        <c:axId val="7485030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4844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289693.64000000007</c:v>
                </c:pt>
                <c:pt idx="1">
                  <c:v>13173.12</c:v>
                </c:pt>
                <c:pt idx="2">
                  <c:v>60604.41</c:v>
                </c:pt>
                <c:pt idx="3">
                  <c:v>13301.530000000002</c:v>
                </c:pt>
                <c:pt idx="4">
                  <c:v>35665.890000000007</c:v>
                </c:pt>
                <c:pt idx="5">
                  <c:v>758575.23999999987</c:v>
                </c:pt>
                <c:pt idx="6">
                  <c:v>283829.44999999995</c:v>
                </c:pt>
                <c:pt idx="7">
                  <c:v>135201.09000000003</c:v>
                </c:pt>
                <c:pt idx="8">
                  <c:v>20219.239999999998</c:v>
                </c:pt>
                <c:pt idx="9">
                  <c:v>195861.59</c:v>
                </c:pt>
                <c:pt idx="10">
                  <c:v>99235.760000000009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24512"/>
        <c:axId val="7582297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5037</c:v>
                </c:pt>
                <c:pt idx="1">
                  <c:v>196</c:v>
                </c:pt>
                <c:pt idx="2">
                  <c:v>1306</c:v>
                </c:pt>
                <c:pt idx="3">
                  <c:v>326</c:v>
                </c:pt>
                <c:pt idx="4">
                  <c:v>2589</c:v>
                </c:pt>
                <c:pt idx="5">
                  <c:v>7142</c:v>
                </c:pt>
                <c:pt idx="6">
                  <c:v>3032</c:v>
                </c:pt>
                <c:pt idx="7">
                  <c:v>1323</c:v>
                </c:pt>
                <c:pt idx="8">
                  <c:v>279</c:v>
                </c:pt>
                <c:pt idx="9">
                  <c:v>984</c:v>
                </c:pt>
                <c:pt idx="10">
                  <c:v>7385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11072"/>
        <c:axId val="75821440"/>
      </c:lineChart>
      <c:catAx>
        <c:axId val="7581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5821440"/>
        <c:crosses val="autoZero"/>
        <c:auto val="1"/>
        <c:lblAlgn val="ctr"/>
        <c:lblOffset val="100"/>
        <c:noMultiLvlLbl val="0"/>
      </c:catAx>
      <c:valAx>
        <c:axId val="758214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811072"/>
        <c:crosses val="autoZero"/>
        <c:crossBetween val="between"/>
      </c:valAx>
      <c:valAx>
        <c:axId val="758229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5824512"/>
        <c:crosses val="max"/>
        <c:crossBetween val="between"/>
      </c:valAx>
      <c:catAx>
        <c:axId val="7582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75822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106160.35999999997</c:v>
                </c:pt>
                <c:pt idx="1">
                  <c:v>43.11</c:v>
                </c:pt>
                <c:pt idx="2">
                  <c:v>11435.689999999999</c:v>
                </c:pt>
                <c:pt idx="3">
                  <c:v>3914.0200000000009</c:v>
                </c:pt>
                <c:pt idx="4">
                  <c:v>3525.7899999999995</c:v>
                </c:pt>
                <c:pt idx="5">
                  <c:v>113844.84</c:v>
                </c:pt>
                <c:pt idx="6">
                  <c:v>65572.900000000009</c:v>
                </c:pt>
                <c:pt idx="7">
                  <c:v>2178.3599999999997</c:v>
                </c:pt>
                <c:pt idx="8">
                  <c:v>782.22</c:v>
                </c:pt>
                <c:pt idx="9">
                  <c:v>17630.440000000002</c:v>
                </c:pt>
                <c:pt idx="10">
                  <c:v>21397.529999999995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47200"/>
        <c:axId val="7494566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5015</c:v>
                </c:pt>
                <c:pt idx="1">
                  <c:v>2</c:v>
                </c:pt>
                <c:pt idx="2">
                  <c:v>388</c:v>
                </c:pt>
                <c:pt idx="3">
                  <c:v>118</c:v>
                </c:pt>
                <c:pt idx="4">
                  <c:v>283</c:v>
                </c:pt>
                <c:pt idx="5">
                  <c:v>4256</c:v>
                </c:pt>
                <c:pt idx="6">
                  <c:v>2098</c:v>
                </c:pt>
                <c:pt idx="7">
                  <c:v>64</c:v>
                </c:pt>
                <c:pt idx="8">
                  <c:v>16</c:v>
                </c:pt>
                <c:pt idx="9">
                  <c:v>232</c:v>
                </c:pt>
                <c:pt idx="10">
                  <c:v>3447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25568"/>
        <c:axId val="74927488"/>
      </c:lineChart>
      <c:catAx>
        <c:axId val="7492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927488"/>
        <c:crosses val="autoZero"/>
        <c:auto val="1"/>
        <c:lblAlgn val="ctr"/>
        <c:lblOffset val="100"/>
        <c:noMultiLvlLbl val="0"/>
      </c:catAx>
      <c:valAx>
        <c:axId val="749274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4925568"/>
        <c:crosses val="autoZero"/>
        <c:crossBetween val="between"/>
      </c:valAx>
      <c:valAx>
        <c:axId val="7494566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4947200"/>
        <c:crosses val="max"/>
        <c:crossBetween val="between"/>
      </c:valAx>
      <c:catAx>
        <c:axId val="7494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749456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48.8%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42.7%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720660</v>
      </c>
      <c r="D5" s="30">
        <f>SUM(E5:F5)</f>
        <v>205683</v>
      </c>
      <c r="E5" s="31">
        <f>SUM(E6:E13)</f>
        <v>104593</v>
      </c>
      <c r="F5" s="32">
        <f t="shared" ref="F5:G5" si="0">SUM(F6:F13)</f>
        <v>101090</v>
      </c>
      <c r="G5" s="29">
        <f t="shared" si="0"/>
        <v>229565</v>
      </c>
      <c r="H5" s="33">
        <f>D5/C5</f>
        <v>0.28540920822579302</v>
      </c>
      <c r="I5" s="26"/>
      <c r="J5" s="24">
        <f t="shared" ref="J5:J13" si="1">C5-D5-G5</f>
        <v>285412</v>
      </c>
      <c r="K5" s="58">
        <f>E5/C5</f>
        <v>0.14513501512502427</v>
      </c>
      <c r="L5" s="58">
        <f>F5/C5</f>
        <v>0.14027419310076875</v>
      </c>
    </row>
    <row r="6" spans="1:12" ht="20.100000000000001" customHeight="1" thickTop="1">
      <c r="B6" s="18" t="s">
        <v>18</v>
      </c>
      <c r="C6" s="34">
        <v>182492</v>
      </c>
      <c r="D6" s="35">
        <f t="shared" ref="D6:D13" si="2">SUM(E6:F6)</f>
        <v>39877</v>
      </c>
      <c r="E6" s="36">
        <v>22529</v>
      </c>
      <c r="F6" s="37">
        <v>17348</v>
      </c>
      <c r="G6" s="34">
        <v>58962</v>
      </c>
      <c r="H6" s="38">
        <f t="shared" ref="H6:H13" si="3">D6/C6</f>
        <v>0.21851368827126669</v>
      </c>
      <c r="I6" s="26"/>
      <c r="J6" s="24">
        <f t="shared" si="1"/>
        <v>83653</v>
      </c>
      <c r="K6" s="58">
        <f t="shared" ref="K6:K13" si="4">E6/C6</f>
        <v>0.12345198693641365</v>
      </c>
      <c r="L6" s="58">
        <f t="shared" ref="L6:L13" si="5">F6/C6</f>
        <v>9.5061701334853033E-2</v>
      </c>
    </row>
    <row r="7" spans="1:12" ht="20.100000000000001" customHeight="1">
      <c r="B7" s="19" t="s">
        <v>19</v>
      </c>
      <c r="C7" s="39">
        <v>95599</v>
      </c>
      <c r="D7" s="40">
        <f t="shared" si="2"/>
        <v>28583</v>
      </c>
      <c r="E7" s="41">
        <v>14836</v>
      </c>
      <c r="F7" s="42">
        <v>13747</v>
      </c>
      <c r="G7" s="39">
        <v>30645</v>
      </c>
      <c r="H7" s="43">
        <f t="shared" si="3"/>
        <v>0.29898848314312909</v>
      </c>
      <c r="I7" s="26"/>
      <c r="J7" s="24">
        <f t="shared" si="1"/>
        <v>36371</v>
      </c>
      <c r="K7" s="58">
        <f t="shared" si="4"/>
        <v>0.15518990784422432</v>
      </c>
      <c r="L7" s="58">
        <f t="shared" si="5"/>
        <v>0.1437985752989048</v>
      </c>
    </row>
    <row r="8" spans="1:12" ht="20.100000000000001" customHeight="1">
      <c r="B8" s="19" t="s">
        <v>20</v>
      </c>
      <c r="C8" s="39">
        <v>53870</v>
      </c>
      <c r="D8" s="40">
        <f t="shared" si="2"/>
        <v>17934</v>
      </c>
      <c r="E8" s="41">
        <v>8770</v>
      </c>
      <c r="F8" s="42">
        <v>9164</v>
      </c>
      <c r="G8" s="39">
        <v>16918</v>
      </c>
      <c r="H8" s="43">
        <f t="shared" si="3"/>
        <v>0.33291256729162799</v>
      </c>
      <c r="I8" s="26"/>
      <c r="J8" s="24">
        <f t="shared" si="1"/>
        <v>19018</v>
      </c>
      <c r="K8" s="58">
        <f t="shared" si="4"/>
        <v>0.16279933172452199</v>
      </c>
      <c r="L8" s="58">
        <f t="shared" si="5"/>
        <v>0.170113235567106</v>
      </c>
    </row>
    <row r="9" spans="1:12" ht="20.100000000000001" customHeight="1">
      <c r="B9" s="19" t="s">
        <v>21</v>
      </c>
      <c r="C9" s="39">
        <v>32023</v>
      </c>
      <c r="D9" s="40">
        <f t="shared" si="2"/>
        <v>8951</v>
      </c>
      <c r="E9" s="41">
        <v>4581</v>
      </c>
      <c r="F9" s="42">
        <v>4370</v>
      </c>
      <c r="G9" s="39">
        <v>10452</v>
      </c>
      <c r="H9" s="43">
        <f t="shared" si="3"/>
        <v>0.27951784654779377</v>
      </c>
      <c r="I9" s="26"/>
      <c r="J9" s="24">
        <f t="shared" si="1"/>
        <v>12620</v>
      </c>
      <c r="K9" s="58">
        <f t="shared" si="4"/>
        <v>0.14305343034693813</v>
      </c>
      <c r="L9" s="58">
        <f t="shared" si="5"/>
        <v>0.13646441620085564</v>
      </c>
    </row>
    <row r="10" spans="1:12" ht="20.100000000000001" customHeight="1">
      <c r="B10" s="19" t="s">
        <v>22</v>
      </c>
      <c r="C10" s="39">
        <v>46569</v>
      </c>
      <c r="D10" s="40">
        <f t="shared" si="2"/>
        <v>13605</v>
      </c>
      <c r="E10" s="41">
        <v>6543</v>
      </c>
      <c r="F10" s="42">
        <v>7062</v>
      </c>
      <c r="G10" s="39">
        <v>14764</v>
      </c>
      <c r="H10" s="43">
        <f t="shared" si="3"/>
        <v>0.29214713650711849</v>
      </c>
      <c r="I10" s="26"/>
      <c r="J10" s="24">
        <f t="shared" si="1"/>
        <v>18200</v>
      </c>
      <c r="K10" s="58">
        <f t="shared" si="4"/>
        <v>0.14050119177993944</v>
      </c>
      <c r="L10" s="58">
        <f t="shared" si="5"/>
        <v>0.15164594472717902</v>
      </c>
    </row>
    <row r="11" spans="1:12" ht="20.100000000000001" customHeight="1">
      <c r="B11" s="19" t="s">
        <v>23</v>
      </c>
      <c r="C11" s="39">
        <v>103367</v>
      </c>
      <c r="D11" s="40">
        <f t="shared" si="2"/>
        <v>29870</v>
      </c>
      <c r="E11" s="41">
        <v>14682</v>
      </c>
      <c r="F11" s="42">
        <v>15188</v>
      </c>
      <c r="G11" s="39">
        <v>33505</v>
      </c>
      <c r="H11" s="43">
        <f t="shared" si="3"/>
        <v>0.2889703677189045</v>
      </c>
      <c r="I11" s="26"/>
      <c r="J11" s="24">
        <f t="shared" si="1"/>
        <v>39992</v>
      </c>
      <c r="K11" s="58">
        <f t="shared" si="4"/>
        <v>0.14203759420317896</v>
      </c>
      <c r="L11" s="58">
        <f t="shared" si="5"/>
        <v>0.14693277351572553</v>
      </c>
    </row>
    <row r="12" spans="1:12" ht="20.100000000000001" customHeight="1">
      <c r="B12" s="19" t="s">
        <v>24</v>
      </c>
      <c r="C12" s="39">
        <v>145931</v>
      </c>
      <c r="D12" s="40">
        <f t="shared" si="2"/>
        <v>46891</v>
      </c>
      <c r="E12" s="41">
        <v>23059</v>
      </c>
      <c r="F12" s="42">
        <v>23832</v>
      </c>
      <c r="G12" s="39">
        <v>45610</v>
      </c>
      <c r="H12" s="43">
        <f t="shared" si="3"/>
        <v>0.32132309104987972</v>
      </c>
      <c r="I12" s="26"/>
      <c r="J12" s="24">
        <f t="shared" si="1"/>
        <v>53430</v>
      </c>
      <c r="K12" s="58">
        <f t="shared" si="4"/>
        <v>0.15801303355695501</v>
      </c>
      <c r="L12" s="58">
        <f t="shared" si="5"/>
        <v>0.16331005749292474</v>
      </c>
    </row>
    <row r="13" spans="1:12" ht="20.100000000000001" customHeight="1">
      <c r="B13" s="19" t="s">
        <v>25</v>
      </c>
      <c r="C13" s="39">
        <v>60809</v>
      </c>
      <c r="D13" s="40">
        <f t="shared" si="2"/>
        <v>19972</v>
      </c>
      <c r="E13" s="41">
        <v>9593</v>
      </c>
      <c r="F13" s="42">
        <v>10379</v>
      </c>
      <c r="G13" s="39">
        <v>18709</v>
      </c>
      <c r="H13" s="43">
        <f t="shared" si="3"/>
        <v>0.32843822460491046</v>
      </c>
      <c r="I13" s="26"/>
      <c r="J13" s="24">
        <f t="shared" si="1"/>
        <v>22128</v>
      </c>
      <c r="K13" s="58">
        <f t="shared" si="4"/>
        <v>0.15775625318620598</v>
      </c>
      <c r="L13" s="58">
        <f t="shared" si="5"/>
        <v>0.17068197141870448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7996</v>
      </c>
      <c r="E4" s="46">
        <f t="shared" ref="E4:K4" si="0">SUM(E5:E6)</f>
        <v>5266</v>
      </c>
      <c r="F4" s="46">
        <f t="shared" si="0"/>
        <v>7870</v>
      </c>
      <c r="G4" s="46">
        <f t="shared" si="0"/>
        <v>5076</v>
      </c>
      <c r="H4" s="46">
        <f t="shared" si="0"/>
        <v>4296</v>
      </c>
      <c r="I4" s="46">
        <f t="shared" si="0"/>
        <v>5012</v>
      </c>
      <c r="J4" s="45">
        <f t="shared" si="0"/>
        <v>3112</v>
      </c>
      <c r="K4" s="47">
        <f t="shared" si="0"/>
        <v>38628</v>
      </c>
      <c r="L4" s="55">
        <f>K4/人口統計!D5</f>
        <v>0.18780356179168917</v>
      </c>
    </row>
    <row r="5" spans="1:12" ht="20.100000000000001" customHeight="1">
      <c r="B5" s="115"/>
      <c r="C5" s="116" t="s">
        <v>39</v>
      </c>
      <c r="D5" s="48">
        <v>1123</v>
      </c>
      <c r="E5" s="49">
        <v>854</v>
      </c>
      <c r="F5" s="49">
        <v>844</v>
      </c>
      <c r="G5" s="49">
        <v>633</v>
      </c>
      <c r="H5" s="49">
        <v>506</v>
      </c>
      <c r="I5" s="49">
        <v>479</v>
      </c>
      <c r="J5" s="48">
        <v>295</v>
      </c>
      <c r="K5" s="50">
        <f>SUM(D5:J5)</f>
        <v>4734</v>
      </c>
      <c r="L5" s="56">
        <f>K5/人口統計!D5</f>
        <v>2.3016000350053238E-2</v>
      </c>
    </row>
    <row r="6" spans="1:12" ht="20.100000000000001" customHeight="1">
      <c r="B6" s="115"/>
      <c r="C6" s="117" t="s">
        <v>40</v>
      </c>
      <c r="D6" s="51">
        <v>6873</v>
      </c>
      <c r="E6" s="52">
        <v>4412</v>
      </c>
      <c r="F6" s="52">
        <v>7026</v>
      </c>
      <c r="G6" s="52">
        <v>4443</v>
      </c>
      <c r="H6" s="52">
        <v>3790</v>
      </c>
      <c r="I6" s="52">
        <v>4533</v>
      </c>
      <c r="J6" s="51">
        <v>2817</v>
      </c>
      <c r="K6" s="53">
        <f>SUM(D6:J6)</f>
        <v>33894</v>
      </c>
      <c r="L6" s="57">
        <f>K6/人口統計!D5</f>
        <v>0.16478756144163592</v>
      </c>
    </row>
    <row r="7" spans="1:12" ht="20.100000000000001" customHeight="1" thickBot="1">
      <c r="B7" s="193" t="s">
        <v>63</v>
      </c>
      <c r="C7" s="194"/>
      <c r="D7" s="45">
        <v>84</v>
      </c>
      <c r="E7" s="46">
        <v>126</v>
      </c>
      <c r="F7" s="46">
        <v>125</v>
      </c>
      <c r="G7" s="46">
        <v>117</v>
      </c>
      <c r="H7" s="46">
        <v>87</v>
      </c>
      <c r="I7" s="46">
        <v>84</v>
      </c>
      <c r="J7" s="45">
        <v>73</v>
      </c>
      <c r="K7" s="47">
        <f>SUM(D7:J7)</f>
        <v>696</v>
      </c>
      <c r="L7" s="78"/>
    </row>
    <row r="8" spans="1:12" ht="20.100000000000001" customHeight="1" thickTop="1">
      <c r="B8" s="195" t="s">
        <v>35</v>
      </c>
      <c r="C8" s="196"/>
      <c r="D8" s="35">
        <f>D4+D7</f>
        <v>8080</v>
      </c>
      <c r="E8" s="34">
        <f t="shared" ref="E8:K8" si="1">E4+E7</f>
        <v>5392</v>
      </c>
      <c r="F8" s="34">
        <f t="shared" si="1"/>
        <v>7995</v>
      </c>
      <c r="G8" s="34">
        <f t="shared" si="1"/>
        <v>5193</v>
      </c>
      <c r="H8" s="34">
        <f t="shared" si="1"/>
        <v>4383</v>
      </c>
      <c r="I8" s="34">
        <f t="shared" si="1"/>
        <v>5096</v>
      </c>
      <c r="J8" s="35">
        <f t="shared" si="1"/>
        <v>3185</v>
      </c>
      <c r="K8" s="54">
        <f t="shared" si="1"/>
        <v>39324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1230</v>
      </c>
      <c r="E23" s="39">
        <v>804</v>
      </c>
      <c r="F23" s="39">
        <v>1110</v>
      </c>
      <c r="G23" s="39">
        <v>731</v>
      </c>
      <c r="H23" s="39">
        <v>652</v>
      </c>
      <c r="I23" s="39">
        <v>840</v>
      </c>
      <c r="J23" s="40">
        <v>528</v>
      </c>
      <c r="K23" s="167">
        <f t="shared" ref="K23:K30" si="2">SUM(D23:J23)</f>
        <v>5895</v>
      </c>
      <c r="L23" s="188">
        <f>K23/人口統計!D6</f>
        <v>0.14782957594603405</v>
      </c>
    </row>
    <row r="24" spans="1:12" ht="20.100000000000001" customHeight="1">
      <c r="B24" s="197" t="s">
        <v>19</v>
      </c>
      <c r="C24" s="199"/>
      <c r="D24" s="45">
        <v>1207</v>
      </c>
      <c r="E24" s="46">
        <v>837</v>
      </c>
      <c r="F24" s="46">
        <v>1091</v>
      </c>
      <c r="G24" s="46">
        <v>717</v>
      </c>
      <c r="H24" s="46">
        <v>583</v>
      </c>
      <c r="I24" s="46">
        <v>649</v>
      </c>
      <c r="J24" s="45">
        <v>411</v>
      </c>
      <c r="K24" s="47">
        <f t="shared" si="2"/>
        <v>5495</v>
      </c>
      <c r="L24" s="55">
        <f>K24/人口統計!D7</f>
        <v>0.19224713990833711</v>
      </c>
    </row>
    <row r="25" spans="1:12" ht="20.100000000000001" customHeight="1">
      <c r="B25" s="197" t="s">
        <v>20</v>
      </c>
      <c r="C25" s="199"/>
      <c r="D25" s="45">
        <v>842</v>
      </c>
      <c r="E25" s="46">
        <v>468</v>
      </c>
      <c r="F25" s="46">
        <v>753</v>
      </c>
      <c r="G25" s="46">
        <v>535</v>
      </c>
      <c r="H25" s="46">
        <v>451</v>
      </c>
      <c r="I25" s="46">
        <v>465</v>
      </c>
      <c r="J25" s="45">
        <v>311</v>
      </c>
      <c r="K25" s="47">
        <f t="shared" si="2"/>
        <v>3825</v>
      </c>
      <c r="L25" s="55">
        <f>K25/人口統計!D8</f>
        <v>0.21328203412512545</v>
      </c>
    </row>
    <row r="26" spans="1:12" ht="20.100000000000001" customHeight="1">
      <c r="B26" s="197" t="s">
        <v>21</v>
      </c>
      <c r="C26" s="199"/>
      <c r="D26" s="45">
        <v>203</v>
      </c>
      <c r="E26" s="46">
        <v>168</v>
      </c>
      <c r="F26" s="46">
        <v>300</v>
      </c>
      <c r="G26" s="46">
        <v>228</v>
      </c>
      <c r="H26" s="46">
        <v>187</v>
      </c>
      <c r="I26" s="46">
        <v>191</v>
      </c>
      <c r="J26" s="45">
        <v>160</v>
      </c>
      <c r="K26" s="47">
        <f t="shared" si="2"/>
        <v>1437</v>
      </c>
      <c r="L26" s="55">
        <f>K26/人口統計!D9</f>
        <v>0.16054072170707184</v>
      </c>
    </row>
    <row r="27" spans="1:12" ht="20.100000000000001" customHeight="1">
      <c r="B27" s="197" t="s">
        <v>22</v>
      </c>
      <c r="C27" s="199"/>
      <c r="D27" s="45">
        <v>393</v>
      </c>
      <c r="E27" s="46">
        <v>272</v>
      </c>
      <c r="F27" s="46">
        <v>479</v>
      </c>
      <c r="G27" s="46">
        <v>297</v>
      </c>
      <c r="H27" s="46">
        <v>263</v>
      </c>
      <c r="I27" s="46">
        <v>314</v>
      </c>
      <c r="J27" s="45">
        <v>172</v>
      </c>
      <c r="K27" s="47">
        <f t="shared" si="2"/>
        <v>2190</v>
      </c>
      <c r="L27" s="55">
        <f>K27/人口統計!D10</f>
        <v>0.16097023153252479</v>
      </c>
    </row>
    <row r="28" spans="1:12" ht="20.100000000000001" customHeight="1">
      <c r="B28" s="197" t="s">
        <v>23</v>
      </c>
      <c r="C28" s="199"/>
      <c r="D28" s="45">
        <v>727</v>
      </c>
      <c r="E28" s="46">
        <v>626</v>
      </c>
      <c r="F28" s="46">
        <v>1207</v>
      </c>
      <c r="G28" s="46">
        <v>677</v>
      </c>
      <c r="H28" s="46">
        <v>593</v>
      </c>
      <c r="I28" s="46">
        <v>682</v>
      </c>
      <c r="J28" s="45">
        <v>390</v>
      </c>
      <c r="K28" s="47">
        <f t="shared" si="2"/>
        <v>4902</v>
      </c>
      <c r="L28" s="55">
        <f>K28/人口統計!D11</f>
        <v>0.16411114830934048</v>
      </c>
    </row>
    <row r="29" spans="1:12" ht="20.100000000000001" customHeight="1">
      <c r="B29" s="197" t="s">
        <v>24</v>
      </c>
      <c r="C29" s="198"/>
      <c r="D29" s="40">
        <v>2870</v>
      </c>
      <c r="E29" s="39">
        <v>1647</v>
      </c>
      <c r="F29" s="39">
        <v>2215</v>
      </c>
      <c r="G29" s="39">
        <v>1441</v>
      </c>
      <c r="H29" s="39">
        <v>1231</v>
      </c>
      <c r="I29" s="39">
        <v>1330</v>
      </c>
      <c r="J29" s="40">
        <v>807</v>
      </c>
      <c r="K29" s="167">
        <f t="shared" si="2"/>
        <v>11541</v>
      </c>
      <c r="L29" s="168">
        <f>K29/人口統計!D12</f>
        <v>0.24612398967818985</v>
      </c>
    </row>
    <row r="30" spans="1:12" ht="20.100000000000001" customHeight="1">
      <c r="B30" s="197" t="s">
        <v>25</v>
      </c>
      <c r="C30" s="198"/>
      <c r="D30" s="40">
        <v>524</v>
      </c>
      <c r="E30" s="39">
        <v>444</v>
      </c>
      <c r="F30" s="39">
        <v>715</v>
      </c>
      <c r="G30" s="39">
        <v>450</v>
      </c>
      <c r="H30" s="39">
        <v>336</v>
      </c>
      <c r="I30" s="39">
        <v>541</v>
      </c>
      <c r="J30" s="40">
        <v>333</v>
      </c>
      <c r="K30" s="167">
        <f t="shared" si="2"/>
        <v>3343</v>
      </c>
      <c r="L30" s="168">
        <f>K30/人口統計!D13</f>
        <v>0.16738433807330264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29599</v>
      </c>
      <c r="E5" s="174">
        <v>1905360.9600000007</v>
      </c>
      <c r="F5" s="175">
        <v>15919</v>
      </c>
      <c r="G5" s="176">
        <v>346485.26</v>
      </c>
      <c r="H5" s="173">
        <v>2942</v>
      </c>
      <c r="I5" s="174">
        <v>678127.59000000008</v>
      </c>
      <c r="J5" s="175">
        <v>6894</v>
      </c>
      <c r="K5" s="176">
        <v>1885063.5800000003</v>
      </c>
      <c r="M5" s="147">
        <f>Q5+Q7</f>
        <v>45518</v>
      </c>
      <c r="N5" s="119" t="s">
        <v>106</v>
      </c>
      <c r="O5" s="120"/>
      <c r="P5" s="132"/>
      <c r="Q5" s="121">
        <v>29599</v>
      </c>
      <c r="R5" s="122">
        <v>1905360.9600000007</v>
      </c>
      <c r="S5" s="122">
        <f>R5/Q5*100</f>
        <v>6437.2477448562477</v>
      </c>
    </row>
    <row r="6" spans="1:19" ht="20.100000000000001" customHeight="1" thickTop="1">
      <c r="B6" s="203" t="s">
        <v>112</v>
      </c>
      <c r="C6" s="203"/>
      <c r="D6" s="169">
        <v>4706</v>
      </c>
      <c r="E6" s="170">
        <v>286612.4200000001</v>
      </c>
      <c r="F6" s="171">
        <v>2381</v>
      </c>
      <c r="G6" s="172">
        <v>52059.710000000028</v>
      </c>
      <c r="H6" s="169">
        <v>285</v>
      </c>
      <c r="I6" s="170">
        <v>65405.54</v>
      </c>
      <c r="J6" s="171">
        <v>1141</v>
      </c>
      <c r="K6" s="172">
        <v>338692.82</v>
      </c>
      <c r="M6" s="58"/>
      <c r="N6" s="123"/>
      <c r="O6" s="92" t="s">
        <v>103</v>
      </c>
      <c r="P6" s="105"/>
      <c r="Q6" s="96">
        <f>Q5/Q$13</f>
        <v>0.53472197131191967</v>
      </c>
      <c r="R6" s="97">
        <f>R5/R$13</f>
        <v>0.39571052219804265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4508</v>
      </c>
      <c r="E7" s="144">
        <v>291731.33000000007</v>
      </c>
      <c r="F7" s="145">
        <v>2463</v>
      </c>
      <c r="G7" s="146">
        <v>50326.009999999987</v>
      </c>
      <c r="H7" s="143">
        <v>244</v>
      </c>
      <c r="I7" s="144">
        <v>57939.06</v>
      </c>
      <c r="J7" s="145">
        <v>881</v>
      </c>
      <c r="K7" s="146">
        <v>239527.94000000003</v>
      </c>
      <c r="M7" s="58"/>
      <c r="N7" s="124" t="s">
        <v>107</v>
      </c>
      <c r="O7" s="125"/>
      <c r="P7" s="133"/>
      <c r="Q7" s="126">
        <v>15919</v>
      </c>
      <c r="R7" s="127">
        <v>346485.26</v>
      </c>
      <c r="S7" s="127">
        <f>R7/Q7*100</f>
        <v>2176.5516678183303</v>
      </c>
    </row>
    <row r="8" spans="1:19" ht="20.100000000000001" customHeight="1">
      <c r="B8" s="200" t="s">
        <v>114</v>
      </c>
      <c r="C8" s="200"/>
      <c r="D8" s="143">
        <v>2772</v>
      </c>
      <c r="E8" s="144">
        <v>177395.98</v>
      </c>
      <c r="F8" s="145">
        <v>1497</v>
      </c>
      <c r="G8" s="146">
        <v>30166.560000000012</v>
      </c>
      <c r="H8" s="143">
        <v>334</v>
      </c>
      <c r="I8" s="144">
        <v>85438.65</v>
      </c>
      <c r="J8" s="145">
        <v>651</v>
      </c>
      <c r="K8" s="146">
        <v>187685.16999999998</v>
      </c>
      <c r="L8" s="87"/>
      <c r="M8" s="86"/>
      <c r="N8" s="128"/>
      <c r="O8" s="92" t="s">
        <v>103</v>
      </c>
      <c r="P8" s="105"/>
      <c r="Q8" s="96">
        <f>Q7/Q$13</f>
        <v>0.28758535968493693</v>
      </c>
      <c r="R8" s="97">
        <f>R7/R$13</f>
        <v>7.1958996771154873E-2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1106</v>
      </c>
      <c r="E9" s="144">
        <v>69158.190000000017</v>
      </c>
      <c r="F9" s="145">
        <v>419</v>
      </c>
      <c r="G9" s="146">
        <v>8855.5999999999985</v>
      </c>
      <c r="H9" s="143">
        <v>50</v>
      </c>
      <c r="I9" s="144">
        <v>12506.53</v>
      </c>
      <c r="J9" s="145">
        <v>338</v>
      </c>
      <c r="K9" s="146">
        <v>93040.760000000009</v>
      </c>
      <c r="L9" s="87"/>
      <c r="M9" s="86"/>
      <c r="N9" s="124" t="s">
        <v>108</v>
      </c>
      <c r="O9" s="125"/>
      <c r="P9" s="133"/>
      <c r="Q9" s="126">
        <v>2942</v>
      </c>
      <c r="R9" s="127">
        <v>678127.59000000008</v>
      </c>
      <c r="S9" s="127">
        <f>R9/Q9*100</f>
        <v>23049.884092454115</v>
      </c>
    </row>
    <row r="10" spans="1:19" ht="20.100000000000001" customHeight="1">
      <c r="B10" s="200" t="s">
        <v>116</v>
      </c>
      <c r="C10" s="200"/>
      <c r="D10" s="143">
        <v>1674</v>
      </c>
      <c r="E10" s="144">
        <v>112617.06000000001</v>
      </c>
      <c r="F10" s="145">
        <v>747</v>
      </c>
      <c r="G10" s="146">
        <v>15722.12</v>
      </c>
      <c r="H10" s="143">
        <v>192</v>
      </c>
      <c r="I10" s="144">
        <v>43571.46</v>
      </c>
      <c r="J10" s="145">
        <v>392</v>
      </c>
      <c r="K10" s="146">
        <v>107815.29000000001</v>
      </c>
      <c r="L10" s="87"/>
      <c r="M10" s="86"/>
      <c r="N10" s="93"/>
      <c r="O10" s="92" t="s">
        <v>103</v>
      </c>
      <c r="P10" s="105"/>
      <c r="Q10" s="96">
        <f>Q9/Q$13</f>
        <v>5.3148823933229755E-2</v>
      </c>
      <c r="R10" s="97">
        <f>R9/R$13</f>
        <v>0.14083537365843798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3552</v>
      </c>
      <c r="E11" s="144">
        <v>243719.83000000002</v>
      </c>
      <c r="F11" s="145">
        <v>1258</v>
      </c>
      <c r="G11" s="146">
        <v>29406.6</v>
      </c>
      <c r="H11" s="143">
        <v>491</v>
      </c>
      <c r="I11" s="144">
        <v>109657.58</v>
      </c>
      <c r="J11" s="145">
        <v>906</v>
      </c>
      <c r="K11" s="146">
        <v>245644.61</v>
      </c>
      <c r="L11" s="87"/>
      <c r="M11" s="86"/>
      <c r="N11" s="124" t="s">
        <v>109</v>
      </c>
      <c r="O11" s="125"/>
      <c r="P11" s="133"/>
      <c r="Q11" s="99">
        <v>6894</v>
      </c>
      <c r="R11" s="100">
        <v>1885063.5800000003</v>
      </c>
      <c r="S11" s="100">
        <f>R11/Q11*100</f>
        <v>27343.539019437198</v>
      </c>
    </row>
    <row r="12" spans="1:19" ht="20.100000000000001" customHeight="1" thickBot="1">
      <c r="B12" s="200" t="s">
        <v>118</v>
      </c>
      <c r="C12" s="200"/>
      <c r="D12" s="143">
        <v>8738</v>
      </c>
      <c r="E12" s="144">
        <v>549361.34000000008</v>
      </c>
      <c r="F12" s="145">
        <v>6029</v>
      </c>
      <c r="G12" s="146">
        <v>134481.13999999996</v>
      </c>
      <c r="H12" s="143">
        <v>1081</v>
      </c>
      <c r="I12" s="144">
        <v>250015.91</v>
      </c>
      <c r="J12" s="145">
        <v>1784</v>
      </c>
      <c r="K12" s="146">
        <v>460316.13000000006</v>
      </c>
      <c r="L12" s="87"/>
      <c r="M12" s="86"/>
      <c r="N12" s="123"/>
      <c r="O12" s="82" t="s">
        <v>103</v>
      </c>
      <c r="P12" s="106"/>
      <c r="Q12" s="101">
        <f>Q11/Q$13</f>
        <v>0.12454384506991364</v>
      </c>
      <c r="R12" s="102">
        <f>R11/R$13</f>
        <v>0.39149510737236459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2543</v>
      </c>
      <c r="E13" s="144">
        <v>174764.81</v>
      </c>
      <c r="F13" s="145">
        <v>1125</v>
      </c>
      <c r="G13" s="146">
        <v>25467.520000000004</v>
      </c>
      <c r="H13" s="143">
        <v>265</v>
      </c>
      <c r="I13" s="144">
        <v>53592.859999999993</v>
      </c>
      <c r="J13" s="145">
        <v>801</v>
      </c>
      <c r="K13" s="146">
        <v>212340.86000000002</v>
      </c>
      <c r="M13" s="58"/>
      <c r="N13" s="129" t="s">
        <v>110</v>
      </c>
      <c r="O13" s="130"/>
      <c r="P13" s="131"/>
      <c r="Q13" s="94">
        <f>Q5+Q7+Q9+Q11</f>
        <v>55354</v>
      </c>
      <c r="R13" s="95">
        <f>R5+R7+R9+R11</f>
        <v>4815037.3900000006</v>
      </c>
      <c r="S13" s="95">
        <f>R13/Q13*100</f>
        <v>8698.6259168262459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0.53472197131191967</v>
      </c>
      <c r="O16" s="58">
        <f>F5/(D5+F5+H5+J5)</f>
        <v>0.28758535968493693</v>
      </c>
      <c r="P16" s="58">
        <f>H5/(D5+F5+H5+J5)</f>
        <v>5.3148823933229755E-2</v>
      </c>
      <c r="Q16" s="58">
        <f>J5/(D5+F5+H5+J5)</f>
        <v>0.12454384506991364</v>
      </c>
    </row>
    <row r="17" spans="13:17" ht="20.100000000000001" customHeight="1">
      <c r="M17" s="14" t="s">
        <v>132</v>
      </c>
      <c r="N17" s="58">
        <f t="shared" ref="N17:N23" si="0">D6/(D6+F6+H6+J6)</f>
        <v>0.55280159755667801</v>
      </c>
      <c r="O17" s="58">
        <f t="shared" ref="O17:O23" si="1">F6/(D6+F6+H6+J6)</f>
        <v>0.27968988605661926</v>
      </c>
      <c r="P17" s="58">
        <f t="shared" ref="P17:P23" si="2">H6/(D6+F6+H6+J6)</f>
        <v>3.3478209796781393E-2</v>
      </c>
      <c r="Q17" s="58">
        <f t="shared" ref="Q17:Q23" si="3">J6/(D6+F6+H6+J6)</f>
        <v>0.13403030658992129</v>
      </c>
    </row>
    <row r="18" spans="13:17" ht="20.100000000000001" customHeight="1">
      <c r="M18" s="14" t="s">
        <v>133</v>
      </c>
      <c r="N18" s="58">
        <f t="shared" si="0"/>
        <v>0.55681818181818177</v>
      </c>
      <c r="O18" s="58">
        <f t="shared" si="1"/>
        <v>0.30422430830039526</v>
      </c>
      <c r="P18" s="58">
        <f t="shared" si="2"/>
        <v>3.0138339920948616E-2</v>
      </c>
      <c r="Q18" s="58">
        <f t="shared" si="3"/>
        <v>0.1088191699604743</v>
      </c>
    </row>
    <row r="19" spans="13:17" ht="20.100000000000001" customHeight="1">
      <c r="M19" s="14" t="s">
        <v>134</v>
      </c>
      <c r="N19" s="58">
        <f t="shared" si="0"/>
        <v>0.52759802055576699</v>
      </c>
      <c r="O19" s="58">
        <f t="shared" si="1"/>
        <v>0.2849257708412638</v>
      </c>
      <c r="P19" s="58">
        <f t="shared" si="2"/>
        <v>6.3570612866387516E-2</v>
      </c>
      <c r="Q19" s="58">
        <f t="shared" si="3"/>
        <v>0.12390559573658165</v>
      </c>
    </row>
    <row r="20" spans="13:17" ht="20.100000000000001" customHeight="1">
      <c r="M20" s="14" t="s">
        <v>135</v>
      </c>
      <c r="N20" s="58">
        <f t="shared" si="0"/>
        <v>0.57814950339780447</v>
      </c>
      <c r="O20" s="58">
        <f t="shared" si="1"/>
        <v>0.2190277051751176</v>
      </c>
      <c r="P20" s="58">
        <f t="shared" si="2"/>
        <v>2.6136957658128592E-2</v>
      </c>
      <c r="Q20" s="58">
        <f t="shared" si="3"/>
        <v>0.17668583376894931</v>
      </c>
    </row>
    <row r="21" spans="13:17" ht="20.100000000000001" customHeight="1">
      <c r="M21" s="14" t="s">
        <v>136</v>
      </c>
      <c r="N21" s="58">
        <f t="shared" si="0"/>
        <v>0.5570715474209651</v>
      </c>
      <c r="O21" s="58">
        <f t="shared" si="1"/>
        <v>0.24858569051580698</v>
      </c>
      <c r="P21" s="58">
        <f t="shared" si="2"/>
        <v>6.3893510815307822E-2</v>
      </c>
      <c r="Q21" s="58">
        <f t="shared" si="3"/>
        <v>0.13044925124792014</v>
      </c>
    </row>
    <row r="22" spans="13:17" ht="20.100000000000001" customHeight="1">
      <c r="M22" s="14" t="s">
        <v>137</v>
      </c>
      <c r="N22" s="58">
        <f t="shared" si="0"/>
        <v>0.5722571290478492</v>
      </c>
      <c r="O22" s="58">
        <f t="shared" si="1"/>
        <v>0.20267439987111327</v>
      </c>
      <c r="P22" s="58">
        <f t="shared" si="2"/>
        <v>7.910423715160303E-2</v>
      </c>
      <c r="Q22" s="58">
        <f t="shared" si="3"/>
        <v>0.1459642339294345</v>
      </c>
    </row>
    <row r="23" spans="13:17" ht="20.100000000000001" customHeight="1">
      <c r="M23" s="14" t="s">
        <v>138</v>
      </c>
      <c r="N23" s="58">
        <f t="shared" si="0"/>
        <v>0.49557622504537208</v>
      </c>
      <c r="O23" s="58">
        <f t="shared" si="1"/>
        <v>0.34193511796733211</v>
      </c>
      <c r="P23" s="58">
        <f t="shared" si="2"/>
        <v>6.1308983666061703E-2</v>
      </c>
      <c r="Q23" s="58">
        <f t="shared" si="3"/>
        <v>0.10117967332123412</v>
      </c>
    </row>
    <row r="24" spans="13:17" ht="20.100000000000001" customHeight="1">
      <c r="M24" s="14" t="s">
        <v>139</v>
      </c>
      <c r="N24" s="58">
        <f t="shared" ref="N24" si="4">D13/(D13+F13+H13+J13)</f>
        <v>0.5371778622729193</v>
      </c>
      <c r="O24" s="58">
        <f t="shared" ref="O24" si="5">F13/(D13+F13+H13+J13)</f>
        <v>0.2376425855513308</v>
      </c>
      <c r="P24" s="58">
        <f t="shared" ref="P24" si="6">H13/(D13+F13+H13+J13)</f>
        <v>5.5978031263202367E-2</v>
      </c>
      <c r="Q24" s="58">
        <f t="shared" ref="Q24" si="7">J13/(D13+F13+H13+J13)</f>
        <v>0.16920152091254753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0.39571052219804265</v>
      </c>
      <c r="O29" s="58">
        <f>G5/(E5+G5+I5+K5)</f>
        <v>7.1958996771154873E-2</v>
      </c>
      <c r="P29" s="58">
        <f>I5/(E5+G5+I5+K5)</f>
        <v>0.14083537365843798</v>
      </c>
      <c r="Q29" s="58">
        <f>K5/(E5+G5+I5+K5)</f>
        <v>0.39149510737236459</v>
      </c>
    </row>
    <row r="30" spans="13:17" ht="20.100000000000001" customHeight="1">
      <c r="M30" s="14" t="s">
        <v>132</v>
      </c>
      <c r="N30" s="58">
        <f t="shared" ref="N30:N37" si="8">E6/(E6+G6+I6+K6)</f>
        <v>0.38586942246453554</v>
      </c>
      <c r="O30" s="58">
        <f t="shared" ref="O30:O37" si="9">G6/(E6+G6+I6+K6)</f>
        <v>7.0088554541255427E-2</v>
      </c>
      <c r="P30" s="58">
        <f t="shared" ref="P30:P37" si="10">I6/(E6+G6+I6+K6)</f>
        <v>8.8056190816089092E-2</v>
      </c>
      <c r="Q30" s="58">
        <f t="shared" ref="Q30:Q37" si="11">K6/(E6+G6+I6+K6)</f>
        <v>0.45598583217812</v>
      </c>
    </row>
    <row r="31" spans="13:17" ht="20.100000000000001" customHeight="1">
      <c r="M31" s="14" t="s">
        <v>133</v>
      </c>
      <c r="N31" s="58">
        <f t="shared" si="8"/>
        <v>0.45616923665485515</v>
      </c>
      <c r="O31" s="58">
        <f t="shared" si="9"/>
        <v>7.8692876646415028E-2</v>
      </c>
      <c r="P31" s="58">
        <f t="shared" si="10"/>
        <v>9.0597114724359024E-2</v>
      </c>
      <c r="Q31" s="58">
        <f t="shared" si="11"/>
        <v>0.3745407719743708</v>
      </c>
    </row>
    <row r="32" spans="13:17" ht="20.100000000000001" customHeight="1">
      <c r="M32" s="14" t="s">
        <v>134</v>
      </c>
      <c r="N32" s="58">
        <f t="shared" si="8"/>
        <v>0.36904725151760076</v>
      </c>
      <c r="O32" s="58">
        <f t="shared" si="9"/>
        <v>6.2757262344619077E-2</v>
      </c>
      <c r="P32" s="58">
        <f t="shared" si="10"/>
        <v>0.17774302977933468</v>
      </c>
      <c r="Q32" s="58">
        <f t="shared" si="11"/>
        <v>0.39045245635844539</v>
      </c>
    </row>
    <row r="33" spans="13:17" ht="20.100000000000001" customHeight="1">
      <c r="M33" s="14" t="s">
        <v>135</v>
      </c>
      <c r="N33" s="58">
        <f t="shared" si="8"/>
        <v>0.37675846099837729</v>
      </c>
      <c r="O33" s="58">
        <f t="shared" si="9"/>
        <v>4.8243342216116827E-2</v>
      </c>
      <c r="P33" s="58">
        <f t="shared" si="10"/>
        <v>6.8132798085520085E-2</v>
      </c>
      <c r="Q33" s="58">
        <f t="shared" si="11"/>
        <v>0.50686539869998581</v>
      </c>
    </row>
    <row r="34" spans="13:17" ht="20.100000000000001" customHeight="1">
      <c r="M34" s="14" t="s">
        <v>136</v>
      </c>
      <c r="N34" s="58">
        <f t="shared" si="8"/>
        <v>0.40259785712393553</v>
      </c>
      <c r="O34" s="58">
        <f t="shared" si="9"/>
        <v>5.620544366408934E-2</v>
      </c>
      <c r="P34" s="58">
        <f t="shared" si="10"/>
        <v>0.15576482308951475</v>
      </c>
      <c r="Q34" s="58">
        <f t="shared" si="11"/>
        <v>0.38543187612246027</v>
      </c>
    </row>
    <row r="35" spans="13:17" ht="20.100000000000001" customHeight="1">
      <c r="M35" s="14" t="s">
        <v>137</v>
      </c>
      <c r="N35" s="58">
        <f t="shared" si="8"/>
        <v>0.38782420507837473</v>
      </c>
      <c r="O35" s="58">
        <f t="shared" si="9"/>
        <v>4.6793858624707446E-2</v>
      </c>
      <c r="P35" s="58">
        <f t="shared" si="10"/>
        <v>0.17449488535388474</v>
      </c>
      <c r="Q35" s="58">
        <f t="shared" si="11"/>
        <v>0.39088705094303311</v>
      </c>
    </row>
    <row r="36" spans="13:17" ht="20.100000000000001" customHeight="1">
      <c r="M36" s="14" t="s">
        <v>138</v>
      </c>
      <c r="N36" s="58">
        <f t="shared" si="8"/>
        <v>0.39404058252334156</v>
      </c>
      <c r="O36" s="58">
        <f t="shared" si="9"/>
        <v>9.6459329926643578E-2</v>
      </c>
      <c r="P36" s="58">
        <f t="shared" si="10"/>
        <v>0.17932899103621547</v>
      </c>
      <c r="Q36" s="58">
        <f t="shared" si="11"/>
        <v>0.3301710965137995</v>
      </c>
    </row>
    <row r="37" spans="13:17" ht="20.100000000000001" customHeight="1">
      <c r="M37" s="14" t="s">
        <v>139</v>
      </c>
      <c r="N37" s="58">
        <f t="shared" si="8"/>
        <v>0.3748981934656116</v>
      </c>
      <c r="O37" s="58">
        <f t="shared" si="9"/>
        <v>5.4631863474399307E-2</v>
      </c>
      <c r="P37" s="58">
        <f t="shared" si="10"/>
        <v>0.11496517174513242</v>
      </c>
      <c r="Q37" s="58">
        <f t="shared" si="11"/>
        <v>0.45550477131485656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5037</v>
      </c>
      <c r="F5" s="149">
        <f>E5/SUM(E$5:E$15)</f>
        <v>0.17017466806311024</v>
      </c>
      <c r="G5" s="150">
        <v>289693.64000000007</v>
      </c>
      <c r="H5" s="151">
        <f>G5/SUM(G$5:G$15)</f>
        <v>0.1520413433893387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196</v>
      </c>
      <c r="F6" s="153">
        <f t="shared" ref="F6:F15" si="0">E6/SUM(E$5:E$15)</f>
        <v>6.621845332612588E-3</v>
      </c>
      <c r="G6" s="154">
        <v>13173.12</v>
      </c>
      <c r="H6" s="155">
        <f t="shared" ref="H6:H15" si="1">G6/SUM(G$5:G$15)</f>
        <v>6.9137136094149839E-3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1306</v>
      </c>
      <c r="F7" s="153">
        <f t="shared" si="0"/>
        <v>4.4123112267306329E-2</v>
      </c>
      <c r="G7" s="154">
        <v>60604.41</v>
      </c>
      <c r="H7" s="155">
        <f t="shared" si="1"/>
        <v>3.1807311723233797E-2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326</v>
      </c>
      <c r="F8" s="153">
        <f t="shared" si="0"/>
        <v>1.1013885604243387E-2</v>
      </c>
      <c r="G8" s="154">
        <v>13301.530000000002</v>
      </c>
      <c r="H8" s="155">
        <f t="shared" si="1"/>
        <v>6.9811076637153312E-3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2589</v>
      </c>
      <c r="F9" s="153">
        <f t="shared" si="0"/>
        <v>8.7469171255785669E-2</v>
      </c>
      <c r="G9" s="154">
        <v>35665.890000000007</v>
      </c>
      <c r="H9" s="155">
        <f t="shared" si="1"/>
        <v>1.8718705142357909E-2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7142</v>
      </c>
      <c r="F10" s="153">
        <f t="shared" si="0"/>
        <v>0.24129193553836278</v>
      </c>
      <c r="G10" s="154">
        <v>758575.23999999987</v>
      </c>
      <c r="H10" s="155">
        <f t="shared" si="1"/>
        <v>0.39812678853249928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3032</v>
      </c>
      <c r="F11" s="153">
        <f t="shared" si="0"/>
        <v>0.10243589310449677</v>
      </c>
      <c r="G11" s="154">
        <v>283829.44999999995</v>
      </c>
      <c r="H11" s="155">
        <f t="shared" si="1"/>
        <v>0.14896361159829785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1323</v>
      </c>
      <c r="F12" s="153">
        <f t="shared" si="0"/>
        <v>4.4697455995134971E-2</v>
      </c>
      <c r="G12" s="154">
        <v>135201.09000000003</v>
      </c>
      <c r="H12" s="155">
        <f t="shared" si="1"/>
        <v>7.0958255594782429E-2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279</v>
      </c>
      <c r="F13" s="153">
        <f t="shared" si="0"/>
        <v>9.425994121423021E-3</v>
      </c>
      <c r="G13" s="154">
        <v>20219.239999999998</v>
      </c>
      <c r="H13" s="155">
        <f t="shared" si="1"/>
        <v>1.061176355791398E-2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984</v>
      </c>
      <c r="F14" s="153">
        <f t="shared" si="0"/>
        <v>3.3244366363728503E-2</v>
      </c>
      <c r="G14" s="154">
        <v>195861.59</v>
      </c>
      <c r="H14" s="155">
        <f t="shared" si="1"/>
        <v>0.10279500530965008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7385</v>
      </c>
      <c r="F15" s="157">
        <f t="shared" si="0"/>
        <v>0.24950167235379572</v>
      </c>
      <c r="G15" s="158">
        <v>99235.760000000009</v>
      </c>
      <c r="H15" s="159">
        <f t="shared" si="1"/>
        <v>5.2082393878795541E-2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5015</v>
      </c>
      <c r="F16" s="161">
        <f>E16/SUM(E$16:E$26)</f>
        <v>0.31503235127834661</v>
      </c>
      <c r="G16" s="162">
        <v>106160.35999999997</v>
      </c>
      <c r="H16" s="163">
        <f>G16/SUM(G$16:G$26)</f>
        <v>0.30639213916343799</v>
      </c>
    </row>
    <row r="17" spans="2:8" s="14" customFormat="1" ht="20.100000000000001" customHeight="1">
      <c r="B17" s="207"/>
      <c r="C17" s="213" t="s">
        <v>82</v>
      </c>
      <c r="D17" s="214"/>
      <c r="E17" s="152">
        <v>2</v>
      </c>
      <c r="F17" s="153">
        <f t="shared" ref="F17:F26" si="2">E17/SUM(E$16:E$26)</f>
        <v>1.2563603241409635E-4</v>
      </c>
      <c r="G17" s="154">
        <v>43.11</v>
      </c>
      <c r="H17" s="155">
        <f t="shared" ref="H17:H26" si="3">G17/SUM(G$16:G$26)</f>
        <v>1.2442087724020355E-4</v>
      </c>
    </row>
    <row r="18" spans="2:8" s="14" customFormat="1" ht="20.100000000000001" customHeight="1">
      <c r="B18" s="207"/>
      <c r="C18" s="213" t="s">
        <v>83</v>
      </c>
      <c r="D18" s="214"/>
      <c r="E18" s="152">
        <v>388</v>
      </c>
      <c r="F18" s="153">
        <f t="shared" si="2"/>
        <v>2.4373390288334695E-2</v>
      </c>
      <c r="G18" s="154">
        <v>11435.689999999999</v>
      </c>
      <c r="H18" s="155">
        <f t="shared" si="3"/>
        <v>3.3004838358780403E-2</v>
      </c>
    </row>
    <row r="19" spans="2:8" s="14" customFormat="1" ht="20.100000000000001" customHeight="1">
      <c r="B19" s="207"/>
      <c r="C19" s="213" t="s">
        <v>84</v>
      </c>
      <c r="D19" s="214"/>
      <c r="E19" s="152">
        <v>118</v>
      </c>
      <c r="F19" s="153">
        <f t="shared" si="2"/>
        <v>7.4125259124316854E-3</v>
      </c>
      <c r="G19" s="154">
        <v>3914.0200000000009</v>
      </c>
      <c r="H19" s="155">
        <f t="shared" si="3"/>
        <v>1.1296353559167286E-2</v>
      </c>
    </row>
    <row r="20" spans="2:8" s="14" customFormat="1" ht="20.100000000000001" customHeight="1">
      <c r="B20" s="207"/>
      <c r="C20" s="213" t="s">
        <v>85</v>
      </c>
      <c r="D20" s="214"/>
      <c r="E20" s="152">
        <v>283</v>
      </c>
      <c r="F20" s="153">
        <f t="shared" si="2"/>
        <v>1.7777498586594637E-2</v>
      </c>
      <c r="G20" s="154">
        <v>3525.7899999999995</v>
      </c>
      <c r="H20" s="155">
        <f t="shared" si="3"/>
        <v>1.0175872993846839E-2</v>
      </c>
    </row>
    <row r="21" spans="2:8" s="14" customFormat="1" ht="20.100000000000001" customHeight="1">
      <c r="B21" s="207"/>
      <c r="C21" s="213" t="s">
        <v>86</v>
      </c>
      <c r="D21" s="214"/>
      <c r="E21" s="152">
        <v>4256</v>
      </c>
      <c r="F21" s="153">
        <f t="shared" si="2"/>
        <v>0.26735347697719708</v>
      </c>
      <c r="G21" s="154">
        <v>113844.84</v>
      </c>
      <c r="H21" s="155">
        <f t="shared" si="3"/>
        <v>0.32857051408189786</v>
      </c>
    </row>
    <row r="22" spans="2:8" s="14" customFormat="1" ht="20.100000000000001" customHeight="1">
      <c r="B22" s="207"/>
      <c r="C22" s="213" t="s">
        <v>87</v>
      </c>
      <c r="D22" s="214"/>
      <c r="E22" s="152">
        <v>2098</v>
      </c>
      <c r="F22" s="153">
        <f t="shared" si="2"/>
        <v>0.13179219800238709</v>
      </c>
      <c r="G22" s="154">
        <v>65572.900000000009</v>
      </c>
      <c r="H22" s="155">
        <f t="shared" si="3"/>
        <v>0.18925162934781131</v>
      </c>
    </row>
    <row r="23" spans="2:8" s="14" customFormat="1" ht="20.100000000000001" customHeight="1">
      <c r="B23" s="207"/>
      <c r="C23" s="213" t="s">
        <v>88</v>
      </c>
      <c r="D23" s="214"/>
      <c r="E23" s="152">
        <v>64</v>
      </c>
      <c r="F23" s="153">
        <f t="shared" si="2"/>
        <v>4.0203530372510832E-3</v>
      </c>
      <c r="G23" s="154">
        <v>2178.3599999999997</v>
      </c>
      <c r="H23" s="155">
        <f t="shared" si="3"/>
        <v>6.2870206946177174E-3</v>
      </c>
    </row>
    <row r="24" spans="2:8" s="14" customFormat="1" ht="20.100000000000001" customHeight="1">
      <c r="B24" s="207"/>
      <c r="C24" s="213" t="s">
        <v>89</v>
      </c>
      <c r="D24" s="214"/>
      <c r="E24" s="152">
        <v>16</v>
      </c>
      <c r="F24" s="153">
        <f t="shared" si="2"/>
        <v>1.0050882593127708E-3</v>
      </c>
      <c r="G24" s="154">
        <v>782.22</v>
      </c>
      <c r="H24" s="155">
        <f t="shared" si="3"/>
        <v>2.2575852144475069E-3</v>
      </c>
    </row>
    <row r="25" spans="2:8" s="14" customFormat="1" ht="20.100000000000001" customHeight="1">
      <c r="B25" s="207"/>
      <c r="C25" s="213" t="s">
        <v>90</v>
      </c>
      <c r="D25" s="214"/>
      <c r="E25" s="152">
        <v>232</v>
      </c>
      <c r="F25" s="153">
        <f t="shared" si="2"/>
        <v>1.4573779760035177E-2</v>
      </c>
      <c r="G25" s="154">
        <v>17630.440000000002</v>
      </c>
      <c r="H25" s="155">
        <f t="shared" si="3"/>
        <v>5.0883665296468913E-2</v>
      </c>
    </row>
    <row r="26" spans="2:8" s="14" customFormat="1" ht="20.100000000000001" customHeight="1">
      <c r="B26" s="208"/>
      <c r="C26" s="221" t="s">
        <v>91</v>
      </c>
      <c r="D26" s="222"/>
      <c r="E26" s="156">
        <v>3447</v>
      </c>
      <c r="F26" s="157">
        <f t="shared" si="2"/>
        <v>0.21653370186569509</v>
      </c>
      <c r="G26" s="158">
        <v>21397.529999999995</v>
      </c>
      <c r="H26" s="159">
        <f t="shared" si="3"/>
        <v>6.1755960412284212E-2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88</v>
      </c>
      <c r="F27" s="161">
        <f>E27/SUM(E$27:E$36)</f>
        <v>2.9911624745071381E-2</v>
      </c>
      <c r="G27" s="162">
        <v>14229.58</v>
      </c>
      <c r="H27" s="163">
        <f>G27/SUM(G$27:G$36)</f>
        <v>2.0983632298458756E-2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3.3990482664853839E-4</v>
      </c>
      <c r="G28" s="154">
        <v>226.33</v>
      </c>
      <c r="H28" s="155">
        <f t="shared" ref="H28:H36" si="5">G28/SUM(G$27:G$36)</f>
        <v>3.3375725060825204E-4</v>
      </c>
    </row>
    <row r="29" spans="2:8" s="14" customFormat="1" ht="20.100000000000001" customHeight="1">
      <c r="B29" s="233"/>
      <c r="C29" s="213" t="s">
        <v>73</v>
      </c>
      <c r="D29" s="214"/>
      <c r="E29" s="152">
        <v>193</v>
      </c>
      <c r="F29" s="153">
        <f t="shared" si="4"/>
        <v>6.5601631543167907E-2</v>
      </c>
      <c r="G29" s="154">
        <v>29297.469999999994</v>
      </c>
      <c r="H29" s="155">
        <f t="shared" si="5"/>
        <v>4.3203477386902944E-2</v>
      </c>
    </row>
    <row r="30" spans="2:8" s="14" customFormat="1" ht="20.100000000000001" customHeight="1">
      <c r="B30" s="233"/>
      <c r="C30" s="213" t="s">
        <v>74</v>
      </c>
      <c r="D30" s="214"/>
      <c r="E30" s="152">
        <v>12</v>
      </c>
      <c r="F30" s="153">
        <f t="shared" si="4"/>
        <v>4.0788579197824611E-3</v>
      </c>
      <c r="G30" s="154">
        <v>545.26</v>
      </c>
      <c r="H30" s="155">
        <f t="shared" si="5"/>
        <v>8.0406697506585736E-4</v>
      </c>
    </row>
    <row r="31" spans="2:8" s="14" customFormat="1" ht="20.100000000000001" customHeight="1">
      <c r="B31" s="233"/>
      <c r="C31" s="213" t="s">
        <v>75</v>
      </c>
      <c r="D31" s="214"/>
      <c r="E31" s="152">
        <v>515</v>
      </c>
      <c r="F31" s="153">
        <f t="shared" si="4"/>
        <v>0.17505098572399727</v>
      </c>
      <c r="G31" s="154">
        <v>107546.49000000002</v>
      </c>
      <c r="H31" s="155">
        <f t="shared" si="5"/>
        <v>0.15859329658007279</v>
      </c>
    </row>
    <row r="32" spans="2:8" s="14" customFormat="1" ht="20.100000000000001" customHeight="1">
      <c r="B32" s="233"/>
      <c r="C32" s="213" t="s">
        <v>76</v>
      </c>
      <c r="D32" s="214"/>
      <c r="E32" s="152">
        <v>119</v>
      </c>
      <c r="F32" s="153">
        <f t="shared" si="4"/>
        <v>4.0448674371176073E-2</v>
      </c>
      <c r="G32" s="154">
        <v>7229.64</v>
      </c>
      <c r="H32" s="155">
        <f t="shared" si="5"/>
        <v>1.0661179557669966E-2</v>
      </c>
    </row>
    <row r="33" spans="2:8" s="14" customFormat="1" ht="20.100000000000001" customHeight="1">
      <c r="B33" s="233"/>
      <c r="C33" s="213" t="s">
        <v>77</v>
      </c>
      <c r="D33" s="214"/>
      <c r="E33" s="152">
        <v>1936</v>
      </c>
      <c r="F33" s="153">
        <f t="shared" si="4"/>
        <v>0.65805574439157033</v>
      </c>
      <c r="G33" s="154">
        <v>503084.10000000015</v>
      </c>
      <c r="H33" s="155">
        <f t="shared" si="5"/>
        <v>0.74187233703321243</v>
      </c>
    </row>
    <row r="34" spans="2:8" s="14" customFormat="1" ht="20.100000000000001" customHeight="1">
      <c r="B34" s="233"/>
      <c r="C34" s="213" t="s">
        <v>78</v>
      </c>
      <c r="D34" s="214"/>
      <c r="E34" s="152">
        <v>31</v>
      </c>
      <c r="F34" s="153">
        <f t="shared" si="4"/>
        <v>1.053704962610469E-2</v>
      </c>
      <c r="G34" s="154">
        <v>7136.2300000000005</v>
      </c>
      <c r="H34" s="155">
        <f t="shared" si="5"/>
        <v>1.0523432618336617E-2</v>
      </c>
    </row>
    <row r="35" spans="2:8" s="14" customFormat="1" ht="20.100000000000001" customHeight="1">
      <c r="B35" s="233"/>
      <c r="C35" s="213" t="s">
        <v>79</v>
      </c>
      <c r="D35" s="214"/>
      <c r="E35" s="152">
        <v>24</v>
      </c>
      <c r="F35" s="153">
        <f t="shared" si="4"/>
        <v>8.1577158395649222E-3</v>
      </c>
      <c r="G35" s="154">
        <v>5216.4600000000009</v>
      </c>
      <c r="H35" s="155">
        <f t="shared" si="5"/>
        <v>7.6924461958552673E-3</v>
      </c>
    </row>
    <row r="36" spans="2:8" s="14" customFormat="1" ht="20.100000000000001" customHeight="1">
      <c r="B36" s="233"/>
      <c r="C36" s="221" t="s">
        <v>92</v>
      </c>
      <c r="D36" s="222"/>
      <c r="E36" s="156">
        <v>23</v>
      </c>
      <c r="F36" s="157">
        <f t="shared" si="4"/>
        <v>7.8178110129163841E-3</v>
      </c>
      <c r="G36" s="158">
        <v>3616.03</v>
      </c>
      <c r="H36" s="159">
        <f t="shared" si="5"/>
        <v>5.3323741038172473E-3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3530</v>
      </c>
      <c r="F37" s="161">
        <f>E37/SUM(E$37:E$39)</f>
        <v>0.51203945459820133</v>
      </c>
      <c r="G37" s="162">
        <v>874622.05</v>
      </c>
      <c r="H37" s="163">
        <f>G37/SUM(G$37:G$39)</f>
        <v>0.46397482784108546</v>
      </c>
    </row>
    <row r="38" spans="2:8" s="14" customFormat="1" ht="20.100000000000001" customHeight="1">
      <c r="B38" s="230"/>
      <c r="C38" s="213" t="s">
        <v>95</v>
      </c>
      <c r="D38" s="214"/>
      <c r="E38" s="152">
        <v>2731</v>
      </c>
      <c r="F38" s="153">
        <f t="shared" ref="F38:F39" si="6">E38/SUM(E$37:E$39)</f>
        <v>0.39614157238178127</v>
      </c>
      <c r="G38" s="154">
        <v>784611.56999999972</v>
      </c>
      <c r="H38" s="155">
        <f t="shared" ref="H38:H39" si="7">G38/SUM(G$37:G$39)</f>
        <v>0.41622552062673657</v>
      </c>
    </row>
    <row r="39" spans="2:8" s="14" customFormat="1" ht="20.100000000000001" customHeight="1">
      <c r="B39" s="231"/>
      <c r="C39" s="221" t="s">
        <v>96</v>
      </c>
      <c r="D39" s="222"/>
      <c r="E39" s="156">
        <v>633</v>
      </c>
      <c r="F39" s="157">
        <f t="shared" si="6"/>
        <v>9.1818973020017403E-2</v>
      </c>
      <c r="G39" s="158">
        <v>225829.96</v>
      </c>
      <c r="H39" s="159">
        <f t="shared" si="7"/>
        <v>0.11979965153217804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55354</v>
      </c>
      <c r="F40" s="164">
        <f>E40/E$40</f>
        <v>1</v>
      </c>
      <c r="G40" s="165">
        <f>SUM(G5:G39)</f>
        <v>4815037.3899999997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6073</v>
      </c>
      <c r="E4" s="65">
        <v>148345.5</v>
      </c>
      <c r="F4" s="65">
        <f>E4*1000/D4</f>
        <v>24427.054174213732</v>
      </c>
      <c r="G4" s="65">
        <v>50030</v>
      </c>
      <c r="H4" s="61">
        <f>F4/G4</f>
        <v>0.48824813460351252</v>
      </c>
      <c r="K4" s="14">
        <f>D4*G4</f>
        <v>303832190</v>
      </c>
      <c r="L4" s="14" t="s">
        <v>27</v>
      </c>
      <c r="M4" s="24">
        <f>G4-F4</f>
        <v>25602.945825786268</v>
      </c>
    </row>
    <row r="5" spans="1:13" s="14" customFormat="1" ht="20.100000000000001" customHeight="1">
      <c r="B5" s="234" t="s">
        <v>28</v>
      </c>
      <c r="C5" s="235"/>
      <c r="D5" s="62">
        <v>4420</v>
      </c>
      <c r="E5" s="66">
        <v>197715.20000000001</v>
      </c>
      <c r="F5" s="66">
        <f t="shared" ref="F5:F13" si="0">E5*1000/D5</f>
        <v>44731.945701357465</v>
      </c>
      <c r="G5" s="66">
        <v>104730</v>
      </c>
      <c r="H5" s="63">
        <f t="shared" ref="H5:H10" si="1">F5/G5</f>
        <v>0.42711683091146246</v>
      </c>
      <c r="K5" s="14">
        <f t="shared" ref="K5:K10" si="2">D5*G5</f>
        <v>462906600</v>
      </c>
      <c r="L5" s="14" t="s">
        <v>28</v>
      </c>
      <c r="M5" s="24">
        <f t="shared" ref="M5:M10" si="3">G5-F5</f>
        <v>59998.054298642535</v>
      </c>
    </row>
    <row r="6" spans="1:13" s="14" customFormat="1" ht="20.100000000000001" customHeight="1">
      <c r="B6" s="234" t="s">
        <v>29</v>
      </c>
      <c r="C6" s="235"/>
      <c r="D6" s="62">
        <v>5895</v>
      </c>
      <c r="E6" s="66">
        <v>555104.4800000001</v>
      </c>
      <c r="F6" s="66">
        <f t="shared" si="0"/>
        <v>94165.306191687894</v>
      </c>
      <c r="G6" s="66">
        <v>166920</v>
      </c>
      <c r="H6" s="63">
        <f t="shared" si="1"/>
        <v>0.5641343529336682</v>
      </c>
      <c r="K6" s="14">
        <f t="shared" si="2"/>
        <v>983993400</v>
      </c>
      <c r="L6" s="14" t="s">
        <v>29</v>
      </c>
      <c r="M6" s="24">
        <f t="shared" si="3"/>
        <v>72754.693808312106</v>
      </c>
    </row>
    <row r="7" spans="1:13" s="14" customFormat="1" ht="20.100000000000001" customHeight="1">
      <c r="B7" s="234" t="s">
        <v>30</v>
      </c>
      <c r="C7" s="235"/>
      <c r="D7" s="62">
        <v>3583</v>
      </c>
      <c r="E7" s="66">
        <v>428057.69999999995</v>
      </c>
      <c r="F7" s="66">
        <f t="shared" si="0"/>
        <v>119469.07619313423</v>
      </c>
      <c r="G7" s="66">
        <v>196160</v>
      </c>
      <c r="H7" s="63">
        <f t="shared" si="1"/>
        <v>0.609038928390774</v>
      </c>
      <c r="K7" s="14">
        <f t="shared" si="2"/>
        <v>702841280</v>
      </c>
      <c r="L7" s="14" t="s">
        <v>30</v>
      </c>
      <c r="M7" s="24">
        <f t="shared" si="3"/>
        <v>76690.923806865772</v>
      </c>
    </row>
    <row r="8" spans="1:13" s="14" customFormat="1" ht="20.100000000000001" customHeight="1">
      <c r="B8" s="234" t="s">
        <v>31</v>
      </c>
      <c r="C8" s="235"/>
      <c r="D8" s="62">
        <v>2363</v>
      </c>
      <c r="E8" s="66">
        <v>369096.54999999993</v>
      </c>
      <c r="F8" s="66">
        <f t="shared" si="0"/>
        <v>156198.28607702072</v>
      </c>
      <c r="G8" s="66">
        <v>269310</v>
      </c>
      <c r="H8" s="63">
        <f t="shared" si="1"/>
        <v>0.57999437851182922</v>
      </c>
      <c r="K8" s="14">
        <f t="shared" si="2"/>
        <v>636379530</v>
      </c>
      <c r="L8" s="14" t="s">
        <v>31</v>
      </c>
      <c r="M8" s="24">
        <f t="shared" si="3"/>
        <v>113111.71392297928</v>
      </c>
    </row>
    <row r="9" spans="1:13" s="14" customFormat="1" ht="20.100000000000001" customHeight="1">
      <c r="B9" s="234" t="s">
        <v>32</v>
      </c>
      <c r="C9" s="235"/>
      <c r="D9" s="62">
        <v>1971</v>
      </c>
      <c r="E9" s="66">
        <v>354064.84000000008</v>
      </c>
      <c r="F9" s="66">
        <f t="shared" si="0"/>
        <v>179637.1588026383</v>
      </c>
      <c r="G9" s="66">
        <v>308060</v>
      </c>
      <c r="H9" s="63">
        <f t="shared" si="1"/>
        <v>0.58312393300862919</v>
      </c>
      <c r="K9" s="14">
        <f t="shared" si="2"/>
        <v>607186260</v>
      </c>
      <c r="L9" s="14" t="s">
        <v>32</v>
      </c>
      <c r="M9" s="24">
        <f t="shared" si="3"/>
        <v>128422.8411973617</v>
      </c>
    </row>
    <row r="10" spans="1:13" s="14" customFormat="1" ht="20.100000000000001" customHeight="1">
      <c r="B10" s="240" t="s">
        <v>33</v>
      </c>
      <c r="C10" s="241"/>
      <c r="D10" s="70">
        <v>949</v>
      </c>
      <c r="E10" s="71">
        <v>199461.94999999992</v>
      </c>
      <c r="F10" s="71">
        <f t="shared" si="0"/>
        <v>210181.19072708103</v>
      </c>
      <c r="G10" s="71">
        <v>360650</v>
      </c>
      <c r="H10" s="73">
        <f t="shared" si="1"/>
        <v>0.58278439131313198</v>
      </c>
      <c r="K10" s="14">
        <f t="shared" si="2"/>
        <v>342256850</v>
      </c>
      <c r="L10" s="14" t="s">
        <v>33</v>
      </c>
      <c r="M10" s="24">
        <f t="shared" si="3"/>
        <v>150468.80927291897</v>
      </c>
    </row>
    <row r="11" spans="1:13" s="14" customFormat="1" ht="20.100000000000001" customHeight="1">
      <c r="B11" s="238" t="s">
        <v>60</v>
      </c>
      <c r="C11" s="239"/>
      <c r="D11" s="60">
        <f>SUM(D4:D5)</f>
        <v>10493</v>
      </c>
      <c r="E11" s="65">
        <f>SUM(E4:E5)</f>
        <v>346060.7</v>
      </c>
      <c r="F11" s="65">
        <f t="shared" si="0"/>
        <v>32980.148670542265</v>
      </c>
      <c r="G11" s="80"/>
      <c r="H11" s="61">
        <f>SUM(E4:E5)*1000/SUM(K4:K5)</f>
        <v>0.45134106231928084</v>
      </c>
    </row>
    <row r="12" spans="1:13" s="14" customFormat="1" ht="20.100000000000001" customHeight="1">
      <c r="B12" s="240" t="s">
        <v>54</v>
      </c>
      <c r="C12" s="241"/>
      <c r="D12" s="64">
        <f>SUM(D6:D10)</f>
        <v>14761</v>
      </c>
      <c r="E12" s="76">
        <f>SUM(E6:E10)</f>
        <v>1905785.52</v>
      </c>
      <c r="F12" s="67">
        <f t="shared" si="0"/>
        <v>129109.5129056297</v>
      </c>
      <c r="G12" s="81"/>
      <c r="H12" s="68">
        <f>SUM(E6:E10)*1000/SUM(K6:K10)</f>
        <v>0.58233580043754785</v>
      </c>
    </row>
    <row r="13" spans="1:13" s="14" customFormat="1" ht="20.100000000000001" customHeight="1">
      <c r="B13" s="236" t="s">
        <v>61</v>
      </c>
      <c r="C13" s="237"/>
      <c r="D13" s="69">
        <f>SUM(D11:D12)</f>
        <v>25254</v>
      </c>
      <c r="E13" s="77">
        <f>SUM(E11:E12)</f>
        <v>2251846.2200000002</v>
      </c>
      <c r="F13" s="72">
        <f t="shared" si="0"/>
        <v>89167.902906470263</v>
      </c>
      <c r="G13" s="75"/>
      <c r="H13" s="74">
        <f>SUM(E4:E10)*1000/SUM(K4:K10)</f>
        <v>0.55747100771456648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2016-07-04T00:02:12Z</dcterms:modified>
</cp:coreProperties>
</file>