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915" yWindow="5130" windowWidth="15480" windowHeight="6480"/>
  </bookViews>
  <sheets>
    <sheet name="12月状況（表紙）" sheetId="6" r:id="rId1"/>
    <sheet name="人口統計" sheetId="9" r:id="rId2"/>
    <sheet name="認定者数（2-1.2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'12月状況（表紙）'!$A$1:$L$45</definedName>
    <definedName name="_xlnm.Print_Area" localSheetId="3">'給付状況（3-1）'!$A$1:$K$47</definedName>
    <definedName name="_xlnm.Print_Area" localSheetId="4">'給付状況（3-2）'!$A$1:$H$81</definedName>
    <definedName name="_xlnm.Print_Area" localSheetId="5">'給付状況（3-3）'!$A$1:$I$39</definedName>
    <definedName name="_xlnm.Print_Area" localSheetId="1">人口統計!$A$1:$I$39</definedName>
    <definedName name="_xlnm.Print_Area" localSheetId="2">'認定者数（2-1.2）'!$A$1:$L$43</definedName>
  </definedNames>
  <calcPr calcId="145621"/>
</workbook>
</file>

<file path=xl/calcChain.xml><?xml version="1.0" encoding="utf-8"?>
<calcChain xmlns="http://schemas.openxmlformats.org/spreadsheetml/2006/main">
  <c r="K30" i="10" l="1"/>
  <c r="G40" i="12" l="1"/>
  <c r="K4" i="13" l="1"/>
  <c r="H39" i="12"/>
  <c r="H38" i="12"/>
  <c r="H37" i="12"/>
  <c r="F39" i="12"/>
  <c r="F38" i="12"/>
  <c r="F37" i="12"/>
  <c r="H36" i="12"/>
  <c r="H35" i="12"/>
  <c r="H34" i="12"/>
  <c r="H33" i="12"/>
  <c r="H32" i="12"/>
  <c r="H31" i="12"/>
  <c r="H30" i="12"/>
  <c r="H29" i="12"/>
  <c r="H28" i="12"/>
  <c r="H27" i="12"/>
  <c r="F36" i="12"/>
  <c r="F35" i="12"/>
  <c r="F34" i="12"/>
  <c r="F33" i="12"/>
  <c r="F32" i="12"/>
  <c r="F31" i="12"/>
  <c r="F30" i="12"/>
  <c r="F29" i="12"/>
  <c r="F28" i="12"/>
  <c r="F27" i="12"/>
  <c r="H26" i="12"/>
  <c r="H25" i="12"/>
  <c r="H24" i="12"/>
  <c r="H23" i="12"/>
  <c r="H22" i="12"/>
  <c r="H21" i="12"/>
  <c r="H20" i="12"/>
  <c r="H19" i="12"/>
  <c r="H18" i="12"/>
  <c r="H17" i="12"/>
  <c r="H16" i="12"/>
  <c r="F26" i="12"/>
  <c r="F25" i="12"/>
  <c r="F24" i="12"/>
  <c r="F23" i="12"/>
  <c r="F22" i="12"/>
  <c r="F21" i="12"/>
  <c r="F20" i="12"/>
  <c r="F19" i="12"/>
  <c r="F18" i="12"/>
  <c r="F17" i="12"/>
  <c r="F16" i="12"/>
  <c r="H15" i="12"/>
  <c r="H14" i="12"/>
  <c r="H13" i="12"/>
  <c r="H12" i="12"/>
  <c r="H11" i="12"/>
  <c r="H10" i="12"/>
  <c r="H9" i="12"/>
  <c r="H8" i="12"/>
  <c r="H7" i="12"/>
  <c r="H6" i="12"/>
  <c r="H5" i="12"/>
  <c r="F15" i="12"/>
  <c r="F14" i="12"/>
  <c r="F13" i="12"/>
  <c r="F12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H40" i="12"/>
  <c r="E40" i="12"/>
  <c r="F40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K29" i="10"/>
  <c r="K28" i="10"/>
  <c r="K27" i="10"/>
  <c r="K26" i="10"/>
  <c r="K25" i="10"/>
  <c r="K24" i="10"/>
  <c r="K23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7" i="10" l="1"/>
  <c r="K6" i="10"/>
  <c r="K5" i="10"/>
  <c r="J4" i="10"/>
  <c r="J8" i="10" s="1"/>
  <c r="I4" i="10"/>
  <c r="I8" i="10" s="1"/>
  <c r="H4" i="10"/>
  <c r="H8" i="10" s="1"/>
  <c r="G4" i="10"/>
  <c r="G8" i="10" s="1"/>
  <c r="F4" i="10"/>
  <c r="F8" i="10" s="1"/>
  <c r="E4" i="10"/>
  <c r="E8" i="10" s="1"/>
  <c r="D4" i="10"/>
  <c r="D8" i="10" s="1"/>
  <c r="K4" i="10" l="1"/>
  <c r="K8" i="10" l="1"/>
  <c r="G5" i="9"/>
  <c r="F5" i="9"/>
  <c r="E5" i="9"/>
  <c r="C5" i="9"/>
  <c r="D13" i="9"/>
  <c r="H13" i="9" s="1"/>
  <c r="D12" i="9"/>
  <c r="L29" i="10" s="1"/>
  <c r="D11" i="9"/>
  <c r="L28" i="10" s="1"/>
  <c r="D10" i="9"/>
  <c r="L27" i="10" s="1"/>
  <c r="D9" i="9"/>
  <c r="L26" i="10" s="1"/>
  <c r="D8" i="9"/>
  <c r="L25" i="10" s="1"/>
  <c r="D7" i="9"/>
  <c r="L24" i="10" s="1"/>
  <c r="D6" i="9"/>
  <c r="L23" i="10" s="1"/>
  <c r="H7" i="9" l="1"/>
  <c r="J7" i="9"/>
  <c r="H11" i="9"/>
  <c r="J11" i="9"/>
  <c r="H8" i="9"/>
  <c r="J8" i="9"/>
  <c r="H12" i="9"/>
  <c r="J12" i="9"/>
  <c r="H9" i="9"/>
  <c r="J9" i="9"/>
  <c r="J13" i="9"/>
  <c r="H6" i="9"/>
  <c r="J6" i="9"/>
  <c r="H10" i="9"/>
  <c r="J10" i="9"/>
  <c r="L5" i="9"/>
  <c r="K5" i="9"/>
  <c r="D5" i="9"/>
  <c r="H5" i="9" l="1"/>
  <c r="L6" i="10"/>
  <c r="L5" i="10"/>
  <c r="L4" i="10"/>
  <c r="J5" i="9"/>
  <c r="L30" i="10" l="1"/>
</calcChain>
</file>

<file path=xl/sharedStrings.xml><?xml version="1.0" encoding="utf-8"?>
<sst xmlns="http://schemas.openxmlformats.org/spreadsheetml/2006/main" count="201" uniqueCount="142">
  <si>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</si>
  <si>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</si>
  <si>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</si>
  <si>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</si>
  <si>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</si>
  <si>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</si>
  <si>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</si>
  <si>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</si>
  <si>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</si>
  <si>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</si>
  <si>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</si>
  <si>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</si>
  <si>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</si>
  <si>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</si>
  <si>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</si>
  <si>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</si>
  <si>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</si>
  <si>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</si>
  <si>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</si>
  <si>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</si>
  <si>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</si>
  <si>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</si>
  <si>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</si>
  <si>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</si>
  <si>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</si>
  <si>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</si>
  <si>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</si>
  <si>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</si>
  <si>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</si>
  <si>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</si>
  <si>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</si>
  <si>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</si>
  <si>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</si>
  <si>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</si>
  <si>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</si>
  <si>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</si>
  <si>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</si>
  <si>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</si>
  <si>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</si>
  <si>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前期（65歳～74歳）</t>
    <rPh sb="0" eb="2">
      <t>ゼンキ</t>
    </rPh>
    <rPh sb="5" eb="6">
      <t>サイ</t>
    </rPh>
    <rPh sb="9" eb="10">
      <t>サイ</t>
    </rPh>
    <phoneticPr fontId="2"/>
  </si>
  <si>
    <t>後期（75歳以上）</t>
    <rPh sb="0" eb="2">
      <t>コウキ</t>
    </rPh>
    <rPh sb="5" eb="6">
      <t>サイ</t>
    </rPh>
    <rPh sb="6" eb="8">
      <t>イジョウ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</si>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</sst>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5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2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4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6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38" fontId="15" fillId="0" borderId="45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4" xfId="1" applyFont="1" applyBorder="1" applyAlignment="1">
      <alignment vertical="center"/>
    </xf>
    <xf numFmtId="38" fontId="15" fillId="0" borderId="55" xfId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2" xfId="1" applyFont="1" applyBorder="1" applyAlignment="1">
      <alignment vertical="center"/>
    </xf>
    <xf numFmtId="38" fontId="15" fillId="0" borderId="49" xfId="1" applyFont="1" applyBorder="1" applyAlignment="1">
      <alignment vertical="center" shrinkToFit="1"/>
    </xf>
    <xf numFmtId="38" fontId="15" fillId="0" borderId="61" xfId="1" applyFont="1" applyBorder="1" applyAlignment="1">
      <alignment vertical="center" shrinkToFit="1"/>
    </xf>
    <xf numFmtId="0" fontId="15" fillId="0" borderId="64" xfId="0" applyFont="1" applyBorder="1" applyAlignment="1">
      <alignment vertical="center"/>
    </xf>
    <xf numFmtId="0" fontId="15" fillId="0" borderId="65" xfId="0" applyFont="1" applyBorder="1" applyAlignment="1">
      <alignment vertical="center"/>
    </xf>
    <xf numFmtId="38" fontId="15" fillId="0" borderId="59" xfId="1" applyFont="1" applyBorder="1" applyAlignment="1">
      <alignment vertical="center"/>
    </xf>
    <xf numFmtId="38" fontId="15" fillId="0" borderId="66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68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69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7" xfId="0" applyFill="1" applyBorder="1" applyAlignment="1">
      <alignment horizontal="left" vertical="center"/>
    </xf>
    <xf numFmtId="38" fontId="13" fillId="2" borderId="68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0" fontId="0" fillId="2" borderId="83" xfId="0" applyFill="1" applyBorder="1" applyAlignment="1">
      <alignment horizontal="center" vertical="center"/>
    </xf>
    <xf numFmtId="0" fontId="0" fillId="2" borderId="83" xfId="0" applyFill="1" applyBorder="1" applyAlignment="1">
      <alignment horizontal="left" vertical="center"/>
    </xf>
    <xf numFmtId="0" fontId="0" fillId="2" borderId="82" xfId="0" applyFill="1" applyBorder="1" applyAlignment="1">
      <alignment horizontal="left" vertical="center"/>
    </xf>
    <xf numFmtId="0" fontId="14" fillId="2" borderId="5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 wrapText="1"/>
    </xf>
    <xf numFmtId="0" fontId="14" fillId="2" borderId="60" xfId="0" applyFont="1" applyFill="1" applyBorder="1" applyAlignment="1">
      <alignment horizontal="center" vertical="center"/>
    </xf>
    <xf numFmtId="0" fontId="14" fillId="2" borderId="5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3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3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78" xfId="1" applyFont="1" applyBorder="1" applyAlignment="1">
      <alignment vertical="center"/>
    </xf>
    <xf numFmtId="176" fontId="13" fillId="0" borderId="77" xfId="1" applyNumberFormat="1" applyFont="1" applyBorder="1" applyAlignment="1">
      <alignment vertical="center"/>
    </xf>
    <xf numFmtId="178" fontId="13" fillId="0" borderId="78" xfId="1" applyNumberFormat="1" applyFont="1" applyBorder="1" applyAlignment="1">
      <alignment vertical="center"/>
    </xf>
    <xf numFmtId="176" fontId="13" fillId="0" borderId="76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4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4" xfId="1" applyNumberFormat="1" applyFont="1" applyBorder="1" applyAlignment="1">
      <alignment vertical="center"/>
    </xf>
    <xf numFmtId="176" fontId="13" fillId="0" borderId="57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3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38" fontId="15" fillId="0" borderId="86" xfId="1" applyFont="1" applyBorder="1" applyAlignment="1">
      <alignment vertical="center"/>
    </xf>
    <xf numFmtId="176" fontId="15" fillId="0" borderId="87" xfId="0" applyNumberFormat="1" applyFont="1" applyBorder="1" applyAlignment="1">
      <alignment vertical="center"/>
    </xf>
    <xf numFmtId="38" fontId="17" fillId="0" borderId="2" xfId="1" applyFont="1" applyBorder="1" applyAlignment="1">
      <alignment vertical="center"/>
    </xf>
    <xf numFmtId="38" fontId="17" fillId="0" borderId="1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90" xfId="1" applyFont="1" applyBorder="1" applyAlignment="1">
      <alignment vertical="center"/>
    </xf>
    <xf numFmtId="38" fontId="17" fillId="0" borderId="93" xfId="1" applyFont="1" applyBorder="1" applyAlignment="1">
      <alignment vertical="center"/>
    </xf>
    <xf numFmtId="38" fontId="17" fillId="0" borderId="94" xfId="1" applyFont="1" applyBorder="1" applyAlignment="1">
      <alignment vertical="center"/>
    </xf>
    <xf numFmtId="38" fontId="17" fillId="0" borderId="91" xfId="1" applyFont="1" applyBorder="1" applyAlignment="1">
      <alignment vertical="center"/>
    </xf>
    <xf numFmtId="179" fontId="0" fillId="2" borderId="25" xfId="0" applyNumberFormat="1" applyFill="1" applyBorder="1" applyAlignment="1">
      <alignment horizontal="center" vertical="center" wrapText="1"/>
    </xf>
    <xf numFmtId="179" fontId="0" fillId="2" borderId="52" xfId="0" applyNumberFormat="1" applyFill="1" applyBorder="1" applyAlignment="1">
      <alignment horizontal="center" vertical="center" wrapText="1"/>
    </xf>
    <xf numFmtId="179" fontId="0" fillId="2" borderId="50" xfId="0" applyNumberFormat="1" applyFill="1" applyBorder="1" applyAlignment="1">
      <alignment horizontal="center" vertical="center" wrapText="1"/>
    </xf>
    <xf numFmtId="179" fontId="0" fillId="2" borderId="21" xfId="0" applyNumberFormat="1" applyFill="1" applyBorder="1" applyAlignment="1">
      <alignment horizontal="center" vertical="center" wrapText="1"/>
    </xf>
    <xf numFmtId="0" fontId="0" fillId="2" borderId="18" xfId="0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72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86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176" fontId="15" fillId="0" borderId="20" xfId="0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shrinkToFit="1"/>
    </xf>
    <xf numFmtId="0" fontId="12" fillId="2" borderId="72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2" borderId="18" xfId="0" applyFill="1" applyBorder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0" fillId="2" borderId="88" xfId="0" applyFill="1" applyBorder="1" applyAlignment="1">
      <alignment horizontal="left" vertical="center"/>
    </xf>
    <xf numFmtId="0" fontId="0" fillId="2" borderId="92" xfId="0" applyFill="1" applyBorder="1" applyAlignment="1">
      <alignment horizontal="left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74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75" xfId="0" applyFont="1" applyFill="1" applyBorder="1" applyAlignment="1">
      <alignment horizontal="left" vertical="center" shrinkToFit="1"/>
    </xf>
    <xf numFmtId="0" fontId="1" fillId="2" borderId="76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58" xfId="0" applyFont="1" applyFill="1" applyBorder="1" applyAlignment="1">
      <alignment horizontal="left" vertical="center" shrinkToFit="1"/>
    </xf>
    <xf numFmtId="0" fontId="0" fillId="2" borderId="9" xfId="0" applyFont="1" applyFill="1" applyBorder="1" applyAlignment="1">
      <alignment horizontal="left" vertical="center" shrinkToFit="1"/>
    </xf>
    <xf numFmtId="0" fontId="0" fillId="2" borderId="58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3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 shrinkToFit="1"/>
    </xf>
    <xf numFmtId="0" fontId="0" fillId="2" borderId="53" xfId="0" applyFill="1" applyBorder="1" applyAlignment="1">
      <alignment horizontal="center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25" xfId="0" applyFont="1" applyFill="1" applyBorder="1" applyAlignment="1">
      <alignment horizontal="center" vertical="center" textRotation="255"/>
    </xf>
    <xf numFmtId="0" fontId="0" fillId="2" borderId="15" xfId="0" applyFont="1" applyFill="1" applyBorder="1" applyAlignment="1">
      <alignment horizontal="left" vertical="center" shrinkToFit="1"/>
    </xf>
    <xf numFmtId="0" fontId="0" fillId="2" borderId="57" xfId="0" applyFont="1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7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 textRotation="255" shrinkToFit="1"/>
    </xf>
    <xf numFmtId="0" fontId="1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0" fillId="2" borderId="50" xfId="0" applyFont="1" applyFill="1" applyBorder="1" applyAlignment="1">
      <alignment horizontal="center" vertical="center" textRotation="255"/>
    </xf>
    <xf numFmtId="0" fontId="1" fillId="2" borderId="53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/>
    </xf>
    <xf numFmtId="0" fontId="14" fillId="2" borderId="58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51" xfId="0" applyFont="1" applyFill="1" applyBorder="1" applyAlignment="1">
      <alignment horizontal="center" vertical="center"/>
    </xf>
    <xf numFmtId="0" fontId="14" fillId="2" borderId="5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1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58882</c:v>
                </c:pt>
                <c:pt idx="1">
                  <c:v>30579</c:v>
                </c:pt>
                <c:pt idx="2">
                  <c:v>16847</c:v>
                </c:pt>
                <c:pt idx="3">
                  <c:v>10437</c:v>
                </c:pt>
                <c:pt idx="4">
                  <c:v>14737</c:v>
                </c:pt>
                <c:pt idx="5">
                  <c:v>33393</c:v>
                </c:pt>
                <c:pt idx="6">
                  <c:v>45421</c:v>
                </c:pt>
                <c:pt idx="7">
                  <c:v>18640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22654</c:v>
                </c:pt>
                <c:pt idx="1">
                  <c:v>14847</c:v>
                </c:pt>
                <c:pt idx="2">
                  <c:v>8809</c:v>
                </c:pt>
                <c:pt idx="3">
                  <c:v>4596</c:v>
                </c:pt>
                <c:pt idx="4">
                  <c:v>6567</c:v>
                </c:pt>
                <c:pt idx="5">
                  <c:v>14740</c:v>
                </c:pt>
                <c:pt idx="6">
                  <c:v>23180</c:v>
                </c:pt>
                <c:pt idx="7">
                  <c:v>9638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17486</c:v>
                </c:pt>
                <c:pt idx="1">
                  <c:v>13858</c:v>
                </c:pt>
                <c:pt idx="2">
                  <c:v>9196</c:v>
                </c:pt>
                <c:pt idx="3">
                  <c:v>4395</c:v>
                </c:pt>
                <c:pt idx="4">
                  <c:v>7079</c:v>
                </c:pt>
                <c:pt idx="5">
                  <c:v>15262</c:v>
                </c:pt>
                <c:pt idx="6">
                  <c:v>23904</c:v>
                </c:pt>
                <c:pt idx="7">
                  <c:v>10415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4949760"/>
        <c:axId val="74951296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0.21995484733577361</c:v>
                </c:pt>
                <c:pt idx="1">
                  <c:v>0.30035890299155582</c:v>
                </c:pt>
                <c:pt idx="2">
                  <c:v>0.33449134279557108</c:v>
                </c:pt>
                <c:pt idx="3">
                  <c:v>0.28070558851077115</c:v>
                </c:pt>
                <c:pt idx="4">
                  <c:v>0.29294577304538233</c:v>
                </c:pt>
                <c:pt idx="5">
                  <c:v>0.29030915864337897</c:v>
                </c:pt>
                <c:pt idx="6">
                  <c:v>0.32285581063660551</c:v>
                </c:pt>
                <c:pt idx="7">
                  <c:v>0.33006336927001895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265344"/>
        <c:axId val="76263808"/>
      </c:lineChart>
      <c:catAx>
        <c:axId val="749497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74951296"/>
        <c:crosses val="autoZero"/>
        <c:auto val="1"/>
        <c:lblAlgn val="ctr"/>
        <c:lblOffset val="100"/>
        <c:noMultiLvlLbl val="0"/>
      </c:catAx>
      <c:valAx>
        <c:axId val="7495129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74949760"/>
        <c:crosses val="autoZero"/>
        <c:crossBetween val="between"/>
      </c:valAx>
      <c:valAx>
        <c:axId val="76263808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76265344"/>
        <c:crosses val="max"/>
        <c:crossBetween val="between"/>
      </c:valAx>
      <c:catAx>
        <c:axId val="76265344"/>
        <c:scaling>
          <c:orientation val="minMax"/>
        </c:scaling>
        <c:delete val="1"/>
        <c:axPos val="b"/>
        <c:majorTickMark val="out"/>
        <c:minorTickMark val="none"/>
        <c:tickLblPos val="nextTo"/>
        <c:crossAx val="76263808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'給付状況（3-2）'!$E$37:$E$39</c:f>
              <c:numCache>
                <c:formatCode>#,##0_);[Red]\(#,##0\)</c:formatCode>
                <c:ptCount val="3"/>
                <c:pt idx="0">
                  <c:v>3554</c:v>
                </c:pt>
                <c:pt idx="1">
                  <c:v>2758</c:v>
                </c:pt>
                <c:pt idx="2">
                  <c:v>629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'給付状況（3-2）'!$G$37:$G$39</c:f>
              <c:numCache>
                <c:formatCode>#,##0_ </c:formatCode>
                <c:ptCount val="3"/>
                <c:pt idx="0">
                  <c:v>910116.21</c:v>
                </c:pt>
                <c:pt idx="1">
                  <c:v>809305.75999999989</c:v>
                </c:pt>
                <c:pt idx="2">
                  <c:v>230772.56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'給付状況（3-2）'!$G$27:$G$36</c:f>
              <c:numCache>
                <c:formatCode>#,##0_ </c:formatCode>
                <c:ptCount val="10"/>
                <c:pt idx="0">
                  <c:v>13145.48</c:v>
                </c:pt>
                <c:pt idx="1">
                  <c:v>233.52</c:v>
                </c:pt>
                <c:pt idx="2">
                  <c:v>29230.559999999998</c:v>
                </c:pt>
                <c:pt idx="3">
                  <c:v>577.64</c:v>
                </c:pt>
                <c:pt idx="4">
                  <c:v>106514.12999999999</c:v>
                </c:pt>
                <c:pt idx="5">
                  <c:v>7497.48</c:v>
                </c:pt>
                <c:pt idx="6">
                  <c:v>518182.92</c:v>
                </c:pt>
                <c:pt idx="7">
                  <c:v>7404.92</c:v>
                </c:pt>
                <c:pt idx="8">
                  <c:v>5489.39</c:v>
                </c:pt>
                <c:pt idx="9">
                  <c:v>3266.55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202048"/>
        <c:axId val="8319616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'給付状況（3-2）'!$E$27:$E$36</c:f>
              <c:numCache>
                <c:formatCode>#,##0_);[Red]\(#,##0\)</c:formatCode>
                <c:ptCount val="10"/>
                <c:pt idx="0">
                  <c:v>90</c:v>
                </c:pt>
                <c:pt idx="1">
                  <c:v>1</c:v>
                </c:pt>
                <c:pt idx="2">
                  <c:v>192</c:v>
                </c:pt>
                <c:pt idx="3">
                  <c:v>11</c:v>
                </c:pt>
                <c:pt idx="4">
                  <c:v>516</c:v>
                </c:pt>
                <c:pt idx="5">
                  <c:v>124</c:v>
                </c:pt>
                <c:pt idx="6">
                  <c:v>1946</c:v>
                </c:pt>
                <c:pt idx="7">
                  <c:v>31</c:v>
                </c:pt>
                <c:pt idx="8">
                  <c:v>24</c:v>
                </c:pt>
                <c:pt idx="9">
                  <c:v>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192448"/>
        <c:axId val="83194624"/>
      </c:lineChart>
      <c:catAx>
        <c:axId val="8319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83194624"/>
        <c:crosses val="autoZero"/>
        <c:auto val="1"/>
        <c:lblAlgn val="ctr"/>
        <c:lblOffset val="100"/>
        <c:noMultiLvlLbl val="0"/>
      </c:catAx>
      <c:valAx>
        <c:axId val="8319462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83192448"/>
        <c:crosses val="autoZero"/>
        <c:crossBetween val="between"/>
      </c:valAx>
      <c:valAx>
        <c:axId val="8319616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83202048"/>
        <c:crosses val="max"/>
        <c:crossBetween val="between"/>
      </c:valAx>
      <c:catAx>
        <c:axId val="83202048"/>
        <c:scaling>
          <c:orientation val="minMax"/>
        </c:scaling>
        <c:delete val="1"/>
        <c:axPos val="b"/>
        <c:majorTickMark val="out"/>
        <c:minorTickMark val="none"/>
        <c:tickLblPos val="nextTo"/>
        <c:crossAx val="8319616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24509.093320072938</c:v>
                </c:pt>
                <c:pt idx="1">
                  <c:v>44461.541430192949</c:v>
                </c:pt>
                <c:pt idx="2">
                  <c:v>96801.894169194493</c:v>
                </c:pt>
                <c:pt idx="3">
                  <c:v>122179.16412953228</c:v>
                </c:pt>
                <c:pt idx="4">
                  <c:v>162109.19831223635</c:v>
                </c:pt>
                <c:pt idx="5">
                  <c:v>186465.50332141042</c:v>
                </c:pt>
                <c:pt idx="6">
                  <c:v>215692.98618490971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256832"/>
        <c:axId val="83255296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6033</c:v>
                </c:pt>
                <c:pt idx="1">
                  <c:v>4405</c:v>
                </c:pt>
                <c:pt idx="2">
                  <c:v>5934</c:v>
                </c:pt>
                <c:pt idx="3">
                  <c:v>3613</c:v>
                </c:pt>
                <c:pt idx="4">
                  <c:v>2370</c:v>
                </c:pt>
                <c:pt idx="5">
                  <c:v>1957</c:v>
                </c:pt>
                <c:pt idx="6">
                  <c:v>941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243392"/>
        <c:axId val="83245312"/>
      </c:lineChart>
      <c:catAx>
        <c:axId val="83243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3245312"/>
        <c:crosses val="autoZero"/>
        <c:auto val="1"/>
        <c:lblAlgn val="ctr"/>
        <c:lblOffset val="100"/>
        <c:noMultiLvlLbl val="0"/>
      </c:catAx>
      <c:valAx>
        <c:axId val="8324531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83243392"/>
        <c:crosses val="autoZero"/>
        <c:crossBetween val="between"/>
      </c:valAx>
      <c:valAx>
        <c:axId val="83255296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83256832"/>
        <c:crosses val="max"/>
        <c:crossBetween val="between"/>
      </c:valAx>
      <c:catAx>
        <c:axId val="83256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3255296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50030</c:v>
                </c:pt>
                <c:pt idx="1">
                  <c:v>104730</c:v>
                </c:pt>
                <c:pt idx="2">
                  <c:v>166920</c:v>
                </c:pt>
                <c:pt idx="3">
                  <c:v>196160</c:v>
                </c:pt>
                <c:pt idx="4">
                  <c:v>269310</c:v>
                </c:pt>
                <c:pt idx="5">
                  <c:v>308060</c:v>
                </c:pt>
                <c:pt idx="6">
                  <c:v>360650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295616"/>
        <c:axId val="82646144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24509.093320072938</c:v>
                </c:pt>
                <c:pt idx="1">
                  <c:v>44461.541430192949</c:v>
                </c:pt>
                <c:pt idx="2">
                  <c:v>96801.894169194493</c:v>
                </c:pt>
                <c:pt idx="3">
                  <c:v>122179.16412953228</c:v>
                </c:pt>
                <c:pt idx="4">
                  <c:v>162109.19831223635</c:v>
                </c:pt>
                <c:pt idx="5">
                  <c:v>186465.50332141042</c:v>
                </c:pt>
                <c:pt idx="6">
                  <c:v>215692.98618490971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649472"/>
        <c:axId val="82647680"/>
      </c:barChart>
      <c:catAx>
        <c:axId val="83295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646144"/>
        <c:crosses val="autoZero"/>
        <c:auto val="1"/>
        <c:lblAlgn val="ctr"/>
        <c:lblOffset val="100"/>
        <c:noMultiLvlLbl val="0"/>
      </c:catAx>
      <c:valAx>
        <c:axId val="8264614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83295616"/>
        <c:crosses val="autoZero"/>
        <c:crossBetween val="between"/>
      </c:valAx>
      <c:valAx>
        <c:axId val="82647680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82649472"/>
        <c:crosses val="max"/>
        <c:crossBetween val="between"/>
      </c:valAx>
      <c:catAx>
        <c:axId val="82649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647680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'認定者数（2-1.2）'!$D$4:$J$4</c:f>
              <c:numCache>
                <c:formatCode>#,##0_);[Red]\(#,##0\)</c:formatCode>
                <c:ptCount val="7"/>
                <c:pt idx="0">
                  <c:v>8041</c:v>
                </c:pt>
                <c:pt idx="1">
                  <c:v>5237</c:v>
                </c:pt>
                <c:pt idx="2">
                  <c:v>7885</c:v>
                </c:pt>
                <c:pt idx="3">
                  <c:v>5058</c:v>
                </c:pt>
                <c:pt idx="4">
                  <c:v>4297</c:v>
                </c:pt>
                <c:pt idx="5">
                  <c:v>5001</c:v>
                </c:pt>
                <c:pt idx="6">
                  <c:v>3064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'認定者数（2-1.2）'!$D$5:$J$5</c:f>
              <c:numCache>
                <c:formatCode>#,##0_);[Red]\(#,##0\)</c:formatCode>
                <c:ptCount val="7"/>
                <c:pt idx="0">
                  <c:v>1114</c:v>
                </c:pt>
                <c:pt idx="1">
                  <c:v>843</c:v>
                </c:pt>
                <c:pt idx="2">
                  <c:v>850</c:v>
                </c:pt>
                <c:pt idx="3">
                  <c:v>635</c:v>
                </c:pt>
                <c:pt idx="4">
                  <c:v>501</c:v>
                </c:pt>
                <c:pt idx="5">
                  <c:v>479</c:v>
                </c:pt>
                <c:pt idx="6">
                  <c:v>288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'認定者数（2-1.2）'!$D$6:$J$6</c:f>
              <c:numCache>
                <c:formatCode>#,##0_);[Red]\(#,##0\)</c:formatCode>
                <c:ptCount val="7"/>
                <c:pt idx="0">
                  <c:v>6927</c:v>
                </c:pt>
                <c:pt idx="1">
                  <c:v>4394</c:v>
                </c:pt>
                <c:pt idx="2">
                  <c:v>7035</c:v>
                </c:pt>
                <c:pt idx="3">
                  <c:v>4423</c:v>
                </c:pt>
                <c:pt idx="4">
                  <c:v>3796</c:v>
                </c:pt>
                <c:pt idx="5">
                  <c:v>4522</c:v>
                </c:pt>
                <c:pt idx="6">
                  <c:v>2776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'認定者数（2-1.2）'!$D$22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'認定者数（2-1.2）'!$D$23:$D$30</c:f>
              <c:numCache>
                <c:formatCode>#,##0_);[Red]\(#,##0\)</c:formatCode>
                <c:ptCount val="8"/>
                <c:pt idx="0">
                  <c:v>1243</c:v>
                </c:pt>
                <c:pt idx="1">
                  <c:v>1244</c:v>
                </c:pt>
                <c:pt idx="2">
                  <c:v>843</c:v>
                </c:pt>
                <c:pt idx="3">
                  <c:v>198</c:v>
                </c:pt>
                <c:pt idx="4">
                  <c:v>399</c:v>
                </c:pt>
                <c:pt idx="5">
                  <c:v>733</c:v>
                </c:pt>
                <c:pt idx="6">
                  <c:v>2862</c:v>
                </c:pt>
                <c:pt idx="7">
                  <c:v>519</c:v>
                </c:pt>
              </c:numCache>
            </c:numRef>
          </c:val>
        </c:ser>
        <c:ser>
          <c:idx val="1"/>
          <c:order val="1"/>
          <c:tx>
            <c:strRef>
              <c:f>'認定者数（2-1.2）'!$E$22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'認定者数（2-1.2）'!$E$23:$E$30</c:f>
              <c:numCache>
                <c:formatCode>#,##0_);[Red]\(#,##0\)</c:formatCode>
                <c:ptCount val="8"/>
                <c:pt idx="0">
                  <c:v>805</c:v>
                </c:pt>
                <c:pt idx="1">
                  <c:v>822</c:v>
                </c:pt>
                <c:pt idx="2">
                  <c:v>458</c:v>
                </c:pt>
                <c:pt idx="3">
                  <c:v>177</c:v>
                </c:pt>
                <c:pt idx="4">
                  <c:v>255</c:v>
                </c:pt>
                <c:pt idx="5">
                  <c:v>631</c:v>
                </c:pt>
                <c:pt idx="6">
                  <c:v>1644</c:v>
                </c:pt>
                <c:pt idx="7">
                  <c:v>445</c:v>
                </c:pt>
              </c:numCache>
            </c:numRef>
          </c:val>
        </c:ser>
        <c:ser>
          <c:idx val="2"/>
          <c:order val="2"/>
          <c:tx>
            <c:strRef>
              <c:f>'認定者数（2-1.2）'!$F$22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'認定者数（2-1.2）'!$F$23:$F$30</c:f>
              <c:numCache>
                <c:formatCode>#,##0_);[Red]\(#,##0\)</c:formatCode>
                <c:ptCount val="8"/>
                <c:pt idx="0">
                  <c:v>1097</c:v>
                </c:pt>
                <c:pt idx="1">
                  <c:v>1099</c:v>
                </c:pt>
                <c:pt idx="2">
                  <c:v>763</c:v>
                </c:pt>
                <c:pt idx="3">
                  <c:v>301</c:v>
                </c:pt>
                <c:pt idx="4">
                  <c:v>480</c:v>
                </c:pt>
                <c:pt idx="5">
                  <c:v>1217</c:v>
                </c:pt>
                <c:pt idx="6">
                  <c:v>2208</c:v>
                </c:pt>
                <c:pt idx="7">
                  <c:v>720</c:v>
                </c:pt>
              </c:numCache>
            </c:numRef>
          </c:val>
        </c:ser>
        <c:ser>
          <c:idx val="3"/>
          <c:order val="3"/>
          <c:tx>
            <c:strRef>
              <c:f>'認定者数（2-1.2）'!$G$22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'認定者数（2-1.2）'!$G$23:$G$30</c:f>
              <c:numCache>
                <c:formatCode>#,##0_);[Red]\(#,##0\)</c:formatCode>
                <c:ptCount val="8"/>
                <c:pt idx="0">
                  <c:v>740</c:v>
                </c:pt>
                <c:pt idx="1">
                  <c:v>728</c:v>
                </c:pt>
                <c:pt idx="2">
                  <c:v>531</c:v>
                </c:pt>
                <c:pt idx="3">
                  <c:v>224</c:v>
                </c:pt>
                <c:pt idx="4">
                  <c:v>291</c:v>
                </c:pt>
                <c:pt idx="5">
                  <c:v>666</c:v>
                </c:pt>
                <c:pt idx="6">
                  <c:v>1426</c:v>
                </c:pt>
                <c:pt idx="7">
                  <c:v>452</c:v>
                </c:pt>
              </c:numCache>
            </c:numRef>
          </c:val>
        </c:ser>
        <c:ser>
          <c:idx val="4"/>
          <c:order val="4"/>
          <c:tx>
            <c:strRef>
              <c:f>'認定者数（2-1.2）'!$H$22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'認定者数（2-1.2）'!$H$23:$H$30</c:f>
              <c:numCache>
                <c:formatCode>#,##0_);[Red]\(#,##0\)</c:formatCode>
                <c:ptCount val="8"/>
                <c:pt idx="0">
                  <c:v>650</c:v>
                </c:pt>
                <c:pt idx="1">
                  <c:v>573</c:v>
                </c:pt>
                <c:pt idx="2">
                  <c:v>449</c:v>
                </c:pt>
                <c:pt idx="3">
                  <c:v>195</c:v>
                </c:pt>
                <c:pt idx="4">
                  <c:v>269</c:v>
                </c:pt>
                <c:pt idx="5">
                  <c:v>600</c:v>
                </c:pt>
                <c:pt idx="6">
                  <c:v>1224</c:v>
                </c:pt>
                <c:pt idx="7">
                  <c:v>337</c:v>
                </c:pt>
              </c:numCache>
            </c:numRef>
          </c:val>
        </c:ser>
        <c:ser>
          <c:idx val="5"/>
          <c:order val="5"/>
          <c:tx>
            <c:strRef>
              <c:f>'認定者数（2-1.2）'!$I$22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'認定者数（2-1.2）'!$I$23:$I$30</c:f>
              <c:numCache>
                <c:formatCode>#,##0_);[Red]\(#,##0\)</c:formatCode>
                <c:ptCount val="8"/>
                <c:pt idx="0">
                  <c:v>836</c:v>
                </c:pt>
                <c:pt idx="1">
                  <c:v>650</c:v>
                </c:pt>
                <c:pt idx="2">
                  <c:v>470</c:v>
                </c:pt>
                <c:pt idx="3">
                  <c:v>194</c:v>
                </c:pt>
                <c:pt idx="4">
                  <c:v>304</c:v>
                </c:pt>
                <c:pt idx="5">
                  <c:v>686</c:v>
                </c:pt>
                <c:pt idx="6">
                  <c:v>1327</c:v>
                </c:pt>
                <c:pt idx="7">
                  <c:v>534</c:v>
                </c:pt>
              </c:numCache>
            </c:numRef>
          </c:val>
        </c:ser>
        <c:ser>
          <c:idx val="6"/>
          <c:order val="6"/>
          <c:tx>
            <c:strRef>
              <c:f>'認定者数（2-1.2）'!$J$22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'認定者数（2-1.2）'!$J$23:$J$30</c:f>
              <c:numCache>
                <c:formatCode>#,##0_);[Red]\(#,##0\)</c:formatCode>
                <c:ptCount val="8"/>
                <c:pt idx="0">
                  <c:v>516</c:v>
                </c:pt>
                <c:pt idx="1">
                  <c:v>409</c:v>
                </c:pt>
                <c:pt idx="2">
                  <c:v>302</c:v>
                </c:pt>
                <c:pt idx="3">
                  <c:v>155</c:v>
                </c:pt>
                <c:pt idx="4">
                  <c:v>166</c:v>
                </c:pt>
                <c:pt idx="5">
                  <c:v>385</c:v>
                </c:pt>
                <c:pt idx="6">
                  <c:v>808</c:v>
                </c:pt>
                <c:pt idx="7">
                  <c:v>323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427264"/>
        <c:axId val="82441728"/>
      </c:barChart>
      <c:lineChart>
        <c:grouping val="standard"/>
        <c:varyColors val="0"/>
        <c:ser>
          <c:idx val="7"/>
          <c:order val="7"/>
          <c:tx>
            <c:strRef>
              <c:f>'認定者数（2-1.2）'!$L$22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'認定者数（2-1.2）'!$B$23:$C$29</c:f>
              <c:strCache>
                <c:ptCount val="7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</c:strCache>
            </c:strRef>
          </c:cat>
          <c:val>
            <c:numRef>
              <c:f>'認定者数（2-1.2）'!$L$23:$L$30</c:f>
              <c:numCache>
                <c:formatCode>0.0%</c:formatCode>
                <c:ptCount val="8"/>
                <c:pt idx="0">
                  <c:v>0.1466616841056303</c:v>
                </c:pt>
                <c:pt idx="1">
                  <c:v>0.19247517854032398</c:v>
                </c:pt>
                <c:pt idx="2">
                  <c:v>0.21194112746459318</c:v>
                </c:pt>
                <c:pt idx="3">
                  <c:v>0.16060504949393839</c:v>
                </c:pt>
                <c:pt idx="4">
                  <c:v>0.15858126923640628</c:v>
                </c:pt>
                <c:pt idx="5">
                  <c:v>0.16392240517298848</c:v>
                </c:pt>
                <c:pt idx="6">
                  <c:v>0.24422309064650413</c:v>
                </c:pt>
                <c:pt idx="7">
                  <c:v>0.16605994115593678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53248"/>
        <c:axId val="82443264"/>
      </c:lineChart>
      <c:catAx>
        <c:axId val="824272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82441728"/>
        <c:crosses val="autoZero"/>
        <c:auto val="1"/>
        <c:lblAlgn val="ctr"/>
        <c:lblOffset val="100"/>
        <c:noMultiLvlLbl val="0"/>
      </c:catAx>
      <c:valAx>
        <c:axId val="8244172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82427264"/>
        <c:crosses val="autoZero"/>
        <c:crossBetween val="between"/>
      </c:valAx>
      <c:valAx>
        <c:axId val="8244326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82453248"/>
        <c:crosses val="max"/>
        <c:crossBetween val="between"/>
      </c:valAx>
      <c:catAx>
        <c:axId val="82453248"/>
        <c:scaling>
          <c:orientation val="minMax"/>
        </c:scaling>
        <c:delete val="1"/>
        <c:axPos val="b"/>
        <c:majorTickMark val="out"/>
        <c:minorTickMark val="none"/>
        <c:tickLblPos val="nextTo"/>
        <c:crossAx val="8244326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0.53626219105478534</c:v>
                </c:pt>
                <c:pt idx="1">
                  <c:v>0.54941759889286124</c:v>
                </c:pt>
                <c:pt idx="2">
                  <c:v>0.55577443979315444</c:v>
                </c:pt>
                <c:pt idx="3">
                  <c:v>0.53107981220657274</c:v>
                </c:pt>
                <c:pt idx="4">
                  <c:v>0.58337689492943023</c:v>
                </c:pt>
                <c:pt idx="5">
                  <c:v>0.56172632987621274</c:v>
                </c:pt>
                <c:pt idx="6">
                  <c:v>0.56846005154639179</c:v>
                </c:pt>
                <c:pt idx="7">
                  <c:v>0.50054257810269009</c:v>
                </c:pt>
                <c:pt idx="8">
                  <c:v>0.5392902408111534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0.28539236718285232</c:v>
                </c:pt>
                <c:pt idx="1">
                  <c:v>0.2845115903586668</c:v>
                </c:pt>
                <c:pt idx="2">
                  <c:v>0.30472789953213492</c:v>
                </c:pt>
                <c:pt idx="3">
                  <c:v>0.28356807511737087</c:v>
                </c:pt>
                <c:pt idx="4">
                  <c:v>0.21327757449032933</c:v>
                </c:pt>
                <c:pt idx="5">
                  <c:v>0.24322515891602542</c:v>
                </c:pt>
                <c:pt idx="6">
                  <c:v>0.2029639175257732</c:v>
                </c:pt>
                <c:pt idx="7">
                  <c:v>0.33582728882289109</c:v>
                </c:pt>
                <c:pt idx="8">
                  <c:v>0.23320659062103929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5.3216996268320382E-2</c:v>
                </c:pt>
                <c:pt idx="1">
                  <c:v>3.275285434205974E-2</c:v>
                </c:pt>
                <c:pt idx="2">
                  <c:v>3.0411228761388822E-2</c:v>
                </c:pt>
                <c:pt idx="3">
                  <c:v>6.3661971830985917E-2</c:v>
                </c:pt>
                <c:pt idx="4">
                  <c:v>2.5614218504966021E-2</c:v>
                </c:pt>
                <c:pt idx="5">
                  <c:v>6.3566410170625628E-2</c:v>
                </c:pt>
                <c:pt idx="6">
                  <c:v>8.1185567010309281E-2</c:v>
                </c:pt>
                <c:pt idx="7">
                  <c:v>6.1625449768690388E-2</c:v>
                </c:pt>
                <c:pt idx="8">
                  <c:v>5.4921841994085341E-2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0.12512844549404192</c:v>
                </c:pt>
                <c:pt idx="1">
                  <c:v>0.13331795640641217</c:v>
                </c:pt>
                <c:pt idx="2">
                  <c:v>0.10908643191332185</c:v>
                </c:pt>
                <c:pt idx="3">
                  <c:v>0.12169014084507042</c:v>
                </c:pt>
                <c:pt idx="4">
                  <c:v>0.17773131207527443</c:v>
                </c:pt>
                <c:pt idx="5">
                  <c:v>0.13148210103713617</c:v>
                </c:pt>
                <c:pt idx="6">
                  <c:v>0.14739046391752578</c:v>
                </c:pt>
                <c:pt idx="7">
                  <c:v>0.10200468330572848</c:v>
                </c:pt>
                <c:pt idx="8">
                  <c:v>0.17258132657372202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528512"/>
        <c:axId val="82554880"/>
      </c:barChart>
      <c:catAx>
        <c:axId val="825285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82554880"/>
        <c:crosses val="autoZero"/>
        <c:auto val="1"/>
        <c:lblAlgn val="ctr"/>
        <c:lblOffset val="100"/>
        <c:noMultiLvlLbl val="0"/>
      </c:catAx>
      <c:valAx>
        <c:axId val="82554880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82528512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0.39722102581331692</c:v>
                </c:pt>
                <c:pt idx="1">
                  <c:v>0.38268452942746128</c:v>
                </c:pt>
                <c:pt idx="2">
                  <c:v>0.45371909163843155</c:v>
                </c:pt>
                <c:pt idx="3">
                  <c:v>0.37724753746198547</c:v>
                </c:pt>
                <c:pt idx="4">
                  <c:v>0.38164408253380022</c:v>
                </c:pt>
                <c:pt idx="5">
                  <c:v>0.40626272920087297</c:v>
                </c:pt>
                <c:pt idx="6">
                  <c:v>0.38803906131848964</c:v>
                </c:pt>
                <c:pt idx="7">
                  <c:v>0.39842802640238129</c:v>
                </c:pt>
                <c:pt idx="8">
                  <c:v>0.37259070755561208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6.9459758597318233E-2</c:v>
                </c:pt>
                <c:pt idx="1">
                  <c:v>7.0801316769955991E-2</c:v>
                </c:pt>
                <c:pt idx="2">
                  <c:v>7.6075943284983349E-2</c:v>
                </c:pt>
                <c:pt idx="3">
                  <c:v>6.1714205987852912E-2</c:v>
                </c:pt>
                <c:pt idx="4">
                  <c:v>4.5253681952477635E-2</c:v>
                </c:pt>
                <c:pt idx="5">
                  <c:v>5.3659388960554437E-2</c:v>
                </c:pt>
                <c:pt idx="6">
                  <c:v>4.5000753086499604E-2</c:v>
                </c:pt>
                <c:pt idx="7">
                  <c:v>9.1692747871776545E-2</c:v>
                </c:pt>
                <c:pt idx="8">
                  <c:v>5.2106641585554288E-2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0.1396100122352211</c:v>
                </c:pt>
                <c:pt idx="1">
                  <c:v>8.7678505463525472E-2</c:v>
                </c:pt>
                <c:pt idx="2">
                  <c:v>9.1298619256228009E-2</c:v>
                </c:pt>
                <c:pt idx="3">
                  <c:v>0.17734552303401782</c:v>
                </c:pt>
                <c:pt idx="4">
                  <c:v>6.4355178575460026E-2</c:v>
                </c:pt>
                <c:pt idx="5">
                  <c:v>0.15609774948166108</c:v>
                </c:pt>
                <c:pt idx="6">
                  <c:v>0.17292110394780572</c:v>
                </c:pt>
                <c:pt idx="7">
                  <c:v>0.17780060812134332</c:v>
                </c:pt>
                <c:pt idx="8">
                  <c:v>0.11211575883885674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0.39370920335414378</c:v>
                </c:pt>
                <c:pt idx="1">
                  <c:v>0.4588356483390571</c:v>
                </c:pt>
                <c:pt idx="2">
                  <c:v>0.37890634582035709</c:v>
                </c:pt>
                <c:pt idx="3">
                  <c:v>0.38369273351614386</c:v>
                </c:pt>
                <c:pt idx="4">
                  <c:v>0.50874705693826217</c:v>
                </c:pt>
                <c:pt idx="5">
                  <c:v>0.38398013235691153</c:v>
                </c:pt>
                <c:pt idx="6">
                  <c:v>0.39403908164720491</c:v>
                </c:pt>
                <c:pt idx="7">
                  <c:v>0.33207861760449875</c:v>
                </c:pt>
                <c:pt idx="8">
                  <c:v>0.46318689201997687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928192"/>
        <c:axId val="81929728"/>
      </c:barChart>
      <c:catAx>
        <c:axId val="819281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81929728"/>
        <c:crosses val="autoZero"/>
        <c:auto val="1"/>
        <c:lblAlgn val="ctr"/>
        <c:lblOffset val="100"/>
        <c:noMultiLvlLbl val="0"/>
      </c:catAx>
      <c:valAx>
        <c:axId val="81929728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81928192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'給付状況（3-2）'!$G$5:$G$15</c:f>
              <c:numCache>
                <c:formatCode>#,##0_ </c:formatCode>
                <c:ptCount val="11"/>
                <c:pt idx="0">
                  <c:v>300060.49000000011</c:v>
                </c:pt>
                <c:pt idx="1">
                  <c:v>14850.860000000002</c:v>
                </c:pt>
                <c:pt idx="2">
                  <c:v>64782.29</c:v>
                </c:pt>
                <c:pt idx="3">
                  <c:v>13446.960000000001</c:v>
                </c:pt>
                <c:pt idx="4">
                  <c:v>36454.67</c:v>
                </c:pt>
                <c:pt idx="5">
                  <c:v>787803.20000000007</c:v>
                </c:pt>
                <c:pt idx="6">
                  <c:v>293350.36000000016</c:v>
                </c:pt>
                <c:pt idx="7">
                  <c:v>130663.92000000004</c:v>
                </c:pt>
                <c:pt idx="8">
                  <c:v>21040.550000000003</c:v>
                </c:pt>
                <c:pt idx="9">
                  <c:v>204126.06999999998</c:v>
                </c:pt>
                <c:pt idx="10">
                  <c:v>101010.58000000002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6688"/>
        <c:axId val="8316044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'給付状況（3-2）'!$E$5:$E$15</c:f>
              <c:numCache>
                <c:formatCode>#,##0_);[Red]\(#,##0\)</c:formatCode>
                <c:ptCount val="11"/>
                <c:pt idx="0">
                  <c:v>5064</c:v>
                </c:pt>
                <c:pt idx="1">
                  <c:v>205</c:v>
                </c:pt>
                <c:pt idx="2">
                  <c:v>1315</c:v>
                </c:pt>
                <c:pt idx="3">
                  <c:v>326</c:v>
                </c:pt>
                <c:pt idx="4">
                  <c:v>2632</c:v>
                </c:pt>
                <c:pt idx="5">
                  <c:v>7209</c:v>
                </c:pt>
                <c:pt idx="6">
                  <c:v>3018</c:v>
                </c:pt>
                <c:pt idx="7">
                  <c:v>1271</c:v>
                </c:pt>
                <c:pt idx="8">
                  <c:v>268</c:v>
                </c:pt>
                <c:pt idx="9">
                  <c:v>989</c:v>
                </c:pt>
                <c:pt idx="10">
                  <c:v>7450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156992"/>
        <c:axId val="83158912"/>
      </c:lineChart>
      <c:catAx>
        <c:axId val="83156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83158912"/>
        <c:crosses val="autoZero"/>
        <c:auto val="1"/>
        <c:lblAlgn val="ctr"/>
        <c:lblOffset val="100"/>
        <c:noMultiLvlLbl val="0"/>
      </c:catAx>
      <c:valAx>
        <c:axId val="8315891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83156992"/>
        <c:crosses val="autoZero"/>
        <c:crossBetween val="between"/>
      </c:valAx>
      <c:valAx>
        <c:axId val="8316044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81986688"/>
        <c:crosses val="max"/>
        <c:crossBetween val="between"/>
      </c:valAx>
      <c:catAx>
        <c:axId val="81986688"/>
        <c:scaling>
          <c:orientation val="minMax"/>
        </c:scaling>
        <c:delete val="1"/>
        <c:axPos val="b"/>
        <c:majorTickMark val="out"/>
        <c:minorTickMark val="none"/>
        <c:tickLblPos val="nextTo"/>
        <c:crossAx val="8316044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'給付状況（3-2）'!$G$16:$G$26</c:f>
              <c:numCache>
                <c:formatCode>#,##0_ </c:formatCode>
                <c:ptCount val="11"/>
                <c:pt idx="0">
                  <c:v>104295.61999999998</c:v>
                </c:pt>
                <c:pt idx="1">
                  <c:v>51.739999999999995</c:v>
                </c:pt>
                <c:pt idx="2">
                  <c:v>12034.839999999997</c:v>
                </c:pt>
                <c:pt idx="3">
                  <c:v>3944.8600000000006</c:v>
                </c:pt>
                <c:pt idx="4">
                  <c:v>3802.329999999999</c:v>
                </c:pt>
                <c:pt idx="5">
                  <c:v>111553.31999999995</c:v>
                </c:pt>
                <c:pt idx="6">
                  <c:v>65277.829999999973</c:v>
                </c:pt>
                <c:pt idx="7">
                  <c:v>2283.9800000000005</c:v>
                </c:pt>
                <c:pt idx="8">
                  <c:v>606.05999999999983</c:v>
                </c:pt>
                <c:pt idx="9">
                  <c:v>18467.55</c:v>
                </c:pt>
                <c:pt idx="10">
                  <c:v>21743.02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020992"/>
        <c:axId val="82019456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'給付状況（3-2）'!$E$16:$E$26</c:f>
              <c:numCache>
                <c:formatCode>#,##0_);[Red]\(#,##0\)</c:formatCode>
                <c:ptCount val="11"/>
                <c:pt idx="0">
                  <c:v>4918</c:v>
                </c:pt>
                <c:pt idx="1">
                  <c:v>2</c:v>
                </c:pt>
                <c:pt idx="2">
                  <c:v>395</c:v>
                </c:pt>
                <c:pt idx="3">
                  <c:v>124</c:v>
                </c:pt>
                <c:pt idx="4">
                  <c:v>294</c:v>
                </c:pt>
                <c:pt idx="5">
                  <c:v>4190</c:v>
                </c:pt>
                <c:pt idx="6">
                  <c:v>2095</c:v>
                </c:pt>
                <c:pt idx="7">
                  <c:v>72</c:v>
                </c:pt>
                <c:pt idx="8">
                  <c:v>15</c:v>
                </c:pt>
                <c:pt idx="9">
                  <c:v>236</c:v>
                </c:pt>
                <c:pt idx="10">
                  <c:v>3490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80352"/>
        <c:axId val="76582272"/>
      </c:lineChart>
      <c:catAx>
        <c:axId val="76580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76582272"/>
        <c:crosses val="autoZero"/>
        <c:auto val="1"/>
        <c:lblAlgn val="ctr"/>
        <c:lblOffset val="100"/>
        <c:noMultiLvlLbl val="0"/>
      </c:catAx>
      <c:valAx>
        <c:axId val="7658227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76580352"/>
        <c:crosses val="autoZero"/>
        <c:crossBetween val="between"/>
      </c:valAx>
      <c:valAx>
        <c:axId val="82019456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82020992"/>
        <c:crosses val="max"/>
        <c:crossBetween val="between"/>
      </c:valAx>
      <c:catAx>
        <c:axId val="82020992"/>
        <c:scaling>
          <c:orientation val="minMax"/>
        </c:scaling>
        <c:delete val="1"/>
        <c:axPos val="b"/>
        <c:majorTickMark val="out"/>
        <c:minorTickMark val="none"/>
        <c:tickLblPos val="nextTo"/>
        <c:crossAx val="8201945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（平成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27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12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9</xdr:row>
      <xdr:rowOff>9531</xdr:rowOff>
    </xdr:from>
    <xdr:to>
      <xdr:col>4</xdr:col>
      <xdr:colOff>331088</xdr:colOff>
      <xdr:row>17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9</xdr:row>
      <xdr:rowOff>9530</xdr:rowOff>
    </xdr:from>
    <xdr:to>
      <xdr:col>8</xdr:col>
      <xdr:colOff>169674</xdr:colOff>
      <xdr:row>17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9</xdr:row>
      <xdr:rowOff>28581</xdr:rowOff>
    </xdr:from>
    <xdr:to>
      <xdr:col>11</xdr:col>
      <xdr:colOff>635892</xdr:colOff>
      <xdr:row>17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12</xdr:col>
      <xdr:colOff>0</xdr:colOff>
      <xdr:row>43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1</xdr:rowOff>
    </xdr:from>
    <xdr:to>
      <xdr:col>8</xdr:col>
      <xdr:colOff>0</xdr:colOff>
      <xdr:row>51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8</xdr:col>
      <xdr:colOff>0</xdr:colOff>
      <xdr:row>62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51</xdr:row>
      <xdr:rowOff>104775</xdr:rowOff>
    </xdr:from>
    <xdr:to>
      <xdr:col>7</xdr:col>
      <xdr:colOff>47625</xdr:colOff>
      <xdr:row>52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73</xdr:row>
      <xdr:rowOff>0</xdr:rowOff>
    </xdr:from>
    <xdr:to>
      <xdr:col>4</xdr:col>
      <xdr:colOff>0</xdr:colOff>
      <xdr:row>80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73</xdr:row>
      <xdr:rowOff>0</xdr:rowOff>
    </xdr:from>
    <xdr:to>
      <xdr:col>8</xdr:col>
      <xdr:colOff>0</xdr:colOff>
      <xdr:row>80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62</xdr:row>
      <xdr:rowOff>1</xdr:rowOff>
    </xdr:from>
    <xdr:to>
      <xdr:col>7</xdr:col>
      <xdr:colOff>962024</xdr:colOff>
      <xdr:row>73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40</xdr:row>
      <xdr:rowOff>114300</xdr:rowOff>
    </xdr:from>
    <xdr:to>
      <xdr:col>7</xdr:col>
      <xdr:colOff>323850</xdr:colOff>
      <xdr:row>41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62</xdr:row>
      <xdr:rowOff>114300</xdr:rowOff>
    </xdr:from>
    <xdr:to>
      <xdr:col>2</xdr:col>
      <xdr:colOff>95250</xdr:colOff>
      <xdr:row>63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62</xdr:row>
      <xdr:rowOff>95250</xdr:rowOff>
    </xdr:from>
    <xdr:to>
      <xdr:col>6</xdr:col>
      <xdr:colOff>952499</xdr:colOff>
      <xdr:row>63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51</xdr:row>
      <xdr:rowOff>123825</xdr:rowOff>
    </xdr:from>
    <xdr:to>
      <xdr:col>2</xdr:col>
      <xdr:colOff>19050</xdr:colOff>
      <xdr:row>52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49.0%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42.5%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58.0%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62.3%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60.2%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60.5%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59.8%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/>
  <cols>
    <col min="1" max="1" width="9" style="1"/>
    <col min="2" max="2" width="4.37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5" customHeight="1"/>
    <row r="5" spans="3:10" ht="27" customHeight="1">
      <c r="C5" s="4"/>
    </row>
    <row r="6" spans="3:10" ht="21.95" customHeight="1"/>
    <row r="7" spans="3:10" ht="21.95" customHeight="1"/>
    <row r="8" spans="3:10" ht="21.95" customHeight="1"/>
    <row r="9" spans="3:10" ht="21.95" customHeight="1"/>
    <row r="10" spans="3:10" ht="21.95" customHeight="1"/>
    <row r="11" spans="3:10" ht="21.95" customHeight="1"/>
    <row r="12" spans="3:10" ht="21.95" customHeight="1"/>
    <row r="13" spans="3:10" ht="21.95" customHeight="1"/>
    <row r="14" spans="3:10" ht="21.95" customHeight="1"/>
    <row r="15" spans="3:10" ht="21.95" customHeight="1"/>
    <row r="16" spans="3:10" ht="21.95" customHeight="1"/>
    <row r="17" ht="21.95" customHeight="1"/>
    <row r="18" ht="21.95" customHeight="1"/>
    <row r="35" spans="2:11" ht="24.95" customHeight="1"/>
    <row r="36" spans="2:11" ht="24.95" customHeight="1">
      <c r="B36" s="9" t="s">
        <v>4</v>
      </c>
      <c r="C36" s="10"/>
    </row>
    <row r="37" spans="2:11" ht="24.95" customHeight="1">
      <c r="B37" s="9" t="s">
        <v>37</v>
      </c>
      <c r="C37" s="10"/>
    </row>
    <row r="38" spans="2:11" ht="24.95" customHeight="1">
      <c r="B38" s="9" t="s">
        <v>5</v>
      </c>
      <c r="C38" s="10"/>
    </row>
    <row r="39" spans="2:11" ht="24.95" customHeight="1">
      <c r="C39" s="12" t="s">
        <v>43</v>
      </c>
    </row>
    <row r="40" spans="2:11" ht="24.95" customHeight="1">
      <c r="B40" s="9" t="s">
        <v>38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>
      <c r="B41" s="11"/>
      <c r="C41" s="12" t="s">
        <v>140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/>
    <row r="47" spans="2:11" ht="24.95" customHeight="1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L137"/>
  <sheetViews>
    <sheetView zoomScaleNormal="100" workbookViewId="0"/>
  </sheetViews>
  <sheetFormatPr defaultRowHeight="13.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>
      <c r="A1" s="13" t="s">
        <v>11</v>
      </c>
    </row>
    <row r="2" spans="1:12" ht="14.1" customHeight="1">
      <c r="G2" s="25" t="s">
        <v>36</v>
      </c>
      <c r="H2" s="25"/>
    </row>
    <row r="3" spans="1:12" ht="20.100000000000001" customHeight="1">
      <c r="B3" s="15"/>
      <c r="C3" s="189" t="s">
        <v>0</v>
      </c>
      <c r="D3" s="191" t="s">
        <v>12</v>
      </c>
      <c r="E3" s="20"/>
      <c r="F3" s="21"/>
      <c r="G3" s="189" t="s">
        <v>13</v>
      </c>
      <c r="H3" s="189" t="s">
        <v>14</v>
      </c>
      <c r="I3" s="27"/>
    </row>
    <row r="4" spans="1:12" ht="20.100000000000001" customHeight="1" thickBot="1">
      <c r="B4" s="16"/>
      <c r="C4" s="190"/>
      <c r="D4" s="192"/>
      <c r="E4" s="22" t="s">
        <v>15</v>
      </c>
      <c r="F4" s="23" t="s">
        <v>16</v>
      </c>
      <c r="G4" s="190"/>
      <c r="H4" s="190"/>
      <c r="I4" s="27"/>
      <c r="J4" s="28" t="s">
        <v>26</v>
      </c>
      <c r="K4" s="25" t="s">
        <v>42</v>
      </c>
      <c r="L4" s="25" t="s">
        <v>41</v>
      </c>
    </row>
    <row r="5" spans="1:12" ht="20.100000000000001" customHeight="1" thickTop="1" thickBot="1">
      <c r="B5" s="17" t="s">
        <v>17</v>
      </c>
      <c r="C5" s="29">
        <f>SUM(C6:C13)</f>
        <v>720437</v>
      </c>
      <c r="D5" s="30">
        <f>SUM(E5:F5)</f>
        <v>206626</v>
      </c>
      <c r="E5" s="31">
        <f>SUM(E6:E13)</f>
        <v>105031</v>
      </c>
      <c r="F5" s="32">
        <f t="shared" ref="F5:G5" si="0">SUM(F6:F13)</f>
        <v>101595</v>
      </c>
      <c r="G5" s="29">
        <f t="shared" si="0"/>
        <v>228936</v>
      </c>
      <c r="H5" s="33">
        <f>D5/C5</f>
        <v>0.28680647995591563</v>
      </c>
      <c r="I5" s="26"/>
      <c r="J5" s="24">
        <f t="shared" ref="J5:J13" si="1">C5-D5-G5</f>
        <v>284875</v>
      </c>
      <c r="K5" s="58">
        <f>E5/C5</f>
        <v>0.14578790373065237</v>
      </c>
      <c r="L5" s="58">
        <f>F5/C5</f>
        <v>0.14101857622526329</v>
      </c>
    </row>
    <row r="6" spans="1:12" ht="20.100000000000001" customHeight="1" thickTop="1">
      <c r="B6" s="18" t="s">
        <v>18</v>
      </c>
      <c r="C6" s="34">
        <v>182492</v>
      </c>
      <c r="D6" s="35">
        <f t="shared" ref="D6:D13" si="2">SUM(E6:F6)</f>
        <v>40140</v>
      </c>
      <c r="E6" s="36">
        <v>22654</v>
      </c>
      <c r="F6" s="37">
        <v>17486</v>
      </c>
      <c r="G6" s="34">
        <v>58882</v>
      </c>
      <c r="H6" s="38">
        <f t="shared" ref="H6:H13" si="3">D6/C6</f>
        <v>0.21995484733577361</v>
      </c>
      <c r="I6" s="26"/>
      <c r="J6" s="24">
        <f t="shared" si="1"/>
        <v>83470</v>
      </c>
      <c r="K6" s="58">
        <f t="shared" ref="K6:K13" si="4">E6/C6</f>
        <v>0.12413694846897398</v>
      </c>
      <c r="L6" s="58">
        <f t="shared" ref="L6:L13" si="5">F6/C6</f>
        <v>9.5817898866799645E-2</v>
      </c>
    </row>
    <row r="7" spans="1:12" ht="20.100000000000001" customHeight="1">
      <c r="B7" s="19" t="s">
        <v>19</v>
      </c>
      <c r="C7" s="39">
        <v>95569</v>
      </c>
      <c r="D7" s="40">
        <f t="shared" si="2"/>
        <v>28705</v>
      </c>
      <c r="E7" s="41">
        <v>14847</v>
      </c>
      <c r="F7" s="42">
        <v>13858</v>
      </c>
      <c r="G7" s="39">
        <v>30579</v>
      </c>
      <c r="H7" s="43">
        <f t="shared" si="3"/>
        <v>0.30035890299155582</v>
      </c>
      <c r="I7" s="26"/>
      <c r="J7" s="24">
        <f t="shared" si="1"/>
        <v>36285</v>
      </c>
      <c r="K7" s="58">
        <f t="shared" si="4"/>
        <v>0.15535372348774185</v>
      </c>
      <c r="L7" s="58">
        <f t="shared" si="5"/>
        <v>0.145005179503814</v>
      </c>
    </row>
    <row r="8" spans="1:12" ht="20.100000000000001" customHeight="1">
      <c r="B8" s="19" t="s">
        <v>20</v>
      </c>
      <c r="C8" s="39">
        <v>53828</v>
      </c>
      <c r="D8" s="40">
        <f t="shared" si="2"/>
        <v>18005</v>
      </c>
      <c r="E8" s="41">
        <v>8809</v>
      </c>
      <c r="F8" s="42">
        <v>9196</v>
      </c>
      <c r="G8" s="39">
        <v>16847</v>
      </c>
      <c r="H8" s="43">
        <f t="shared" si="3"/>
        <v>0.33449134279557108</v>
      </c>
      <c r="I8" s="26"/>
      <c r="J8" s="24">
        <f t="shared" si="1"/>
        <v>18976</v>
      </c>
      <c r="K8" s="58">
        <f t="shared" si="4"/>
        <v>0.16365088801367317</v>
      </c>
      <c r="L8" s="58">
        <f t="shared" si="5"/>
        <v>0.17084045478189791</v>
      </c>
    </row>
    <row r="9" spans="1:12" ht="20.100000000000001" customHeight="1">
      <c r="B9" s="19" t="s">
        <v>21</v>
      </c>
      <c r="C9" s="39">
        <v>32030</v>
      </c>
      <c r="D9" s="40">
        <f t="shared" si="2"/>
        <v>8991</v>
      </c>
      <c r="E9" s="41">
        <v>4596</v>
      </c>
      <c r="F9" s="42">
        <v>4395</v>
      </c>
      <c r="G9" s="39">
        <v>10437</v>
      </c>
      <c r="H9" s="43">
        <f t="shared" si="3"/>
        <v>0.28070558851077115</v>
      </c>
      <c r="I9" s="26"/>
      <c r="J9" s="24">
        <f t="shared" si="1"/>
        <v>12602</v>
      </c>
      <c r="K9" s="58">
        <f t="shared" si="4"/>
        <v>0.14349047767717765</v>
      </c>
      <c r="L9" s="58">
        <f t="shared" si="5"/>
        <v>0.1372151108335935</v>
      </c>
    </row>
    <row r="10" spans="1:12" ht="20.100000000000001" customHeight="1">
      <c r="B10" s="19" t="s">
        <v>22</v>
      </c>
      <c r="C10" s="39">
        <v>46582</v>
      </c>
      <c r="D10" s="40">
        <f t="shared" si="2"/>
        <v>13646</v>
      </c>
      <c r="E10" s="41">
        <v>6567</v>
      </c>
      <c r="F10" s="42">
        <v>7079</v>
      </c>
      <c r="G10" s="39">
        <v>14737</v>
      </c>
      <c r="H10" s="43">
        <f t="shared" si="3"/>
        <v>0.29294577304538233</v>
      </c>
      <c r="I10" s="26"/>
      <c r="J10" s="24">
        <f t="shared" si="1"/>
        <v>18199</v>
      </c>
      <c r="K10" s="58">
        <f t="shared" si="4"/>
        <v>0.14097720149413936</v>
      </c>
      <c r="L10" s="58">
        <f t="shared" si="5"/>
        <v>0.15196857155124296</v>
      </c>
    </row>
    <row r="11" spans="1:12" ht="20.100000000000001" customHeight="1">
      <c r="B11" s="19" t="s">
        <v>23</v>
      </c>
      <c r="C11" s="39">
        <v>103345</v>
      </c>
      <c r="D11" s="40">
        <f t="shared" si="2"/>
        <v>30002</v>
      </c>
      <c r="E11" s="41">
        <v>14740</v>
      </c>
      <c r="F11" s="42">
        <v>15262</v>
      </c>
      <c r="G11" s="39">
        <v>33393</v>
      </c>
      <c r="H11" s="43">
        <f t="shared" si="3"/>
        <v>0.29030915864337897</v>
      </c>
      <c r="I11" s="26"/>
      <c r="J11" s="24">
        <f t="shared" si="1"/>
        <v>39950</v>
      </c>
      <c r="K11" s="58">
        <f t="shared" si="4"/>
        <v>0.14262905800957956</v>
      </c>
      <c r="L11" s="58">
        <f t="shared" si="5"/>
        <v>0.14768010063379941</v>
      </c>
    </row>
    <row r="12" spans="1:12" ht="20.100000000000001" customHeight="1">
      <c r="B12" s="19" t="s">
        <v>24</v>
      </c>
      <c r="C12" s="39">
        <v>145836</v>
      </c>
      <c r="D12" s="40">
        <f t="shared" si="2"/>
        <v>47084</v>
      </c>
      <c r="E12" s="41">
        <v>23180</v>
      </c>
      <c r="F12" s="42">
        <v>23904</v>
      </c>
      <c r="G12" s="39">
        <v>45421</v>
      </c>
      <c r="H12" s="43">
        <f t="shared" si="3"/>
        <v>0.32285581063660551</v>
      </c>
      <c r="I12" s="26"/>
      <c r="J12" s="24">
        <f t="shared" si="1"/>
        <v>53331</v>
      </c>
      <c r="K12" s="58">
        <f t="shared" si="4"/>
        <v>0.15894566499355439</v>
      </c>
      <c r="L12" s="58">
        <f t="shared" si="5"/>
        <v>0.16391014564305109</v>
      </c>
    </row>
    <row r="13" spans="1:12" ht="20.100000000000001" customHeight="1">
      <c r="B13" s="19" t="s">
        <v>25</v>
      </c>
      <c r="C13" s="39">
        <v>60755</v>
      </c>
      <c r="D13" s="40">
        <f t="shared" si="2"/>
        <v>20053</v>
      </c>
      <c r="E13" s="41">
        <v>9638</v>
      </c>
      <c r="F13" s="42">
        <v>10415</v>
      </c>
      <c r="G13" s="39">
        <v>18640</v>
      </c>
      <c r="H13" s="43">
        <f t="shared" si="3"/>
        <v>0.33006336927001895</v>
      </c>
      <c r="I13" s="26"/>
      <c r="J13" s="24">
        <f t="shared" si="1"/>
        <v>22062</v>
      </c>
      <c r="K13" s="58">
        <f t="shared" si="4"/>
        <v>0.15863714920582669</v>
      </c>
      <c r="L13" s="58">
        <f t="shared" si="5"/>
        <v>0.17142622006419225</v>
      </c>
    </row>
    <row r="14" spans="1:12" ht="20.100000000000001" customHeight="1"/>
    <row r="15" spans="1:12" ht="20.100000000000001" customHeight="1"/>
    <row r="16" spans="1:12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2"/>
  <sheetViews>
    <sheetView zoomScaleNormal="100" workbookViewId="0"/>
  </sheetViews>
  <sheetFormatPr defaultRowHeight="13.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>
      <c r="A1" s="13" t="s">
        <v>45</v>
      </c>
      <c r="B1" s="13"/>
    </row>
    <row r="2" spans="1:12" ht="14.1" customHeight="1">
      <c r="K2" s="44" t="s">
        <v>2</v>
      </c>
    </row>
    <row r="3" spans="1:12" ht="20.100000000000001" customHeight="1">
      <c r="B3" s="118"/>
      <c r="C3" s="110"/>
      <c r="D3" s="111" t="s">
        <v>27</v>
      </c>
      <c r="E3" s="112" t="s">
        <v>28</v>
      </c>
      <c r="F3" s="112" t="s">
        <v>29</v>
      </c>
      <c r="G3" s="112" t="s">
        <v>30</v>
      </c>
      <c r="H3" s="112" t="s">
        <v>31</v>
      </c>
      <c r="I3" s="112" t="s">
        <v>32</v>
      </c>
      <c r="J3" s="111" t="s">
        <v>33</v>
      </c>
      <c r="K3" s="113" t="s">
        <v>34</v>
      </c>
      <c r="L3" s="114" t="s">
        <v>1</v>
      </c>
    </row>
    <row r="4" spans="1:12" ht="20.100000000000001" customHeight="1">
      <c r="B4" s="193" t="s">
        <v>62</v>
      </c>
      <c r="C4" s="194"/>
      <c r="D4" s="45">
        <f>SUM(D5:D6)</f>
        <v>8041</v>
      </c>
      <c r="E4" s="46">
        <f t="shared" ref="E4:K4" si="0">SUM(E5:E6)</f>
        <v>5237</v>
      </c>
      <c r="F4" s="46">
        <f t="shared" si="0"/>
        <v>7885</v>
      </c>
      <c r="G4" s="46">
        <f t="shared" si="0"/>
        <v>5058</v>
      </c>
      <c r="H4" s="46">
        <f t="shared" si="0"/>
        <v>4297</v>
      </c>
      <c r="I4" s="46">
        <f t="shared" si="0"/>
        <v>5001</v>
      </c>
      <c r="J4" s="45">
        <f t="shared" si="0"/>
        <v>3064</v>
      </c>
      <c r="K4" s="47">
        <f t="shared" si="0"/>
        <v>38583</v>
      </c>
      <c r="L4" s="55">
        <f>K4/人口統計!D5</f>
        <v>0.18672867886906777</v>
      </c>
    </row>
    <row r="5" spans="1:12" ht="20.100000000000001" customHeight="1">
      <c r="B5" s="115"/>
      <c r="C5" s="116" t="s">
        <v>39</v>
      </c>
      <c r="D5" s="48">
        <v>1114</v>
      </c>
      <c r="E5" s="49">
        <v>843</v>
      </c>
      <c r="F5" s="49">
        <v>850</v>
      </c>
      <c r="G5" s="49">
        <v>635</v>
      </c>
      <c r="H5" s="49">
        <v>501</v>
      </c>
      <c r="I5" s="49">
        <v>479</v>
      </c>
      <c r="J5" s="48">
        <v>288</v>
      </c>
      <c r="K5" s="50">
        <f>SUM(D5:J5)</f>
        <v>4710</v>
      </c>
      <c r="L5" s="56">
        <f>K5/人口統計!D5</f>
        <v>2.2794808010608538E-2</v>
      </c>
    </row>
    <row r="6" spans="1:12" ht="20.100000000000001" customHeight="1">
      <c r="B6" s="115"/>
      <c r="C6" s="117" t="s">
        <v>40</v>
      </c>
      <c r="D6" s="51">
        <v>6927</v>
      </c>
      <c r="E6" s="52">
        <v>4394</v>
      </c>
      <c r="F6" s="52">
        <v>7035</v>
      </c>
      <c r="G6" s="52">
        <v>4423</v>
      </c>
      <c r="H6" s="52">
        <v>3796</v>
      </c>
      <c r="I6" s="52">
        <v>4522</v>
      </c>
      <c r="J6" s="51">
        <v>2776</v>
      </c>
      <c r="K6" s="53">
        <f>SUM(D6:J6)</f>
        <v>33873</v>
      </c>
      <c r="L6" s="57">
        <f>K6/人口統計!D5</f>
        <v>0.16393387085845926</v>
      </c>
    </row>
    <row r="7" spans="1:12" ht="20.100000000000001" customHeight="1" thickBot="1">
      <c r="B7" s="193" t="s">
        <v>63</v>
      </c>
      <c r="C7" s="194"/>
      <c r="D7" s="45">
        <v>84</v>
      </c>
      <c r="E7" s="46">
        <v>125</v>
      </c>
      <c r="F7" s="46">
        <v>125</v>
      </c>
      <c r="G7" s="46">
        <v>112</v>
      </c>
      <c r="H7" s="46">
        <v>91</v>
      </c>
      <c r="I7" s="46">
        <v>91</v>
      </c>
      <c r="J7" s="45">
        <v>76</v>
      </c>
      <c r="K7" s="47">
        <f>SUM(D7:J7)</f>
        <v>704</v>
      </c>
      <c r="L7" s="78"/>
    </row>
    <row r="8" spans="1:12" ht="20.100000000000001" customHeight="1" thickTop="1">
      <c r="B8" s="195" t="s">
        <v>35</v>
      </c>
      <c r="C8" s="196"/>
      <c r="D8" s="35">
        <f>D4+D7</f>
        <v>8125</v>
      </c>
      <c r="E8" s="34">
        <f t="shared" ref="E8:K8" si="1">E4+E7</f>
        <v>5362</v>
      </c>
      <c r="F8" s="34">
        <f t="shared" si="1"/>
        <v>8010</v>
      </c>
      <c r="G8" s="34">
        <f t="shared" si="1"/>
        <v>5170</v>
      </c>
      <c r="H8" s="34">
        <f t="shared" si="1"/>
        <v>4388</v>
      </c>
      <c r="I8" s="34">
        <f t="shared" si="1"/>
        <v>5092</v>
      </c>
      <c r="J8" s="35">
        <f t="shared" si="1"/>
        <v>3140</v>
      </c>
      <c r="K8" s="54">
        <f t="shared" si="1"/>
        <v>39287</v>
      </c>
      <c r="L8" s="79"/>
    </row>
    <row r="9" spans="1:12" ht="20.100000000000001" customHeight="1"/>
    <row r="10" spans="1:12" ht="20.100000000000001" customHeight="1"/>
    <row r="11" spans="1:12" ht="20.100000000000001" customHeight="1"/>
    <row r="12" spans="1:12" ht="20.100000000000001" customHeight="1"/>
    <row r="13" spans="1:12" ht="20.100000000000001" customHeight="1"/>
    <row r="14" spans="1:12" ht="20.100000000000001" customHeight="1"/>
    <row r="15" spans="1:12" ht="20.100000000000001" customHeight="1"/>
    <row r="16" spans="1:12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>
      <c r="A20" s="13" t="s">
        <v>44</v>
      </c>
    </row>
    <row r="21" spans="1:12" ht="14.1" customHeight="1">
      <c r="K21" s="44" t="s">
        <v>2</v>
      </c>
    </row>
    <row r="22" spans="1:12" ht="20.100000000000001" customHeight="1">
      <c r="B22" s="182"/>
      <c r="C22" s="183"/>
      <c r="D22" s="184" t="s">
        <v>27</v>
      </c>
      <c r="E22" s="185" t="s">
        <v>28</v>
      </c>
      <c r="F22" s="185" t="s">
        <v>29</v>
      </c>
      <c r="G22" s="185" t="s">
        <v>30</v>
      </c>
      <c r="H22" s="185" t="s">
        <v>31</v>
      </c>
      <c r="I22" s="185" t="s">
        <v>32</v>
      </c>
      <c r="J22" s="184" t="s">
        <v>33</v>
      </c>
      <c r="K22" s="186" t="s">
        <v>34</v>
      </c>
      <c r="L22" s="187" t="s">
        <v>1</v>
      </c>
    </row>
    <row r="23" spans="1:12" ht="20.100000000000001" customHeight="1">
      <c r="B23" s="197" t="s">
        <v>18</v>
      </c>
      <c r="C23" s="199"/>
      <c r="D23" s="40">
        <v>1243</v>
      </c>
      <c r="E23" s="39">
        <v>805</v>
      </c>
      <c r="F23" s="39">
        <v>1097</v>
      </c>
      <c r="G23" s="39">
        <v>740</v>
      </c>
      <c r="H23" s="39">
        <v>650</v>
      </c>
      <c r="I23" s="39">
        <v>836</v>
      </c>
      <c r="J23" s="40">
        <v>516</v>
      </c>
      <c r="K23" s="167">
        <f t="shared" ref="K23:K30" si="2">SUM(D23:J23)</f>
        <v>5887</v>
      </c>
      <c r="L23" s="188">
        <f>K23/人口統計!D6</f>
        <v>0.1466616841056303</v>
      </c>
    </row>
    <row r="24" spans="1:12" ht="20.100000000000001" customHeight="1">
      <c r="B24" s="197" t="s">
        <v>19</v>
      </c>
      <c r="C24" s="199"/>
      <c r="D24" s="45">
        <v>1244</v>
      </c>
      <c r="E24" s="46">
        <v>822</v>
      </c>
      <c r="F24" s="46">
        <v>1099</v>
      </c>
      <c r="G24" s="46">
        <v>728</v>
      </c>
      <c r="H24" s="46">
        <v>573</v>
      </c>
      <c r="I24" s="46">
        <v>650</v>
      </c>
      <c r="J24" s="45">
        <v>409</v>
      </c>
      <c r="K24" s="47">
        <f t="shared" si="2"/>
        <v>5525</v>
      </c>
      <c r="L24" s="55">
        <f>K24/人口統計!D7</f>
        <v>0.19247517854032398</v>
      </c>
    </row>
    <row r="25" spans="1:12" ht="20.100000000000001" customHeight="1">
      <c r="B25" s="197" t="s">
        <v>20</v>
      </c>
      <c r="C25" s="199"/>
      <c r="D25" s="45">
        <v>843</v>
      </c>
      <c r="E25" s="46">
        <v>458</v>
      </c>
      <c r="F25" s="46">
        <v>763</v>
      </c>
      <c r="G25" s="46">
        <v>531</v>
      </c>
      <c r="H25" s="46">
        <v>449</v>
      </c>
      <c r="I25" s="46">
        <v>470</v>
      </c>
      <c r="J25" s="45">
        <v>302</v>
      </c>
      <c r="K25" s="47">
        <f t="shared" si="2"/>
        <v>3816</v>
      </c>
      <c r="L25" s="55">
        <f>K25/人口統計!D8</f>
        <v>0.21194112746459318</v>
      </c>
    </row>
    <row r="26" spans="1:12" ht="20.100000000000001" customHeight="1">
      <c r="B26" s="197" t="s">
        <v>21</v>
      </c>
      <c r="C26" s="199"/>
      <c r="D26" s="45">
        <v>198</v>
      </c>
      <c r="E26" s="46">
        <v>177</v>
      </c>
      <c r="F26" s="46">
        <v>301</v>
      </c>
      <c r="G26" s="46">
        <v>224</v>
      </c>
      <c r="H26" s="46">
        <v>195</v>
      </c>
      <c r="I26" s="46">
        <v>194</v>
      </c>
      <c r="J26" s="45">
        <v>155</v>
      </c>
      <c r="K26" s="47">
        <f t="shared" si="2"/>
        <v>1444</v>
      </c>
      <c r="L26" s="55">
        <f>K26/人口統計!D9</f>
        <v>0.16060504949393839</v>
      </c>
    </row>
    <row r="27" spans="1:12" ht="20.100000000000001" customHeight="1">
      <c r="B27" s="197" t="s">
        <v>22</v>
      </c>
      <c r="C27" s="199"/>
      <c r="D27" s="45">
        <v>399</v>
      </c>
      <c r="E27" s="46">
        <v>255</v>
      </c>
      <c r="F27" s="46">
        <v>480</v>
      </c>
      <c r="G27" s="46">
        <v>291</v>
      </c>
      <c r="H27" s="46">
        <v>269</v>
      </c>
      <c r="I27" s="46">
        <v>304</v>
      </c>
      <c r="J27" s="45">
        <v>166</v>
      </c>
      <c r="K27" s="47">
        <f t="shared" si="2"/>
        <v>2164</v>
      </c>
      <c r="L27" s="55">
        <f>K27/人口統計!D10</f>
        <v>0.15858126923640628</v>
      </c>
    </row>
    <row r="28" spans="1:12" ht="20.100000000000001" customHeight="1">
      <c r="B28" s="197" t="s">
        <v>23</v>
      </c>
      <c r="C28" s="199"/>
      <c r="D28" s="45">
        <v>733</v>
      </c>
      <c r="E28" s="46">
        <v>631</v>
      </c>
      <c r="F28" s="46">
        <v>1217</v>
      </c>
      <c r="G28" s="46">
        <v>666</v>
      </c>
      <c r="H28" s="46">
        <v>600</v>
      </c>
      <c r="I28" s="46">
        <v>686</v>
      </c>
      <c r="J28" s="45">
        <v>385</v>
      </c>
      <c r="K28" s="47">
        <f t="shared" si="2"/>
        <v>4918</v>
      </c>
      <c r="L28" s="55">
        <f>K28/人口統計!D11</f>
        <v>0.16392240517298848</v>
      </c>
    </row>
    <row r="29" spans="1:12" ht="20.100000000000001" customHeight="1">
      <c r="B29" s="197" t="s">
        <v>24</v>
      </c>
      <c r="C29" s="198"/>
      <c r="D29" s="40">
        <v>2862</v>
      </c>
      <c r="E29" s="39">
        <v>1644</v>
      </c>
      <c r="F29" s="39">
        <v>2208</v>
      </c>
      <c r="G29" s="39">
        <v>1426</v>
      </c>
      <c r="H29" s="39">
        <v>1224</v>
      </c>
      <c r="I29" s="39">
        <v>1327</v>
      </c>
      <c r="J29" s="40">
        <v>808</v>
      </c>
      <c r="K29" s="167">
        <f t="shared" si="2"/>
        <v>11499</v>
      </c>
      <c r="L29" s="168">
        <f>K29/人口統計!D12</f>
        <v>0.24422309064650413</v>
      </c>
    </row>
    <row r="30" spans="1:12" ht="20.100000000000001" customHeight="1">
      <c r="B30" s="197" t="s">
        <v>25</v>
      </c>
      <c r="C30" s="198"/>
      <c r="D30" s="40">
        <v>519</v>
      </c>
      <c r="E30" s="39">
        <v>445</v>
      </c>
      <c r="F30" s="39">
        <v>720</v>
      </c>
      <c r="G30" s="39">
        <v>452</v>
      </c>
      <c r="H30" s="39">
        <v>337</v>
      </c>
      <c r="I30" s="39">
        <v>534</v>
      </c>
      <c r="J30" s="40">
        <v>323</v>
      </c>
      <c r="K30" s="167">
        <f t="shared" si="2"/>
        <v>3330</v>
      </c>
      <c r="L30" s="168">
        <f>K30/人口統計!D13</f>
        <v>0.16605994115593678</v>
      </c>
    </row>
    <row r="31" spans="1:12" ht="20.100000000000001" customHeight="1">
      <c r="C31" s="14" t="s">
        <v>46</v>
      </c>
    </row>
    <row r="32" spans="1:1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</sheetData>
  <mergeCells count="11">
    <mergeCell ref="B4:C4"/>
    <mergeCell ref="B7:C7"/>
    <mergeCell ref="B8:C8"/>
    <mergeCell ref="B29:C29"/>
    <mergeCell ref="B30:C30"/>
    <mergeCell ref="B23:C23"/>
    <mergeCell ref="B24:C24"/>
    <mergeCell ref="B25:C25"/>
    <mergeCell ref="B26:C26"/>
    <mergeCell ref="B27:C27"/>
    <mergeCell ref="B28:C28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>
      <c r="A1" s="104" t="s">
        <v>48</v>
      </c>
    </row>
    <row r="2" spans="1:19" ht="20.100000000000001" customHeight="1"/>
    <row r="3" spans="1:19" ht="20.100000000000001" customHeight="1" thickBot="1">
      <c r="B3" s="201"/>
      <c r="C3" s="201"/>
      <c r="D3" s="201" t="s">
        <v>120</v>
      </c>
      <c r="E3" s="201"/>
      <c r="F3" s="201" t="s">
        <v>121</v>
      </c>
      <c r="G3" s="201"/>
      <c r="H3" s="201" t="s">
        <v>122</v>
      </c>
      <c r="I3" s="201"/>
      <c r="J3" s="201" t="s">
        <v>123</v>
      </c>
      <c r="K3" s="201"/>
      <c r="N3" s="107" t="s">
        <v>99</v>
      </c>
      <c r="O3" s="108"/>
      <c r="P3" s="109"/>
      <c r="Q3" s="59" t="s">
        <v>100</v>
      </c>
      <c r="R3" s="88" t="s">
        <v>101</v>
      </c>
      <c r="S3" s="88" t="s">
        <v>102</v>
      </c>
    </row>
    <row r="4" spans="1:19" ht="33" customHeight="1" thickTop="1" thickBot="1">
      <c r="B4" s="189"/>
      <c r="C4" s="189"/>
      <c r="D4" s="177" t="s">
        <v>125</v>
      </c>
      <c r="E4" s="178" t="s">
        <v>126</v>
      </c>
      <c r="F4" s="179" t="s">
        <v>125</v>
      </c>
      <c r="G4" s="180" t="s">
        <v>126</v>
      </c>
      <c r="H4" s="177" t="s">
        <v>125</v>
      </c>
      <c r="I4" s="178" t="s">
        <v>126</v>
      </c>
      <c r="J4" s="179" t="s">
        <v>125</v>
      </c>
      <c r="K4" s="180" t="s">
        <v>126</v>
      </c>
      <c r="N4" s="138"/>
      <c r="O4" s="83"/>
      <c r="P4" s="139"/>
      <c r="Q4" s="140"/>
      <c r="R4" s="141"/>
      <c r="S4" s="141"/>
    </row>
    <row r="5" spans="1:19" ht="20.100000000000001" customHeight="1" thickTop="1" thickBot="1">
      <c r="B5" s="202" t="s">
        <v>124</v>
      </c>
      <c r="C5" s="202"/>
      <c r="D5" s="173">
        <v>29747</v>
      </c>
      <c r="E5" s="174">
        <v>1967589.95</v>
      </c>
      <c r="F5" s="175">
        <v>15831</v>
      </c>
      <c r="G5" s="176">
        <v>344061.14999999985</v>
      </c>
      <c r="H5" s="173">
        <v>2952</v>
      </c>
      <c r="I5" s="174">
        <v>691542.59</v>
      </c>
      <c r="J5" s="175">
        <v>6941</v>
      </c>
      <c r="K5" s="176">
        <v>1950194.5300000003</v>
      </c>
      <c r="M5" s="147">
        <f>Q5+Q7</f>
        <v>45578</v>
      </c>
      <c r="N5" s="119" t="s">
        <v>106</v>
      </c>
      <c r="O5" s="120"/>
      <c r="P5" s="132"/>
      <c r="Q5" s="121">
        <v>29747</v>
      </c>
      <c r="R5" s="122">
        <v>1967589.95</v>
      </c>
      <c r="S5" s="122">
        <f>R5/Q5*100</f>
        <v>6614.4147308972333</v>
      </c>
    </row>
    <row r="6" spans="1:19" ht="20.100000000000001" customHeight="1" thickTop="1">
      <c r="B6" s="203" t="s">
        <v>112</v>
      </c>
      <c r="C6" s="203"/>
      <c r="D6" s="169">
        <v>4764</v>
      </c>
      <c r="E6" s="170">
        <v>294323.90000000002</v>
      </c>
      <c r="F6" s="171">
        <v>2467</v>
      </c>
      <c r="G6" s="172">
        <v>54453.52</v>
      </c>
      <c r="H6" s="169">
        <v>284</v>
      </c>
      <c r="I6" s="170">
        <v>67433.819999999992</v>
      </c>
      <c r="J6" s="171">
        <v>1156</v>
      </c>
      <c r="K6" s="172">
        <v>352891.97000000009</v>
      </c>
      <c r="M6" s="58"/>
      <c r="N6" s="123"/>
      <c r="O6" s="92" t="s">
        <v>103</v>
      </c>
      <c r="P6" s="105"/>
      <c r="Q6" s="96">
        <f>Q5/Q$13</f>
        <v>0.53626219105478534</v>
      </c>
      <c r="R6" s="97">
        <f>R5/R$13</f>
        <v>0.39722102581331692</v>
      </c>
      <c r="S6" s="98" t="s">
        <v>105</v>
      </c>
    </row>
    <row r="7" spans="1:19" ht="20.100000000000001" customHeight="1">
      <c r="B7" s="200" t="s">
        <v>113</v>
      </c>
      <c r="C7" s="200"/>
      <c r="D7" s="143">
        <v>4514</v>
      </c>
      <c r="E7" s="144">
        <v>300567.94999999995</v>
      </c>
      <c r="F7" s="145">
        <v>2475</v>
      </c>
      <c r="G7" s="146">
        <v>50396.799999999996</v>
      </c>
      <c r="H7" s="143">
        <v>247</v>
      </c>
      <c r="I7" s="144">
        <v>60481.119999999995</v>
      </c>
      <c r="J7" s="145">
        <v>886</v>
      </c>
      <c r="K7" s="146">
        <v>251007.96000000002</v>
      </c>
      <c r="M7" s="58"/>
      <c r="N7" s="124" t="s">
        <v>107</v>
      </c>
      <c r="O7" s="125"/>
      <c r="P7" s="133"/>
      <c r="Q7" s="126">
        <v>15831</v>
      </c>
      <c r="R7" s="127">
        <v>344061.14999999985</v>
      </c>
      <c r="S7" s="127">
        <f>R7/Q7*100</f>
        <v>2173.3380708736013</v>
      </c>
    </row>
    <row r="8" spans="1:19" ht="20.100000000000001" customHeight="1">
      <c r="B8" s="200" t="s">
        <v>114</v>
      </c>
      <c r="C8" s="200"/>
      <c r="D8" s="143">
        <v>2828</v>
      </c>
      <c r="E8" s="144">
        <v>185864.12000000008</v>
      </c>
      <c r="F8" s="145">
        <v>1510</v>
      </c>
      <c r="G8" s="146">
        <v>30405.649999999998</v>
      </c>
      <c r="H8" s="143">
        <v>339</v>
      </c>
      <c r="I8" s="144">
        <v>87375.44</v>
      </c>
      <c r="J8" s="145">
        <v>648</v>
      </c>
      <c r="K8" s="146">
        <v>189039.56999999998</v>
      </c>
      <c r="L8" s="87"/>
      <c r="M8" s="86"/>
      <c r="N8" s="128"/>
      <c r="O8" s="92" t="s">
        <v>103</v>
      </c>
      <c r="P8" s="105"/>
      <c r="Q8" s="96">
        <f>Q7/Q$13</f>
        <v>0.28539236718285232</v>
      </c>
      <c r="R8" s="97">
        <f>R7/R$13</f>
        <v>6.9459758597318233E-2</v>
      </c>
      <c r="S8" s="98" t="s">
        <v>104</v>
      </c>
    </row>
    <row r="9" spans="1:19" ht="20.100000000000001" customHeight="1">
      <c r="B9" s="200" t="s">
        <v>115</v>
      </c>
      <c r="C9" s="200"/>
      <c r="D9" s="143">
        <v>1116</v>
      </c>
      <c r="E9" s="144">
        <v>72352.649999999994</v>
      </c>
      <c r="F9" s="145">
        <v>408</v>
      </c>
      <c r="G9" s="146">
        <v>8579.2599999999984</v>
      </c>
      <c r="H9" s="143">
        <v>49</v>
      </c>
      <c r="I9" s="144">
        <v>12200.550000000001</v>
      </c>
      <c r="J9" s="145">
        <v>340</v>
      </c>
      <c r="K9" s="146">
        <v>96449.02</v>
      </c>
      <c r="L9" s="87"/>
      <c r="M9" s="86"/>
      <c r="N9" s="124" t="s">
        <v>108</v>
      </c>
      <c r="O9" s="125"/>
      <c r="P9" s="133"/>
      <c r="Q9" s="126">
        <v>2952</v>
      </c>
      <c r="R9" s="127">
        <v>691542.59</v>
      </c>
      <c r="S9" s="127">
        <f>R9/Q9*100</f>
        <v>23426.239498644987</v>
      </c>
    </row>
    <row r="10" spans="1:19" ht="20.100000000000001" customHeight="1">
      <c r="B10" s="200" t="s">
        <v>116</v>
      </c>
      <c r="C10" s="200"/>
      <c r="D10" s="143">
        <v>1679</v>
      </c>
      <c r="E10" s="144">
        <v>116063.82999999997</v>
      </c>
      <c r="F10" s="145">
        <v>727</v>
      </c>
      <c r="G10" s="146">
        <v>15329.769999999997</v>
      </c>
      <c r="H10" s="143">
        <v>190</v>
      </c>
      <c r="I10" s="144">
        <v>44595.039999999994</v>
      </c>
      <c r="J10" s="145">
        <v>393</v>
      </c>
      <c r="K10" s="146">
        <v>109697.98999999999</v>
      </c>
      <c r="L10" s="87"/>
      <c r="M10" s="86"/>
      <c r="N10" s="93"/>
      <c r="O10" s="92" t="s">
        <v>103</v>
      </c>
      <c r="P10" s="105"/>
      <c r="Q10" s="96">
        <f>Q9/Q$13</f>
        <v>5.3216996268320382E-2</v>
      </c>
      <c r="R10" s="97">
        <f>R9/R$13</f>
        <v>0.1396100122352211</v>
      </c>
      <c r="S10" s="98" t="s">
        <v>104</v>
      </c>
    </row>
    <row r="11" spans="1:19" ht="20.100000000000001" customHeight="1">
      <c r="B11" s="200" t="s">
        <v>117</v>
      </c>
      <c r="C11" s="200"/>
      <c r="D11" s="143">
        <v>3529</v>
      </c>
      <c r="E11" s="144">
        <v>251964.55</v>
      </c>
      <c r="F11" s="145">
        <v>1260</v>
      </c>
      <c r="G11" s="146">
        <v>29220.239999999998</v>
      </c>
      <c r="H11" s="143">
        <v>504</v>
      </c>
      <c r="I11" s="144">
        <v>112282.48000000001</v>
      </c>
      <c r="J11" s="145">
        <v>915</v>
      </c>
      <c r="K11" s="146">
        <v>255860.52999999997</v>
      </c>
      <c r="L11" s="87"/>
      <c r="M11" s="86"/>
      <c r="N11" s="124" t="s">
        <v>109</v>
      </c>
      <c r="O11" s="125"/>
      <c r="P11" s="133"/>
      <c r="Q11" s="99">
        <v>6941</v>
      </c>
      <c r="R11" s="100">
        <v>1950194.5300000003</v>
      </c>
      <c r="S11" s="100">
        <f>R11/Q11*100</f>
        <v>28096.73721365798</v>
      </c>
    </row>
    <row r="12" spans="1:19" ht="20.100000000000001" customHeight="1" thickBot="1">
      <c r="B12" s="200" t="s">
        <v>118</v>
      </c>
      <c r="C12" s="200"/>
      <c r="D12" s="143">
        <v>8764</v>
      </c>
      <c r="E12" s="144">
        <v>568021.41000000027</v>
      </c>
      <c r="F12" s="145">
        <v>5880</v>
      </c>
      <c r="G12" s="146">
        <v>130722.33999999994</v>
      </c>
      <c r="H12" s="143">
        <v>1079</v>
      </c>
      <c r="I12" s="144">
        <v>253482.55</v>
      </c>
      <c r="J12" s="145">
        <v>1786</v>
      </c>
      <c r="K12" s="146">
        <v>473429.95999999996</v>
      </c>
      <c r="L12" s="87"/>
      <c r="M12" s="86"/>
      <c r="N12" s="123"/>
      <c r="O12" s="82" t="s">
        <v>103</v>
      </c>
      <c r="P12" s="106"/>
      <c r="Q12" s="101">
        <f>Q11/Q$13</f>
        <v>0.12512844549404192</v>
      </c>
      <c r="R12" s="102">
        <f>R11/R$13</f>
        <v>0.39370920335414378</v>
      </c>
      <c r="S12" s="103" t="s">
        <v>104</v>
      </c>
    </row>
    <row r="13" spans="1:19" ht="20.100000000000001" customHeight="1" thickTop="1">
      <c r="B13" s="181" t="s">
        <v>119</v>
      </c>
      <c r="C13" s="181"/>
      <c r="D13" s="143">
        <v>2553</v>
      </c>
      <c r="E13" s="144">
        <v>178431.54000000004</v>
      </c>
      <c r="F13" s="145">
        <v>1104</v>
      </c>
      <c r="G13" s="146">
        <v>24953.570000000003</v>
      </c>
      <c r="H13" s="143">
        <v>260</v>
      </c>
      <c r="I13" s="144">
        <v>53691.59</v>
      </c>
      <c r="J13" s="145">
        <v>817</v>
      </c>
      <c r="K13" s="146">
        <v>221817.53</v>
      </c>
      <c r="M13" s="58"/>
      <c r="N13" s="129" t="s">
        <v>110</v>
      </c>
      <c r="O13" s="130"/>
      <c r="P13" s="131"/>
      <c r="Q13" s="94">
        <f>Q5+Q7+Q9+Q11</f>
        <v>55471</v>
      </c>
      <c r="R13" s="95">
        <f>R5+R7+R9+R11</f>
        <v>4953388.22</v>
      </c>
      <c r="S13" s="95">
        <f>R13/Q13*100</f>
        <v>8929.6897838510213</v>
      </c>
    </row>
    <row r="14" spans="1:19" ht="20.100000000000001" customHeight="1">
      <c r="N14" s="128"/>
      <c r="O14" s="92" t="s">
        <v>103</v>
      </c>
      <c r="P14" s="105"/>
      <c r="Q14" s="96">
        <f>Q13/Q$13</f>
        <v>1</v>
      </c>
      <c r="R14" s="97">
        <f>R13/R$13</f>
        <v>1</v>
      </c>
      <c r="S14" s="98" t="s">
        <v>104</v>
      </c>
    </row>
    <row r="15" spans="1:19" ht="20.100000000000001" customHeight="1">
      <c r="B15" s="89"/>
      <c r="C15" s="83"/>
      <c r="D15" s="83"/>
      <c r="E15" s="90"/>
      <c r="F15" s="90"/>
      <c r="G15" s="91"/>
      <c r="N15" s="14" t="s">
        <v>127</v>
      </c>
      <c r="O15" s="14" t="s">
        <v>128</v>
      </c>
      <c r="P15" s="14" t="s">
        <v>129</v>
      </c>
      <c r="Q15" s="14" t="s">
        <v>130</v>
      </c>
    </row>
    <row r="16" spans="1:19" ht="20.100000000000001" customHeight="1">
      <c r="M16" s="14" t="s">
        <v>131</v>
      </c>
      <c r="N16" s="58">
        <f>D5/(D5+F5+H5+J5)</f>
        <v>0.53626219105478534</v>
      </c>
      <c r="O16" s="58">
        <f>F5/(D5+F5+H5+J5)</f>
        <v>0.28539236718285232</v>
      </c>
      <c r="P16" s="58">
        <f>H5/(D5+F5+H5+J5)</f>
        <v>5.3216996268320382E-2</v>
      </c>
      <c r="Q16" s="58">
        <f>J5/(D5+F5+H5+J5)</f>
        <v>0.12512844549404192</v>
      </c>
    </row>
    <row r="17" spans="13:17" ht="20.100000000000001" customHeight="1">
      <c r="M17" s="14" t="s">
        <v>132</v>
      </c>
      <c r="N17" s="58">
        <f t="shared" ref="N17:N23" si="0">D6/(D6+F6+H6+J6)</f>
        <v>0.54941759889286124</v>
      </c>
      <c r="O17" s="58">
        <f t="shared" ref="O17:O23" si="1">F6/(D6+F6+H6+J6)</f>
        <v>0.2845115903586668</v>
      </c>
      <c r="P17" s="58">
        <f t="shared" ref="P17:P23" si="2">H6/(D6+F6+H6+J6)</f>
        <v>3.275285434205974E-2</v>
      </c>
      <c r="Q17" s="58">
        <f t="shared" ref="Q17:Q23" si="3">J6/(D6+F6+H6+J6)</f>
        <v>0.13331795640641217</v>
      </c>
    </row>
    <row r="18" spans="13:17" ht="20.100000000000001" customHeight="1">
      <c r="M18" s="14" t="s">
        <v>133</v>
      </c>
      <c r="N18" s="58">
        <f t="shared" si="0"/>
        <v>0.55577443979315444</v>
      </c>
      <c r="O18" s="58">
        <f t="shared" si="1"/>
        <v>0.30472789953213492</v>
      </c>
      <c r="P18" s="58">
        <f t="shared" si="2"/>
        <v>3.0411228761388822E-2</v>
      </c>
      <c r="Q18" s="58">
        <f t="shared" si="3"/>
        <v>0.10908643191332185</v>
      </c>
    </row>
    <row r="19" spans="13:17" ht="20.100000000000001" customHeight="1">
      <c r="M19" s="14" t="s">
        <v>134</v>
      </c>
      <c r="N19" s="58">
        <f t="shared" si="0"/>
        <v>0.53107981220657274</v>
      </c>
      <c r="O19" s="58">
        <f t="shared" si="1"/>
        <v>0.28356807511737087</v>
      </c>
      <c r="P19" s="58">
        <f t="shared" si="2"/>
        <v>6.3661971830985917E-2</v>
      </c>
      <c r="Q19" s="58">
        <f t="shared" si="3"/>
        <v>0.12169014084507042</v>
      </c>
    </row>
    <row r="20" spans="13:17" ht="20.100000000000001" customHeight="1">
      <c r="M20" s="14" t="s">
        <v>135</v>
      </c>
      <c r="N20" s="58">
        <f t="shared" si="0"/>
        <v>0.58337689492943023</v>
      </c>
      <c r="O20" s="58">
        <f t="shared" si="1"/>
        <v>0.21327757449032933</v>
      </c>
      <c r="P20" s="58">
        <f t="shared" si="2"/>
        <v>2.5614218504966021E-2</v>
      </c>
      <c r="Q20" s="58">
        <f t="shared" si="3"/>
        <v>0.17773131207527443</v>
      </c>
    </row>
    <row r="21" spans="13:17" ht="20.100000000000001" customHeight="1">
      <c r="M21" s="14" t="s">
        <v>136</v>
      </c>
      <c r="N21" s="58">
        <f t="shared" si="0"/>
        <v>0.56172632987621274</v>
      </c>
      <c r="O21" s="58">
        <f t="shared" si="1"/>
        <v>0.24322515891602542</v>
      </c>
      <c r="P21" s="58">
        <f t="shared" si="2"/>
        <v>6.3566410170625628E-2</v>
      </c>
      <c r="Q21" s="58">
        <f t="shared" si="3"/>
        <v>0.13148210103713617</v>
      </c>
    </row>
    <row r="22" spans="13:17" ht="20.100000000000001" customHeight="1">
      <c r="M22" s="14" t="s">
        <v>137</v>
      </c>
      <c r="N22" s="58">
        <f t="shared" si="0"/>
        <v>0.56846005154639179</v>
      </c>
      <c r="O22" s="58">
        <f t="shared" si="1"/>
        <v>0.2029639175257732</v>
      </c>
      <c r="P22" s="58">
        <f t="shared" si="2"/>
        <v>8.1185567010309281E-2</v>
      </c>
      <c r="Q22" s="58">
        <f t="shared" si="3"/>
        <v>0.14739046391752578</v>
      </c>
    </row>
    <row r="23" spans="13:17" ht="20.100000000000001" customHeight="1">
      <c r="M23" s="14" t="s">
        <v>138</v>
      </c>
      <c r="N23" s="58">
        <f t="shared" si="0"/>
        <v>0.50054257810269009</v>
      </c>
      <c r="O23" s="58">
        <f t="shared" si="1"/>
        <v>0.33582728882289109</v>
      </c>
      <c r="P23" s="58">
        <f t="shared" si="2"/>
        <v>6.1625449768690388E-2</v>
      </c>
      <c r="Q23" s="58">
        <f t="shared" si="3"/>
        <v>0.10200468330572848</v>
      </c>
    </row>
    <row r="24" spans="13:17" ht="20.100000000000001" customHeight="1">
      <c r="M24" s="14" t="s">
        <v>139</v>
      </c>
      <c r="N24" s="58">
        <f t="shared" ref="N24" si="4">D13/(D13+F13+H13+J13)</f>
        <v>0.5392902408111534</v>
      </c>
      <c r="O24" s="58">
        <f t="shared" ref="O24" si="5">F13/(D13+F13+H13+J13)</f>
        <v>0.23320659062103929</v>
      </c>
      <c r="P24" s="58">
        <f t="shared" ref="P24" si="6">H13/(D13+F13+H13+J13)</f>
        <v>5.4921841994085341E-2</v>
      </c>
      <c r="Q24" s="58">
        <f t="shared" ref="Q24" si="7">J13/(D13+F13+H13+J13)</f>
        <v>0.17258132657372202</v>
      </c>
    </row>
    <row r="25" spans="13:17" ht="20.100000000000001" customHeight="1"/>
    <row r="26" spans="13:17" ht="20.100000000000001" customHeight="1"/>
    <row r="27" spans="13:17" ht="20.100000000000001" customHeight="1"/>
    <row r="28" spans="13:17" ht="20.100000000000001" customHeight="1">
      <c r="N28" s="14" t="s">
        <v>127</v>
      </c>
      <c r="O28" s="14" t="s">
        <v>128</v>
      </c>
      <c r="P28" s="14" t="s">
        <v>129</v>
      </c>
      <c r="Q28" s="14" t="s">
        <v>130</v>
      </c>
    </row>
    <row r="29" spans="13:17" ht="20.100000000000001" customHeight="1">
      <c r="M29" s="14" t="s">
        <v>131</v>
      </c>
      <c r="N29" s="58">
        <f>E5/(E5+G5+I5+K5)</f>
        <v>0.39722102581331692</v>
      </c>
      <c r="O29" s="58">
        <f>G5/(E5+G5+I5+K5)</f>
        <v>6.9459758597318233E-2</v>
      </c>
      <c r="P29" s="58">
        <f>I5/(E5+G5+I5+K5)</f>
        <v>0.1396100122352211</v>
      </c>
      <c r="Q29" s="58">
        <f>K5/(E5+G5+I5+K5)</f>
        <v>0.39370920335414378</v>
      </c>
    </row>
    <row r="30" spans="13:17" ht="20.100000000000001" customHeight="1">
      <c r="M30" s="14" t="s">
        <v>132</v>
      </c>
      <c r="N30" s="58">
        <f t="shared" ref="N30:N37" si="8">E6/(E6+G6+I6+K6)</f>
        <v>0.38268452942746128</v>
      </c>
      <c r="O30" s="58">
        <f t="shared" ref="O30:O37" si="9">G6/(E6+G6+I6+K6)</f>
        <v>7.0801316769955991E-2</v>
      </c>
      <c r="P30" s="58">
        <f t="shared" ref="P30:P37" si="10">I6/(E6+G6+I6+K6)</f>
        <v>8.7678505463525472E-2</v>
      </c>
      <c r="Q30" s="58">
        <f t="shared" ref="Q30:Q37" si="11">K6/(E6+G6+I6+K6)</f>
        <v>0.4588356483390571</v>
      </c>
    </row>
    <row r="31" spans="13:17" ht="20.100000000000001" customHeight="1">
      <c r="M31" s="14" t="s">
        <v>133</v>
      </c>
      <c r="N31" s="58">
        <f t="shared" si="8"/>
        <v>0.45371909163843155</v>
      </c>
      <c r="O31" s="58">
        <f t="shared" si="9"/>
        <v>7.6075943284983349E-2</v>
      </c>
      <c r="P31" s="58">
        <f t="shared" si="10"/>
        <v>9.1298619256228009E-2</v>
      </c>
      <c r="Q31" s="58">
        <f t="shared" si="11"/>
        <v>0.37890634582035709</v>
      </c>
    </row>
    <row r="32" spans="13:17" ht="20.100000000000001" customHeight="1">
      <c r="M32" s="14" t="s">
        <v>134</v>
      </c>
      <c r="N32" s="58">
        <f t="shared" si="8"/>
        <v>0.37724753746198547</v>
      </c>
      <c r="O32" s="58">
        <f t="shared" si="9"/>
        <v>6.1714205987852912E-2</v>
      </c>
      <c r="P32" s="58">
        <f t="shared" si="10"/>
        <v>0.17734552303401782</v>
      </c>
      <c r="Q32" s="58">
        <f t="shared" si="11"/>
        <v>0.38369273351614386</v>
      </c>
    </row>
    <row r="33" spans="13:17" ht="20.100000000000001" customHeight="1">
      <c r="M33" s="14" t="s">
        <v>135</v>
      </c>
      <c r="N33" s="58">
        <f t="shared" si="8"/>
        <v>0.38164408253380022</v>
      </c>
      <c r="O33" s="58">
        <f t="shared" si="9"/>
        <v>4.5253681952477635E-2</v>
      </c>
      <c r="P33" s="58">
        <f t="shared" si="10"/>
        <v>6.4355178575460026E-2</v>
      </c>
      <c r="Q33" s="58">
        <f t="shared" si="11"/>
        <v>0.50874705693826217</v>
      </c>
    </row>
    <row r="34" spans="13:17" ht="20.100000000000001" customHeight="1">
      <c r="M34" s="14" t="s">
        <v>136</v>
      </c>
      <c r="N34" s="58">
        <f t="shared" si="8"/>
        <v>0.40626272920087297</v>
      </c>
      <c r="O34" s="58">
        <f t="shared" si="9"/>
        <v>5.3659388960554437E-2</v>
      </c>
      <c r="P34" s="58">
        <f t="shared" si="10"/>
        <v>0.15609774948166108</v>
      </c>
      <c r="Q34" s="58">
        <f t="shared" si="11"/>
        <v>0.38398013235691153</v>
      </c>
    </row>
    <row r="35" spans="13:17" ht="20.100000000000001" customHeight="1">
      <c r="M35" s="14" t="s">
        <v>137</v>
      </c>
      <c r="N35" s="58">
        <f t="shared" si="8"/>
        <v>0.38803906131848964</v>
      </c>
      <c r="O35" s="58">
        <f t="shared" si="9"/>
        <v>4.5000753086499604E-2</v>
      </c>
      <c r="P35" s="58">
        <f t="shared" si="10"/>
        <v>0.17292110394780572</v>
      </c>
      <c r="Q35" s="58">
        <f t="shared" si="11"/>
        <v>0.39403908164720491</v>
      </c>
    </row>
    <row r="36" spans="13:17" ht="20.100000000000001" customHeight="1">
      <c r="M36" s="14" t="s">
        <v>138</v>
      </c>
      <c r="N36" s="58">
        <f t="shared" si="8"/>
        <v>0.39842802640238129</v>
      </c>
      <c r="O36" s="58">
        <f t="shared" si="9"/>
        <v>9.1692747871776545E-2</v>
      </c>
      <c r="P36" s="58">
        <f t="shared" si="10"/>
        <v>0.17780060812134332</v>
      </c>
      <c r="Q36" s="58">
        <f t="shared" si="11"/>
        <v>0.33207861760449875</v>
      </c>
    </row>
    <row r="37" spans="13:17" ht="20.100000000000001" customHeight="1">
      <c r="M37" s="14" t="s">
        <v>139</v>
      </c>
      <c r="N37" s="58">
        <f t="shared" si="8"/>
        <v>0.37259070755561208</v>
      </c>
      <c r="O37" s="58">
        <f t="shared" si="9"/>
        <v>5.2106641585554288E-2</v>
      </c>
      <c r="P37" s="58">
        <f t="shared" si="10"/>
        <v>0.11211575883885674</v>
      </c>
      <c r="Q37" s="58">
        <f t="shared" si="11"/>
        <v>0.46318689201997687</v>
      </c>
    </row>
    <row r="38" spans="13:17" ht="20.100000000000001" customHeight="1"/>
    <row r="39" spans="13:17" ht="20.100000000000001" customHeight="1"/>
    <row r="40" spans="13:17" ht="20.100000000000001" customHeight="1"/>
    <row r="41" spans="13:17" ht="20.100000000000001" customHeight="1"/>
    <row r="42" spans="13:17" ht="20.100000000000001" customHeight="1"/>
    <row r="43" spans="13:17" ht="20.100000000000001" customHeight="1"/>
    <row r="44" spans="13:17" ht="20.100000000000001" customHeight="1"/>
    <row r="45" spans="13:17" ht="20.100000000000001" customHeight="1"/>
    <row r="46" spans="13:17" ht="20.100000000000001" customHeight="1"/>
    <row r="47" spans="13:17" ht="20.100000000000001" customHeight="1"/>
    <row r="48" spans="13:1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spans="4:11" ht="20.100000000000001" customHeight="1"/>
    <row r="98" spans="4:11" ht="20.100000000000001" customHeight="1"/>
    <row r="99" spans="4:11" ht="20.100000000000001" customHeight="1"/>
    <row r="100" spans="4:11" ht="20.100000000000001" customHeight="1"/>
    <row r="101" spans="4:11" ht="20.100000000000001" customHeight="1"/>
    <row r="102" spans="4:11" ht="20.100000000000001" customHeight="1"/>
    <row r="103" spans="4:11" ht="20.100000000000001" customHeight="1"/>
    <row r="104" spans="4:11" ht="20.100000000000001" customHeight="1"/>
    <row r="105" spans="4:11" ht="20.100000000000001" customHeight="1"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</row>
    <row r="106" spans="4:11" ht="20.100000000000001" customHeight="1"/>
    <row r="107" spans="4:11" ht="20.100000000000001" customHeight="1"/>
    <row r="108" spans="4:11" ht="20.100000000000001" customHeight="1"/>
    <row r="109" spans="4:11" ht="20.100000000000001" customHeight="1"/>
  </sheetData>
  <mergeCells count="13">
    <mergeCell ref="F3:G3"/>
    <mergeCell ref="H3:I3"/>
    <mergeCell ref="J3:K3"/>
    <mergeCell ref="B3:C4"/>
    <mergeCell ref="B9:C9"/>
    <mergeCell ref="B10:C10"/>
    <mergeCell ref="B11:C11"/>
    <mergeCell ref="B12:C12"/>
    <mergeCell ref="D3:E3"/>
    <mergeCell ref="B5:C5"/>
    <mergeCell ref="B6:C6"/>
    <mergeCell ref="B7:C7"/>
    <mergeCell ref="B8:C8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01"/>
  <sheetViews>
    <sheetView zoomScaleNormal="100" workbookViewId="0"/>
  </sheetViews>
  <sheetFormatPr defaultRowHeight="13.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>
      <c r="A1" s="104" t="s">
        <v>97</v>
      </c>
    </row>
    <row r="2" spans="1:14" s="14" customFormat="1" ht="20.100000000000001" customHeight="1"/>
    <row r="3" spans="1:14" s="14" customFormat="1" ht="20.100000000000001" customHeight="1">
      <c r="B3" s="191" t="s">
        <v>49</v>
      </c>
      <c r="C3" s="215"/>
      <c r="D3" s="216"/>
      <c r="E3" s="219" t="s">
        <v>47</v>
      </c>
      <c r="F3" s="204" t="s">
        <v>98</v>
      </c>
      <c r="G3" s="219" t="s">
        <v>52</v>
      </c>
      <c r="H3" s="204" t="s">
        <v>98</v>
      </c>
    </row>
    <row r="4" spans="1:14" s="14" customFormat="1" ht="20.100000000000001" customHeight="1" thickBot="1">
      <c r="B4" s="192"/>
      <c r="C4" s="217"/>
      <c r="D4" s="218"/>
      <c r="E4" s="220"/>
      <c r="F4" s="205"/>
      <c r="G4" s="220"/>
      <c r="H4" s="205"/>
      <c r="N4" s="24"/>
    </row>
    <row r="5" spans="1:14" s="14" customFormat="1" ht="20.100000000000001" customHeight="1" thickTop="1">
      <c r="B5" s="206" t="s">
        <v>64</v>
      </c>
      <c r="C5" s="209" t="s">
        <v>3</v>
      </c>
      <c r="D5" s="210"/>
      <c r="E5" s="148">
        <v>5064</v>
      </c>
      <c r="F5" s="149">
        <f>E5/SUM(E$5:E$15)</f>
        <v>0.17023565401553098</v>
      </c>
      <c r="G5" s="150">
        <v>300060.49000000011</v>
      </c>
      <c r="H5" s="151">
        <f>G5/SUM(G$5:G$15)</f>
        <v>0.15250153620676909</v>
      </c>
      <c r="N5" s="24"/>
    </row>
    <row r="6" spans="1:14" s="14" customFormat="1" ht="20.100000000000001" customHeight="1">
      <c r="B6" s="207"/>
      <c r="C6" s="211" t="s">
        <v>8</v>
      </c>
      <c r="D6" s="212"/>
      <c r="E6" s="152">
        <v>205</v>
      </c>
      <c r="F6" s="153">
        <f t="shared" ref="F6:F15" si="0">E6/SUM(E$5:E$15)</f>
        <v>6.8914512387803816E-3</v>
      </c>
      <c r="G6" s="154">
        <v>14850.860000000002</v>
      </c>
      <c r="H6" s="155">
        <f t="shared" ref="H6:H15" si="1">G6/SUM(G$5:G$15)</f>
        <v>7.5477413370605992E-3</v>
      </c>
      <c r="N6" s="24"/>
    </row>
    <row r="7" spans="1:14" s="14" customFormat="1" ht="20.100000000000001" customHeight="1">
      <c r="B7" s="207"/>
      <c r="C7" s="211" t="s">
        <v>9</v>
      </c>
      <c r="D7" s="212"/>
      <c r="E7" s="152">
        <v>1315</v>
      </c>
      <c r="F7" s="153">
        <f t="shared" si="0"/>
        <v>4.4206138434127809E-2</v>
      </c>
      <c r="G7" s="154">
        <v>64782.29</v>
      </c>
      <c r="H7" s="155">
        <f t="shared" si="1"/>
        <v>3.2924690431560689E-2</v>
      </c>
      <c r="N7" s="24"/>
    </row>
    <row r="8" spans="1:14" s="14" customFormat="1" ht="20.100000000000001" customHeight="1">
      <c r="B8" s="207"/>
      <c r="C8" s="211" t="s">
        <v>10</v>
      </c>
      <c r="D8" s="212"/>
      <c r="E8" s="152">
        <v>326</v>
      </c>
      <c r="F8" s="153">
        <f t="shared" si="0"/>
        <v>1.0959088311426363E-2</v>
      </c>
      <c r="G8" s="154">
        <v>13446.960000000001</v>
      </c>
      <c r="H8" s="155">
        <f t="shared" si="1"/>
        <v>6.8342288493595917E-3</v>
      </c>
      <c r="N8" s="24"/>
    </row>
    <row r="9" spans="1:14" s="14" customFormat="1" ht="20.100000000000001" customHeight="1">
      <c r="B9" s="207"/>
      <c r="C9" s="213" t="s">
        <v>66</v>
      </c>
      <c r="D9" s="214"/>
      <c r="E9" s="152">
        <v>2632</v>
      </c>
      <c r="F9" s="153">
        <f t="shared" si="0"/>
        <v>8.847951053887787E-2</v>
      </c>
      <c r="G9" s="154">
        <v>36454.67</v>
      </c>
      <c r="H9" s="155">
        <f t="shared" si="1"/>
        <v>1.8527574813034589E-2</v>
      </c>
      <c r="N9" s="24"/>
    </row>
    <row r="10" spans="1:14" s="14" customFormat="1" ht="20.100000000000001" customHeight="1">
      <c r="B10" s="207"/>
      <c r="C10" s="211" t="s">
        <v>50</v>
      </c>
      <c r="D10" s="212"/>
      <c r="E10" s="152">
        <v>7209</v>
      </c>
      <c r="F10" s="153">
        <f t="shared" si="0"/>
        <v>0.24234376575789154</v>
      </c>
      <c r="G10" s="154">
        <v>787803.20000000007</v>
      </c>
      <c r="H10" s="155">
        <f t="shared" si="1"/>
        <v>0.40038992880605018</v>
      </c>
      <c r="N10" s="24"/>
    </row>
    <row r="11" spans="1:14" s="14" customFormat="1" ht="20.100000000000001" customHeight="1">
      <c r="B11" s="207"/>
      <c r="C11" s="211" t="s">
        <v>51</v>
      </c>
      <c r="D11" s="212"/>
      <c r="E11" s="152">
        <v>3018</v>
      </c>
      <c r="F11" s="153">
        <f t="shared" si="0"/>
        <v>0.10145560896897166</v>
      </c>
      <c r="G11" s="154">
        <v>293350.36000000016</v>
      </c>
      <c r="H11" s="155">
        <f t="shared" si="1"/>
        <v>0.14909120673237838</v>
      </c>
      <c r="N11" s="24"/>
    </row>
    <row r="12" spans="1:14" s="14" customFormat="1" ht="20.100000000000001" customHeight="1">
      <c r="B12" s="207"/>
      <c r="C12" s="213" t="s">
        <v>67</v>
      </c>
      <c r="D12" s="214"/>
      <c r="E12" s="152">
        <v>1271</v>
      </c>
      <c r="F12" s="153">
        <f t="shared" si="0"/>
        <v>4.2726997680438361E-2</v>
      </c>
      <c r="G12" s="154">
        <v>130663.92000000004</v>
      </c>
      <c r="H12" s="155">
        <f t="shared" si="1"/>
        <v>6.6408105001756076E-2</v>
      </c>
      <c r="N12" s="24"/>
    </row>
    <row r="13" spans="1:14" s="14" customFormat="1" ht="20.100000000000001" customHeight="1">
      <c r="B13" s="207"/>
      <c r="C13" s="213" t="s">
        <v>68</v>
      </c>
      <c r="D13" s="214"/>
      <c r="E13" s="152">
        <v>268</v>
      </c>
      <c r="F13" s="153">
        <f t="shared" si="0"/>
        <v>9.0093118633811815E-3</v>
      </c>
      <c r="G13" s="154">
        <v>21040.550000000003</v>
      </c>
      <c r="H13" s="155">
        <f t="shared" si="1"/>
        <v>1.0693564479733186E-2</v>
      </c>
      <c r="N13" s="24"/>
    </row>
    <row r="14" spans="1:14" s="14" customFormat="1" ht="20.100000000000001" customHeight="1">
      <c r="B14" s="207"/>
      <c r="C14" s="213" t="s">
        <v>69</v>
      </c>
      <c r="D14" s="214"/>
      <c r="E14" s="152">
        <v>989</v>
      </c>
      <c r="F14" s="153">
        <f t="shared" si="0"/>
        <v>3.3247050122701446E-2</v>
      </c>
      <c r="G14" s="154">
        <v>204126.06999999998</v>
      </c>
      <c r="H14" s="155">
        <f t="shared" si="1"/>
        <v>0.10374421255810944</v>
      </c>
      <c r="N14" s="24"/>
    </row>
    <row r="15" spans="1:14" s="14" customFormat="1" ht="20.100000000000001" customHeight="1">
      <c r="B15" s="208"/>
      <c r="C15" s="221" t="s">
        <v>70</v>
      </c>
      <c r="D15" s="222"/>
      <c r="E15" s="156">
        <v>7450</v>
      </c>
      <c r="F15" s="157">
        <f t="shared" si="0"/>
        <v>0.25044542306787237</v>
      </c>
      <c r="G15" s="158">
        <v>101010.58000000002</v>
      </c>
      <c r="H15" s="159">
        <f t="shared" si="1"/>
        <v>5.1337210784188028E-2</v>
      </c>
      <c r="N15" s="24"/>
    </row>
    <row r="16" spans="1:14" s="14" customFormat="1" ht="20.100000000000001" customHeight="1">
      <c r="B16" s="223" t="s">
        <v>65</v>
      </c>
      <c r="C16" s="224" t="s">
        <v>81</v>
      </c>
      <c r="D16" s="225"/>
      <c r="E16" s="160">
        <v>4918</v>
      </c>
      <c r="F16" s="161">
        <f>E16/SUM(E$16:E$26)</f>
        <v>0.31065630724527826</v>
      </c>
      <c r="G16" s="162">
        <v>104295.61999999998</v>
      </c>
      <c r="H16" s="163">
        <f>G16/SUM(G$16:G$26)</f>
        <v>0.30313105679034091</v>
      </c>
    </row>
    <row r="17" spans="2:8" s="14" customFormat="1" ht="20.100000000000001" customHeight="1">
      <c r="B17" s="207"/>
      <c r="C17" s="213" t="s">
        <v>82</v>
      </c>
      <c r="D17" s="214"/>
      <c r="E17" s="152">
        <v>2</v>
      </c>
      <c r="F17" s="153">
        <f t="shared" ref="F17:F26" si="2">E17/SUM(E$16:E$26)</f>
        <v>1.2633440717579433E-4</v>
      </c>
      <c r="G17" s="154">
        <v>51.739999999999995</v>
      </c>
      <c r="H17" s="155">
        <f t="shared" ref="H17:H26" si="3">G17/SUM(G$16:G$26)</f>
        <v>1.5038024490704634E-4</v>
      </c>
    </row>
    <row r="18" spans="2:8" s="14" customFormat="1" ht="20.100000000000001" customHeight="1">
      <c r="B18" s="207"/>
      <c r="C18" s="213" t="s">
        <v>83</v>
      </c>
      <c r="D18" s="214"/>
      <c r="E18" s="152">
        <v>395</v>
      </c>
      <c r="F18" s="153">
        <f t="shared" si="2"/>
        <v>2.4951045417219379E-2</v>
      </c>
      <c r="G18" s="154">
        <v>12034.839999999997</v>
      </c>
      <c r="H18" s="155">
        <f t="shared" si="3"/>
        <v>3.4978782114749078E-2</v>
      </c>
    </row>
    <row r="19" spans="2:8" s="14" customFormat="1" ht="20.100000000000001" customHeight="1">
      <c r="B19" s="207"/>
      <c r="C19" s="213" t="s">
        <v>84</v>
      </c>
      <c r="D19" s="214"/>
      <c r="E19" s="152">
        <v>124</v>
      </c>
      <c r="F19" s="153">
        <f t="shared" si="2"/>
        <v>7.8327332448992482E-3</v>
      </c>
      <c r="G19" s="154">
        <v>3944.8600000000006</v>
      </c>
      <c r="H19" s="155">
        <f t="shared" si="3"/>
        <v>1.1465578139234846E-2</v>
      </c>
    </row>
    <row r="20" spans="2:8" s="14" customFormat="1" ht="20.100000000000001" customHeight="1">
      <c r="B20" s="207"/>
      <c r="C20" s="213" t="s">
        <v>85</v>
      </c>
      <c r="D20" s="214"/>
      <c r="E20" s="152">
        <v>294</v>
      </c>
      <c r="F20" s="153">
        <f t="shared" si="2"/>
        <v>1.8571157854841765E-2</v>
      </c>
      <c r="G20" s="154">
        <v>3802.329999999999</v>
      </c>
      <c r="H20" s="155">
        <f t="shared" si="3"/>
        <v>1.1051320383019123E-2</v>
      </c>
    </row>
    <row r="21" spans="2:8" s="14" customFormat="1" ht="20.100000000000001" customHeight="1">
      <c r="B21" s="207"/>
      <c r="C21" s="213" t="s">
        <v>86</v>
      </c>
      <c r="D21" s="214"/>
      <c r="E21" s="152">
        <v>4190</v>
      </c>
      <c r="F21" s="153">
        <f t="shared" si="2"/>
        <v>0.26467058303328911</v>
      </c>
      <c r="G21" s="154">
        <v>111553.31999999995</v>
      </c>
      <c r="H21" s="155">
        <f t="shared" si="3"/>
        <v>0.32422527216455554</v>
      </c>
    </row>
    <row r="22" spans="2:8" s="14" customFormat="1" ht="20.100000000000001" customHeight="1">
      <c r="B22" s="207"/>
      <c r="C22" s="213" t="s">
        <v>87</v>
      </c>
      <c r="D22" s="214"/>
      <c r="E22" s="152">
        <v>2095</v>
      </c>
      <c r="F22" s="153">
        <f t="shared" si="2"/>
        <v>0.13233529151664455</v>
      </c>
      <c r="G22" s="154">
        <v>65277.829999999973</v>
      </c>
      <c r="H22" s="155">
        <f t="shared" si="3"/>
        <v>0.18972740746812011</v>
      </c>
    </row>
    <row r="23" spans="2:8" s="14" customFormat="1" ht="20.100000000000001" customHeight="1">
      <c r="B23" s="207"/>
      <c r="C23" s="213" t="s">
        <v>88</v>
      </c>
      <c r="D23" s="214"/>
      <c r="E23" s="152">
        <v>72</v>
      </c>
      <c r="F23" s="153">
        <f t="shared" si="2"/>
        <v>4.5480386583285955E-3</v>
      </c>
      <c r="G23" s="154">
        <v>2283.9800000000005</v>
      </c>
      <c r="H23" s="155">
        <f t="shared" si="3"/>
        <v>6.6382967097563935E-3</v>
      </c>
    </row>
    <row r="24" spans="2:8" s="14" customFormat="1" ht="20.100000000000001" customHeight="1">
      <c r="B24" s="207"/>
      <c r="C24" s="213" t="s">
        <v>89</v>
      </c>
      <c r="D24" s="214"/>
      <c r="E24" s="152">
        <v>15</v>
      </c>
      <c r="F24" s="153">
        <f t="shared" si="2"/>
        <v>9.475080538184574E-4</v>
      </c>
      <c r="G24" s="154">
        <v>606.05999999999983</v>
      </c>
      <c r="H24" s="155">
        <f t="shared" si="3"/>
        <v>1.7614892003935928E-3</v>
      </c>
    </row>
    <row r="25" spans="2:8" s="14" customFormat="1" ht="20.100000000000001" customHeight="1">
      <c r="B25" s="207"/>
      <c r="C25" s="213" t="s">
        <v>90</v>
      </c>
      <c r="D25" s="214"/>
      <c r="E25" s="152">
        <v>236</v>
      </c>
      <c r="F25" s="153">
        <f t="shared" si="2"/>
        <v>1.4907460046743731E-2</v>
      </c>
      <c r="G25" s="154">
        <v>18467.55</v>
      </c>
      <c r="H25" s="155">
        <f t="shared" si="3"/>
        <v>5.3675196981699341E-2</v>
      </c>
    </row>
    <row r="26" spans="2:8" s="14" customFormat="1" ht="20.100000000000001" customHeight="1">
      <c r="B26" s="208"/>
      <c r="C26" s="221" t="s">
        <v>91</v>
      </c>
      <c r="D26" s="222"/>
      <c r="E26" s="156">
        <v>3490</v>
      </c>
      <c r="F26" s="157">
        <f t="shared" si="2"/>
        <v>0.22045354052176111</v>
      </c>
      <c r="G26" s="158">
        <v>21743.02</v>
      </c>
      <c r="H26" s="159">
        <f t="shared" si="3"/>
        <v>6.3195219803223956E-2</v>
      </c>
    </row>
    <row r="27" spans="2:8" s="14" customFormat="1" ht="20.100000000000001" customHeight="1">
      <c r="B27" s="232" t="s">
        <v>80</v>
      </c>
      <c r="C27" s="224" t="s">
        <v>71</v>
      </c>
      <c r="D27" s="225"/>
      <c r="E27" s="160">
        <v>90</v>
      </c>
      <c r="F27" s="161">
        <f>E27/SUM(E$27:E$36)</f>
        <v>3.048780487804878E-2</v>
      </c>
      <c r="G27" s="162">
        <v>13145.48</v>
      </c>
      <c r="H27" s="163">
        <f>G27/SUM(G$27:G$36)</f>
        <v>1.9008923224815406E-2</v>
      </c>
    </row>
    <row r="28" spans="2:8" s="14" customFormat="1" ht="20.100000000000001" customHeight="1">
      <c r="B28" s="233"/>
      <c r="C28" s="213" t="s">
        <v>72</v>
      </c>
      <c r="D28" s="214"/>
      <c r="E28" s="152">
        <v>1</v>
      </c>
      <c r="F28" s="153">
        <f t="shared" ref="F28:F36" si="4">E28/SUM(E$27:E$36)</f>
        <v>3.3875338753387534E-4</v>
      </c>
      <c r="G28" s="154">
        <v>233.52</v>
      </c>
      <c r="H28" s="155">
        <f t="shared" ref="H28:H36" si="5">G28/SUM(G$27:G$36)</f>
        <v>3.3767985280559509E-4</v>
      </c>
    </row>
    <row r="29" spans="2:8" s="14" customFormat="1" ht="20.100000000000001" customHeight="1">
      <c r="B29" s="233"/>
      <c r="C29" s="213" t="s">
        <v>73</v>
      </c>
      <c r="D29" s="214"/>
      <c r="E29" s="152">
        <v>192</v>
      </c>
      <c r="F29" s="153">
        <f t="shared" si="4"/>
        <v>6.5040650406504072E-2</v>
      </c>
      <c r="G29" s="154">
        <v>29230.559999999998</v>
      </c>
      <c r="H29" s="155">
        <f t="shared" si="5"/>
        <v>4.2268633085924608E-2</v>
      </c>
    </row>
    <row r="30" spans="2:8" s="14" customFormat="1" ht="20.100000000000001" customHeight="1">
      <c r="B30" s="233"/>
      <c r="C30" s="213" t="s">
        <v>74</v>
      </c>
      <c r="D30" s="214"/>
      <c r="E30" s="152">
        <v>11</v>
      </c>
      <c r="F30" s="153">
        <f t="shared" si="4"/>
        <v>3.7262872628726286E-3</v>
      </c>
      <c r="G30" s="154">
        <v>577.64</v>
      </c>
      <c r="H30" s="155">
        <f t="shared" si="5"/>
        <v>8.3529200999753303E-4</v>
      </c>
    </row>
    <row r="31" spans="2:8" s="14" customFormat="1" ht="20.100000000000001" customHeight="1">
      <c r="B31" s="233"/>
      <c r="C31" s="213" t="s">
        <v>75</v>
      </c>
      <c r="D31" s="214"/>
      <c r="E31" s="152">
        <v>516</v>
      </c>
      <c r="F31" s="153">
        <f t="shared" si="4"/>
        <v>0.17479674796747968</v>
      </c>
      <c r="G31" s="154">
        <v>106514.12999999999</v>
      </c>
      <c r="H31" s="155">
        <f t="shared" si="5"/>
        <v>0.1540239625732957</v>
      </c>
    </row>
    <row r="32" spans="2:8" s="14" customFormat="1" ht="20.100000000000001" customHeight="1">
      <c r="B32" s="233"/>
      <c r="C32" s="213" t="s">
        <v>76</v>
      </c>
      <c r="D32" s="214"/>
      <c r="E32" s="152">
        <v>124</v>
      </c>
      <c r="F32" s="153">
        <f t="shared" si="4"/>
        <v>4.2005420054200542E-2</v>
      </c>
      <c r="G32" s="154">
        <v>7497.48</v>
      </c>
      <c r="H32" s="155">
        <f t="shared" si="5"/>
        <v>1.0841674986351886E-2</v>
      </c>
    </row>
    <row r="33" spans="2:8" s="14" customFormat="1" ht="20.100000000000001" customHeight="1">
      <c r="B33" s="233"/>
      <c r="C33" s="213" t="s">
        <v>77</v>
      </c>
      <c r="D33" s="214"/>
      <c r="E33" s="152">
        <v>1946</v>
      </c>
      <c r="F33" s="153">
        <f t="shared" si="4"/>
        <v>0.65921409214092141</v>
      </c>
      <c r="G33" s="154">
        <v>518182.92</v>
      </c>
      <c r="H33" s="155">
        <f t="shared" si="5"/>
        <v>0.74931454330238711</v>
      </c>
    </row>
    <row r="34" spans="2:8" s="14" customFormat="1" ht="20.100000000000001" customHeight="1">
      <c r="B34" s="233"/>
      <c r="C34" s="213" t="s">
        <v>78</v>
      </c>
      <c r="D34" s="214"/>
      <c r="E34" s="152">
        <v>31</v>
      </c>
      <c r="F34" s="153">
        <f t="shared" si="4"/>
        <v>1.0501355013550135E-2</v>
      </c>
      <c r="G34" s="154">
        <v>7404.92</v>
      </c>
      <c r="H34" s="155">
        <f t="shared" si="5"/>
        <v>1.0707829289299448E-2</v>
      </c>
    </row>
    <row r="35" spans="2:8" s="14" customFormat="1" ht="20.100000000000001" customHeight="1">
      <c r="B35" s="233"/>
      <c r="C35" s="213" t="s">
        <v>79</v>
      </c>
      <c r="D35" s="214"/>
      <c r="E35" s="152">
        <v>24</v>
      </c>
      <c r="F35" s="153">
        <f t="shared" si="4"/>
        <v>8.130081300813009E-3</v>
      </c>
      <c r="G35" s="154">
        <v>5489.39</v>
      </c>
      <c r="H35" s="155">
        <f t="shared" si="5"/>
        <v>7.9378914319651658E-3</v>
      </c>
    </row>
    <row r="36" spans="2:8" s="14" customFormat="1" ht="20.100000000000001" customHeight="1">
      <c r="B36" s="233"/>
      <c r="C36" s="221" t="s">
        <v>92</v>
      </c>
      <c r="D36" s="222"/>
      <c r="E36" s="156">
        <v>17</v>
      </c>
      <c r="F36" s="157">
        <f t="shared" si="4"/>
        <v>5.7588075880758809E-3</v>
      </c>
      <c r="G36" s="158">
        <v>3266.55</v>
      </c>
      <c r="H36" s="159">
        <f t="shared" si="5"/>
        <v>4.7235702431574021E-3</v>
      </c>
    </row>
    <row r="37" spans="2:8" s="14" customFormat="1" ht="20.100000000000001" customHeight="1">
      <c r="B37" s="229" t="s">
        <v>93</v>
      </c>
      <c r="C37" s="224" t="s">
        <v>94</v>
      </c>
      <c r="D37" s="225"/>
      <c r="E37" s="160">
        <v>3554</v>
      </c>
      <c r="F37" s="161">
        <f>E37/SUM(E$37:E$39)</f>
        <v>0.51202996686356428</v>
      </c>
      <c r="G37" s="162">
        <v>910116.21</v>
      </c>
      <c r="H37" s="163">
        <f>G37/SUM(G$37:G$39)</f>
        <v>0.46667970604963194</v>
      </c>
    </row>
    <row r="38" spans="2:8" s="14" customFormat="1" ht="20.100000000000001" customHeight="1">
      <c r="B38" s="230"/>
      <c r="C38" s="213" t="s">
        <v>95</v>
      </c>
      <c r="D38" s="214"/>
      <c r="E38" s="152">
        <v>2758</v>
      </c>
      <c r="F38" s="153">
        <f t="shared" ref="F38:F39" si="6">E38/SUM(E$37:E$39)</f>
        <v>0.39734908514623252</v>
      </c>
      <c r="G38" s="154">
        <v>809305.75999999989</v>
      </c>
      <c r="H38" s="155">
        <f t="shared" ref="H38:H39" si="7">G38/SUM(G$37:G$39)</f>
        <v>0.41498719617473234</v>
      </c>
    </row>
    <row r="39" spans="2:8" s="14" customFormat="1" ht="20.100000000000001" customHeight="1">
      <c r="B39" s="231"/>
      <c r="C39" s="221" t="s">
        <v>96</v>
      </c>
      <c r="D39" s="222"/>
      <c r="E39" s="156">
        <v>629</v>
      </c>
      <c r="F39" s="157">
        <f t="shared" si="6"/>
        <v>9.0620947990203135E-2</v>
      </c>
      <c r="G39" s="158">
        <v>230772.56</v>
      </c>
      <c r="H39" s="159">
        <f t="shared" si="7"/>
        <v>0.11833309777563576</v>
      </c>
    </row>
    <row r="40" spans="2:8" s="14" customFormat="1" ht="20.100000000000001" customHeight="1">
      <c r="B40" s="226" t="s">
        <v>111</v>
      </c>
      <c r="C40" s="227"/>
      <c r="D40" s="228"/>
      <c r="E40" s="142">
        <f>SUM(E5:E39)</f>
        <v>55471</v>
      </c>
      <c r="F40" s="164">
        <f>E40/E$40</f>
        <v>1</v>
      </c>
      <c r="G40" s="165">
        <f>SUM(G5:G39)</f>
        <v>4953388.22</v>
      </c>
      <c r="H40" s="166">
        <f>G40/G$40</f>
        <v>1</v>
      </c>
    </row>
    <row r="41" spans="2:8" s="14" customFormat="1" ht="20.100000000000001" customHeight="1">
      <c r="B41" s="83"/>
      <c r="C41" s="83"/>
      <c r="D41" s="83"/>
      <c r="E41" s="84"/>
      <c r="F41" s="84"/>
      <c r="G41" s="85"/>
      <c r="H41" s="86"/>
    </row>
    <row r="42" spans="2:8" s="14" customFormat="1" ht="20.100000000000001" customHeight="1"/>
    <row r="43" spans="2:8" s="14" customFormat="1" ht="20.100000000000001" customHeight="1"/>
    <row r="44" spans="2:8" s="14" customFormat="1" ht="20.100000000000001" customHeight="1"/>
    <row r="45" spans="2:8" s="14" customFormat="1" ht="20.100000000000001" customHeight="1"/>
    <row r="46" spans="2:8" s="14" customFormat="1" ht="20.100000000000001" customHeight="1"/>
    <row r="47" spans="2:8" s="14" customFormat="1" ht="20.100000000000001" customHeight="1"/>
    <row r="48" spans="2:8" s="14" customFormat="1" ht="20.100000000000001" customHeight="1"/>
    <row r="49" s="14" customFormat="1" ht="20.100000000000001" customHeight="1"/>
    <row r="50" s="14" customFormat="1" ht="20.100000000000001" customHeight="1"/>
    <row r="51" s="14" customFormat="1" ht="20.100000000000001" customHeight="1"/>
    <row r="52" s="14" customFormat="1" ht="20.100000000000001" customHeight="1"/>
    <row r="53" s="14" customFormat="1" ht="20.100000000000001" customHeight="1"/>
    <row r="54" s="14" customFormat="1" ht="20.100000000000001" customHeight="1"/>
    <row r="55" s="14" customFormat="1" ht="20.100000000000001" customHeight="1"/>
    <row r="56" s="14" customFormat="1" ht="20.100000000000001" customHeight="1"/>
    <row r="57" s="14" customFormat="1" ht="20.100000000000001" customHeight="1"/>
    <row r="58" s="14" customFormat="1" ht="20.100000000000001" customHeight="1"/>
    <row r="59" s="14" customFormat="1" ht="20.100000000000001" customHeight="1"/>
    <row r="60" s="14" customFormat="1" ht="20.100000000000001" customHeight="1"/>
    <row r="61" s="14" customFormat="1" ht="20.100000000000001" customHeight="1"/>
    <row r="62" s="14" customFormat="1" ht="20.100000000000001" customHeight="1"/>
    <row r="63" s="14" customFormat="1" ht="20.100000000000001" customHeight="1"/>
    <row r="64" s="14" customFormat="1" ht="20.100000000000001" customHeight="1"/>
    <row r="65" s="14" customFormat="1" ht="20.100000000000001" customHeight="1"/>
    <row r="66" s="14" customFormat="1" ht="20.100000000000001" customHeight="1"/>
    <row r="67" s="14" customFormat="1" ht="20.100000000000001" customHeight="1"/>
    <row r="68" s="14" customFormat="1" ht="20.100000000000001" customHeight="1"/>
    <row r="69" s="14" customFormat="1" ht="20.100000000000001" customHeight="1"/>
    <row r="70" s="14" customFormat="1" ht="20.100000000000001" customHeight="1"/>
    <row r="71" s="14" customFormat="1" ht="20.100000000000001" customHeight="1"/>
    <row r="72" s="14" customFormat="1" ht="20.100000000000001" customHeight="1"/>
    <row r="73" s="14" customFormat="1" ht="20.100000000000001" customHeight="1"/>
    <row r="74" s="14" customFormat="1" ht="20.100000000000001" customHeight="1"/>
    <row r="75" s="14" customFormat="1" ht="20.100000000000001" customHeight="1"/>
    <row r="76" s="14" customFormat="1" ht="20.100000000000001" customHeight="1"/>
    <row r="77" s="14" customFormat="1" ht="20.100000000000001" customHeight="1"/>
    <row r="78" s="14" customFormat="1" ht="20.100000000000001" customHeight="1"/>
    <row r="79" s="14" customFormat="1" ht="20.100000000000001" customHeight="1"/>
    <row r="80" s="14" customFormat="1" ht="20.100000000000001" customHeight="1"/>
    <row r="81" s="14" customFormat="1" ht="20.100000000000001" customHeight="1"/>
    <row r="82" s="14" customFormat="1" ht="20.100000000000001" customHeight="1"/>
    <row r="83" s="14" customFormat="1" ht="20.100000000000001" customHeight="1"/>
    <row r="84" s="14" customFormat="1" ht="20.100000000000001" customHeight="1"/>
    <row r="85" s="14" customFormat="1" ht="20.100000000000001" customHeight="1"/>
    <row r="86" s="14" customFormat="1" ht="20.100000000000001" customHeight="1"/>
    <row r="87" s="14" customFormat="1" ht="20.100000000000001" customHeight="1"/>
    <row r="88" s="14" customFormat="1" ht="20.100000000000001" customHeight="1"/>
    <row r="89" s="14" customFormat="1" ht="20.100000000000001" customHeight="1"/>
    <row r="90" s="14" customFormat="1" ht="20.100000000000001" customHeight="1"/>
    <row r="91" s="14" customFormat="1" ht="20.100000000000001" customHeight="1"/>
    <row r="92" s="14" customFormat="1" ht="20.100000000000001" customHeight="1"/>
    <row r="93" s="14" customFormat="1" ht="20.100000000000001" customHeight="1"/>
    <row r="94" s="14" customFormat="1" ht="20.100000000000001" customHeight="1"/>
    <row r="95" s="14" customFormat="1" ht="20.100000000000001" customHeight="1"/>
    <row r="96" s="14" customFormat="1" ht="20.100000000000001" customHeight="1"/>
    <row r="97" s="14" customFormat="1" ht="20.100000000000001" customHeight="1"/>
    <row r="98" s="14" customFormat="1" ht="20.100000000000001" customHeight="1"/>
    <row r="99" s="14" customFormat="1" ht="20.100000000000001" customHeight="1"/>
    <row r="100" s="14" customFormat="1" ht="20.100000000000001" customHeight="1"/>
    <row r="101" s="14" customFormat="1" ht="20.100000000000001" customHeight="1"/>
  </sheetData>
  <mergeCells count="45">
    <mergeCell ref="B40:D40"/>
    <mergeCell ref="C33:D33"/>
    <mergeCell ref="C34:D34"/>
    <mergeCell ref="C35:D35"/>
    <mergeCell ref="C36:D36"/>
    <mergeCell ref="B37:B39"/>
    <mergeCell ref="C37:D37"/>
    <mergeCell ref="C38:D38"/>
    <mergeCell ref="C39:D39"/>
    <mergeCell ref="B27:B36"/>
    <mergeCell ref="C27:D27"/>
    <mergeCell ref="C28:D28"/>
    <mergeCell ref="C29:D29"/>
    <mergeCell ref="C30:D30"/>
    <mergeCell ref="C31:D31"/>
    <mergeCell ref="C32:D32"/>
    <mergeCell ref="C15:D15"/>
    <mergeCell ref="B16:B26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H3:H4"/>
    <mergeCell ref="B5:B15"/>
    <mergeCell ref="C5:D5"/>
    <mergeCell ref="C6:D6"/>
    <mergeCell ref="C7:D7"/>
    <mergeCell ref="C8:D8"/>
    <mergeCell ref="C14:D14"/>
    <mergeCell ref="B3:D4"/>
    <mergeCell ref="E3:E4"/>
    <mergeCell ref="F3:F4"/>
    <mergeCell ref="G3:G4"/>
    <mergeCell ref="C9:D9"/>
    <mergeCell ref="C10:D10"/>
    <mergeCell ref="C11:D11"/>
    <mergeCell ref="C12:D12"/>
    <mergeCell ref="C13:D13"/>
  </mergeCells>
  <phoneticPr fontId="2"/>
  <pageMargins left="0.7" right="0.7" top="0.75" bottom="0.75" header="0.3" footer="0.3"/>
  <pageSetup paperSize="9" scale="98" orientation="portrait" r:id="rId1"/>
  <rowBreaks count="1" manualBreakCount="1">
    <brk id="40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>
      <c r="A1" s="13" t="s">
        <v>141</v>
      </c>
    </row>
    <row r="2" spans="1:13" s="14" customFormat="1" ht="20.100000000000001" customHeight="1"/>
    <row r="3" spans="1:13" s="14" customFormat="1" ht="31.5" customHeight="1">
      <c r="B3" s="236" t="s">
        <v>53</v>
      </c>
      <c r="C3" s="237"/>
      <c r="D3" s="134" t="s">
        <v>55</v>
      </c>
      <c r="E3" s="135" t="s">
        <v>58</v>
      </c>
      <c r="F3" s="135" t="s">
        <v>59</v>
      </c>
      <c r="G3" s="136" t="s">
        <v>56</v>
      </c>
      <c r="H3" s="137" t="s">
        <v>57</v>
      </c>
    </row>
    <row r="4" spans="1:13" s="14" customFormat="1" ht="20.100000000000001" customHeight="1">
      <c r="B4" s="238" t="s">
        <v>27</v>
      </c>
      <c r="C4" s="239"/>
      <c r="D4" s="60">
        <v>6033</v>
      </c>
      <c r="E4" s="65">
        <v>147863.36000000002</v>
      </c>
      <c r="F4" s="65">
        <f>E4*1000/D4</f>
        <v>24509.093320072938</v>
      </c>
      <c r="G4" s="65">
        <v>50030</v>
      </c>
      <c r="H4" s="61">
        <f>F4/G4</f>
        <v>0.48988793364127398</v>
      </c>
      <c r="K4" s="14">
        <f>D4*G4</f>
        <v>301830990</v>
      </c>
      <c r="L4" s="14" t="s">
        <v>27</v>
      </c>
      <c r="M4" s="24">
        <f>G4-F4</f>
        <v>25520.906679927062</v>
      </c>
    </row>
    <row r="5" spans="1:13" s="14" customFormat="1" ht="20.100000000000001" customHeight="1">
      <c r="B5" s="234" t="s">
        <v>28</v>
      </c>
      <c r="C5" s="235"/>
      <c r="D5" s="62">
        <v>4405</v>
      </c>
      <c r="E5" s="66">
        <v>195853.08999999994</v>
      </c>
      <c r="F5" s="66">
        <f t="shared" ref="F5:F13" si="0">E5*1000/D5</f>
        <v>44461.541430192949</v>
      </c>
      <c r="G5" s="66">
        <v>104730</v>
      </c>
      <c r="H5" s="63">
        <f t="shared" ref="H5:H10" si="1">F5/G5</f>
        <v>0.42453491292077672</v>
      </c>
      <c r="K5" s="14">
        <f t="shared" ref="K5:K10" si="2">D5*G5</f>
        <v>461335650</v>
      </c>
      <c r="L5" s="14" t="s">
        <v>28</v>
      </c>
      <c r="M5" s="24">
        <f t="shared" ref="M5:M10" si="3">G5-F5</f>
        <v>60268.458569807051</v>
      </c>
    </row>
    <row r="6" spans="1:13" s="14" customFormat="1" ht="20.100000000000001" customHeight="1">
      <c r="B6" s="234" t="s">
        <v>29</v>
      </c>
      <c r="C6" s="235"/>
      <c r="D6" s="62">
        <v>5934</v>
      </c>
      <c r="E6" s="66">
        <v>574422.44000000006</v>
      </c>
      <c r="F6" s="66">
        <f t="shared" si="0"/>
        <v>96801.894169194493</v>
      </c>
      <c r="G6" s="66">
        <v>166920</v>
      </c>
      <c r="H6" s="63">
        <f t="shared" si="1"/>
        <v>0.57992987161031928</v>
      </c>
      <c r="K6" s="14">
        <f t="shared" si="2"/>
        <v>990503280</v>
      </c>
      <c r="L6" s="14" t="s">
        <v>29</v>
      </c>
      <c r="M6" s="24">
        <f t="shared" si="3"/>
        <v>70118.105830805507</v>
      </c>
    </row>
    <row r="7" spans="1:13" s="14" customFormat="1" ht="20.100000000000001" customHeight="1">
      <c r="B7" s="234" t="s">
        <v>30</v>
      </c>
      <c r="C7" s="235"/>
      <c r="D7" s="62">
        <v>3613</v>
      </c>
      <c r="E7" s="66">
        <v>441433.32000000012</v>
      </c>
      <c r="F7" s="66">
        <f t="shared" si="0"/>
        <v>122179.16412953228</v>
      </c>
      <c r="G7" s="66">
        <v>196160</v>
      </c>
      <c r="H7" s="63">
        <f t="shared" si="1"/>
        <v>0.62285462953472814</v>
      </c>
      <c r="K7" s="14">
        <f t="shared" si="2"/>
        <v>708726080</v>
      </c>
      <c r="L7" s="14" t="s">
        <v>30</v>
      </c>
      <c r="M7" s="24">
        <f t="shared" si="3"/>
        <v>73980.835870467723</v>
      </c>
    </row>
    <row r="8" spans="1:13" s="14" customFormat="1" ht="20.100000000000001" customHeight="1">
      <c r="B8" s="234" t="s">
        <v>31</v>
      </c>
      <c r="C8" s="235"/>
      <c r="D8" s="62">
        <v>2370</v>
      </c>
      <c r="E8" s="66">
        <v>384198.8000000001</v>
      </c>
      <c r="F8" s="66">
        <f t="shared" si="0"/>
        <v>162109.19831223635</v>
      </c>
      <c r="G8" s="66">
        <v>269310</v>
      </c>
      <c r="H8" s="63">
        <f t="shared" si="1"/>
        <v>0.60194273629733897</v>
      </c>
      <c r="K8" s="14">
        <f t="shared" si="2"/>
        <v>638264700</v>
      </c>
      <c r="L8" s="14" t="s">
        <v>31</v>
      </c>
      <c r="M8" s="24">
        <f t="shared" si="3"/>
        <v>107200.80168776365</v>
      </c>
    </row>
    <row r="9" spans="1:13" s="14" customFormat="1" ht="20.100000000000001" customHeight="1">
      <c r="B9" s="234" t="s">
        <v>32</v>
      </c>
      <c r="C9" s="235"/>
      <c r="D9" s="62">
        <v>1957</v>
      </c>
      <c r="E9" s="66">
        <v>364912.99000000017</v>
      </c>
      <c r="F9" s="66">
        <f t="shared" si="0"/>
        <v>186465.50332141042</v>
      </c>
      <c r="G9" s="66">
        <v>308060</v>
      </c>
      <c r="H9" s="63">
        <f t="shared" si="1"/>
        <v>0.60528956476469009</v>
      </c>
      <c r="K9" s="14">
        <f t="shared" si="2"/>
        <v>602873420</v>
      </c>
      <c r="L9" s="14" t="s">
        <v>32</v>
      </c>
      <c r="M9" s="24">
        <f t="shared" si="3"/>
        <v>121594.49667858958</v>
      </c>
    </row>
    <row r="10" spans="1:13" s="14" customFormat="1" ht="20.100000000000001" customHeight="1">
      <c r="B10" s="240" t="s">
        <v>33</v>
      </c>
      <c r="C10" s="241"/>
      <c r="D10" s="70">
        <v>941</v>
      </c>
      <c r="E10" s="71">
        <v>202967.10000000003</v>
      </c>
      <c r="F10" s="71">
        <f t="shared" si="0"/>
        <v>215692.98618490971</v>
      </c>
      <c r="G10" s="71">
        <v>360650</v>
      </c>
      <c r="H10" s="73">
        <f t="shared" si="1"/>
        <v>0.59806734003856843</v>
      </c>
      <c r="K10" s="14">
        <f t="shared" si="2"/>
        <v>339371650</v>
      </c>
      <c r="L10" s="14" t="s">
        <v>33</v>
      </c>
      <c r="M10" s="24">
        <f t="shared" si="3"/>
        <v>144957.01381509029</v>
      </c>
    </row>
    <row r="11" spans="1:13" s="14" customFormat="1" ht="20.100000000000001" customHeight="1">
      <c r="B11" s="238" t="s">
        <v>60</v>
      </c>
      <c r="C11" s="239"/>
      <c r="D11" s="60">
        <f>SUM(D4:D5)</f>
        <v>10438</v>
      </c>
      <c r="E11" s="65">
        <f>SUM(E4:E5)</f>
        <v>343716.44999999995</v>
      </c>
      <c r="F11" s="65">
        <f t="shared" si="0"/>
        <v>32929.339911860501</v>
      </c>
      <c r="G11" s="80"/>
      <c r="H11" s="61">
        <f>SUM(E4:E5)*1000/SUM(K4:K5)</f>
        <v>0.45038191134769717</v>
      </c>
    </row>
    <row r="12" spans="1:13" s="14" customFormat="1" ht="20.100000000000001" customHeight="1">
      <c r="B12" s="240" t="s">
        <v>54</v>
      </c>
      <c r="C12" s="241"/>
      <c r="D12" s="64">
        <f>SUM(D6:D10)</f>
        <v>14815</v>
      </c>
      <c r="E12" s="76">
        <f>SUM(E6:E10)</f>
        <v>1967934.6500000006</v>
      </c>
      <c r="F12" s="67">
        <f t="shared" si="0"/>
        <v>132833.92845089443</v>
      </c>
      <c r="G12" s="81"/>
      <c r="H12" s="68">
        <f>SUM(E6:E10)*1000/SUM(K6:K10)</f>
        <v>0.60002779855238086</v>
      </c>
    </row>
    <row r="13" spans="1:13" s="14" customFormat="1" ht="20.100000000000001" customHeight="1">
      <c r="B13" s="236" t="s">
        <v>61</v>
      </c>
      <c r="C13" s="237"/>
      <c r="D13" s="69">
        <f>SUM(D11:D12)</f>
        <v>25253</v>
      </c>
      <c r="E13" s="77">
        <f>SUM(E11:E12)</f>
        <v>2311651.1000000006</v>
      </c>
      <c r="F13" s="72">
        <f t="shared" si="0"/>
        <v>91539.662614342873</v>
      </c>
      <c r="G13" s="75"/>
      <c r="H13" s="74">
        <f>SUM(E4:E10)*1000/SUM(K4:K10)</f>
        <v>0.57177961384937259</v>
      </c>
    </row>
    <row r="14" spans="1:13" s="14" customFormat="1" ht="20.100000000000001" customHeight="1"/>
    <row r="15" spans="1:13" s="14" customFormat="1" ht="20.100000000000001" customHeight="1"/>
    <row r="16" spans="1:13" s="14" customFormat="1" ht="20.100000000000001" customHeight="1"/>
    <row r="17" s="14" customFormat="1" ht="20.100000000000001" customHeight="1"/>
    <row r="18" s="14" customFormat="1" ht="20.100000000000001" customHeight="1"/>
    <row r="19" s="14" customFormat="1" ht="20.100000000000001" customHeight="1"/>
    <row r="20" s="14" customFormat="1" ht="20.100000000000001" customHeight="1"/>
    <row r="21" s="14" customFormat="1" ht="20.100000000000001" customHeight="1"/>
    <row r="22" s="14" customFormat="1" ht="20.100000000000001" customHeight="1"/>
    <row r="23" s="14" customFormat="1" ht="20.100000000000001" customHeight="1"/>
    <row r="24" s="14" customFormat="1" ht="20.100000000000001" customHeight="1"/>
    <row r="25" s="14" customFormat="1" ht="20.100000000000001" customHeight="1"/>
    <row r="26" s="14" customFormat="1" ht="20.100000000000001" customHeight="1"/>
    <row r="27" s="14" customFormat="1" ht="20.100000000000001" customHeight="1"/>
    <row r="28" s="14" customFormat="1" ht="20.100000000000001" customHeight="1"/>
    <row r="29" s="14" customFormat="1" ht="20.100000000000001" customHeight="1"/>
    <row r="30" s="14" customFormat="1" ht="20.100000000000001" customHeight="1"/>
    <row r="31" s="14" customFormat="1" ht="20.100000000000001" customHeight="1"/>
    <row r="32" s="14" customFormat="1" ht="20.100000000000001" customHeight="1"/>
    <row r="33" s="14" customFormat="1" ht="20.100000000000001" customHeight="1"/>
    <row r="34" s="14" customFormat="1" ht="20.100000000000001" customHeight="1"/>
    <row r="35" s="14" customFormat="1" ht="20.100000000000001" customHeight="1"/>
    <row r="36" s="14" customFormat="1" ht="20.100000000000001" customHeight="1"/>
    <row r="37" s="14" customFormat="1" ht="20.100000000000001" customHeight="1"/>
    <row r="38" s="14" customFormat="1" ht="20.100000000000001" customHeight="1"/>
    <row r="39" s="14" customFormat="1" ht="20.100000000000001" customHeight="1"/>
    <row r="40" s="14" customFormat="1" ht="20.100000000000001" customHeight="1"/>
    <row r="41" s="14" customFormat="1" ht="20.100000000000001" customHeight="1"/>
    <row r="42" s="14" customFormat="1" ht="20.100000000000001" customHeight="1"/>
    <row r="43" s="14" customFormat="1" ht="20.100000000000001" customHeight="1"/>
    <row r="44" s="14" customFormat="1" ht="20.100000000000001" customHeight="1"/>
    <row r="45" s="14" customFormat="1" ht="20.100000000000001" customHeight="1"/>
    <row r="46" s="14" customFormat="1" ht="20.100000000000001" customHeight="1"/>
    <row r="47" s="14" customFormat="1" ht="20.100000000000001" customHeight="1"/>
    <row r="48" s="14" customFormat="1" ht="20.100000000000001" customHeight="1"/>
    <row r="49" s="14" customFormat="1" ht="20.100000000000001" customHeight="1"/>
    <row r="50" s="14" customFormat="1" ht="20.100000000000001" customHeight="1"/>
  </sheetData>
  <mergeCells count="11">
    <mergeCell ref="B9:C9"/>
    <mergeCell ref="B10:C10"/>
    <mergeCell ref="B11:C11"/>
    <mergeCell ref="B12:C12"/>
    <mergeCell ref="B13:C13"/>
    <mergeCell ref="B8:C8"/>
    <mergeCell ref="B3:C3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12月状況（表紙）</vt:lpstr>
      <vt:lpstr>人口統計</vt:lpstr>
      <vt:lpstr>認定者数（2-1.2）</vt:lpstr>
      <vt:lpstr>給付状況（3-1）</vt:lpstr>
      <vt:lpstr>給付状況（3-2）</vt:lpstr>
      <vt:lpstr>給付状況（3-3）</vt:lpstr>
      <vt:lpstr>'12月状況（表紙）'!Print_Area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'認定者数（2-1.2）'!Print_Area</vt:lpstr>
    </vt:vector>
  </TitlesOfParts>
  <Company>FM-USER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KAIGO4</cp:lastModifiedBy>
  <cp:lastPrinted>2015-12-17T07:31:32Z</cp:lastPrinted>
  <dcterms:created xsi:type="dcterms:W3CDTF">2003-07-11T02:30:35Z</dcterms:created>
  <dcterms:modified xsi:type="dcterms:W3CDTF">2016-07-04T00:03:16Z</dcterms:modified>
</cp:coreProperties>
</file>