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915" yWindow="5130" windowWidth="15480" windowHeight="6480"/>
  </bookViews>
  <sheets>
    <sheet name="02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'02月状況（表紙）'!$A$1:$L$45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4562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<sst xmlns="http://schemas.openxmlformats.org/spreadsheetml/2006/main" count="201" uniqueCount="142">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</sst>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1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58850</c:v>
                </c:pt>
                <c:pt idx="1">
                  <c:v>30456</c:v>
                </c:pt>
                <c:pt idx="2">
                  <c:v>16736</c:v>
                </c:pt>
                <c:pt idx="3">
                  <c:v>10382</c:v>
                </c:pt>
                <c:pt idx="4">
                  <c:v>14683</c:v>
                </c:pt>
                <c:pt idx="5">
                  <c:v>33205</c:v>
                </c:pt>
                <c:pt idx="6">
                  <c:v>45106</c:v>
                </c:pt>
                <c:pt idx="7">
                  <c:v>18569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22763</c:v>
                </c:pt>
                <c:pt idx="1">
                  <c:v>14856</c:v>
                </c:pt>
                <c:pt idx="2">
                  <c:v>8845</c:v>
                </c:pt>
                <c:pt idx="3">
                  <c:v>4619</c:v>
                </c:pt>
                <c:pt idx="4">
                  <c:v>6588</c:v>
                </c:pt>
                <c:pt idx="5">
                  <c:v>14766</c:v>
                </c:pt>
                <c:pt idx="6">
                  <c:v>23267</c:v>
                </c:pt>
                <c:pt idx="7">
                  <c:v>9659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17634</c:v>
                </c:pt>
                <c:pt idx="1">
                  <c:v>13977</c:v>
                </c:pt>
                <c:pt idx="2">
                  <c:v>9214</c:v>
                </c:pt>
                <c:pt idx="3">
                  <c:v>4426</c:v>
                </c:pt>
                <c:pt idx="4">
                  <c:v>7085</c:v>
                </c:pt>
                <c:pt idx="5">
                  <c:v>15386</c:v>
                </c:pt>
                <c:pt idx="6">
                  <c:v>24022</c:v>
                </c:pt>
                <c:pt idx="7">
                  <c:v>10441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9783936"/>
        <c:axId val="49785472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0.22114379245975049</c:v>
                </c:pt>
                <c:pt idx="1">
                  <c:v>0.30178666750400351</c:v>
                </c:pt>
                <c:pt idx="2">
                  <c:v>0.33630675257923948</c:v>
                </c:pt>
                <c:pt idx="3">
                  <c:v>0.28267391711981998</c:v>
                </c:pt>
                <c:pt idx="4">
                  <c:v>0.29365778226412664</c:v>
                </c:pt>
                <c:pt idx="5">
                  <c:v>0.29227533127187072</c:v>
                </c:pt>
                <c:pt idx="6">
                  <c:v>0.32500137453265887</c:v>
                </c:pt>
                <c:pt idx="7">
                  <c:v>0.33166674917083311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37376"/>
        <c:axId val="50835840"/>
      </c:lineChart>
      <c:catAx>
        <c:axId val="497839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9785472"/>
        <c:crosses val="autoZero"/>
        <c:auto val="1"/>
        <c:lblAlgn val="ctr"/>
        <c:lblOffset val="100"/>
        <c:noMultiLvlLbl val="0"/>
      </c:catAx>
      <c:valAx>
        <c:axId val="4978547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49783936"/>
        <c:crosses val="autoZero"/>
        <c:crossBetween val="between"/>
      </c:valAx>
      <c:valAx>
        <c:axId val="5083584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50837376"/>
        <c:crosses val="max"/>
        <c:crossBetween val="between"/>
      </c:valAx>
      <c:catAx>
        <c:axId val="50837376"/>
        <c:scaling>
          <c:orientation val="minMax"/>
        </c:scaling>
        <c:delete val="1"/>
        <c:axPos val="b"/>
        <c:majorTickMark val="out"/>
        <c:minorTickMark val="none"/>
        <c:tickLblPos val="nextTo"/>
        <c:crossAx val="5083584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3552</c:v>
                </c:pt>
                <c:pt idx="1">
                  <c:v>2752</c:v>
                </c:pt>
                <c:pt idx="2">
                  <c:v>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856452.5</c:v>
                </c:pt>
                <c:pt idx="1">
                  <c:v>763275.97000000009</c:v>
                </c:pt>
                <c:pt idx="2">
                  <c:v>217985.71000000008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13077.990000000002</c:v>
                </c:pt>
                <c:pt idx="1">
                  <c:v>235.56</c:v>
                </c:pt>
                <c:pt idx="2">
                  <c:v>27277.590000000004</c:v>
                </c:pt>
                <c:pt idx="3">
                  <c:v>746.01</c:v>
                </c:pt>
                <c:pt idx="4">
                  <c:v>106999.94</c:v>
                </c:pt>
                <c:pt idx="5">
                  <c:v>6745.4500000000007</c:v>
                </c:pt>
                <c:pt idx="6">
                  <c:v>478594.45999999996</c:v>
                </c:pt>
                <c:pt idx="7">
                  <c:v>6481.25</c:v>
                </c:pt>
                <c:pt idx="8">
                  <c:v>5282.36</c:v>
                </c:pt>
                <c:pt idx="9">
                  <c:v>3421.3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716288"/>
        <c:axId val="727104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91</c:v>
                </c:pt>
                <c:pt idx="1">
                  <c:v>1</c:v>
                </c:pt>
                <c:pt idx="2">
                  <c:v>192</c:v>
                </c:pt>
                <c:pt idx="3">
                  <c:v>16</c:v>
                </c:pt>
                <c:pt idx="4">
                  <c:v>515</c:v>
                </c:pt>
                <c:pt idx="5">
                  <c:v>113</c:v>
                </c:pt>
                <c:pt idx="6">
                  <c:v>1914</c:v>
                </c:pt>
                <c:pt idx="7">
                  <c:v>28</c:v>
                </c:pt>
                <c:pt idx="8">
                  <c:v>25</c:v>
                </c:pt>
                <c:pt idx="9">
                  <c:v>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06688"/>
        <c:axId val="72708864"/>
      </c:lineChart>
      <c:catAx>
        <c:axId val="72706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2708864"/>
        <c:crosses val="autoZero"/>
        <c:auto val="1"/>
        <c:lblAlgn val="ctr"/>
        <c:lblOffset val="100"/>
        <c:noMultiLvlLbl val="0"/>
      </c:catAx>
      <c:valAx>
        <c:axId val="727088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72706688"/>
        <c:crosses val="autoZero"/>
        <c:crossBetween val="between"/>
      </c:valAx>
      <c:valAx>
        <c:axId val="727104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2716288"/>
        <c:crosses val="max"/>
        <c:crossBetween val="between"/>
      </c:valAx>
      <c:catAx>
        <c:axId val="72716288"/>
        <c:scaling>
          <c:orientation val="minMax"/>
        </c:scaling>
        <c:delete val="1"/>
        <c:axPos val="b"/>
        <c:majorTickMark val="out"/>
        <c:minorTickMark val="none"/>
        <c:tickLblPos val="nextTo"/>
        <c:crossAx val="727104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24215.861218738988</c:v>
                </c:pt>
                <c:pt idx="1">
                  <c:v>43321.522878932316</c:v>
                </c:pt>
                <c:pt idx="2">
                  <c:v>93062.992800822743</c:v>
                </c:pt>
                <c:pt idx="3">
                  <c:v>119053.03081707662</c:v>
                </c:pt>
                <c:pt idx="4">
                  <c:v>153896.61185633924</c:v>
                </c:pt>
                <c:pt idx="5">
                  <c:v>179389.68960165547</c:v>
                </c:pt>
                <c:pt idx="6">
                  <c:v>207416.65938864631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766976"/>
        <c:axId val="7276544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5678</c:v>
                </c:pt>
                <c:pt idx="1">
                  <c:v>4196</c:v>
                </c:pt>
                <c:pt idx="2">
                  <c:v>5834</c:v>
                </c:pt>
                <c:pt idx="3">
                  <c:v>3537</c:v>
                </c:pt>
                <c:pt idx="4">
                  <c:v>2311</c:v>
                </c:pt>
                <c:pt idx="5">
                  <c:v>1933</c:v>
                </c:pt>
                <c:pt idx="6">
                  <c:v>916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57632"/>
        <c:axId val="72759552"/>
      </c:lineChart>
      <c:catAx>
        <c:axId val="7275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2759552"/>
        <c:crosses val="autoZero"/>
        <c:auto val="1"/>
        <c:lblAlgn val="ctr"/>
        <c:lblOffset val="100"/>
        <c:noMultiLvlLbl val="0"/>
      </c:catAx>
      <c:valAx>
        <c:axId val="727595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2757632"/>
        <c:crosses val="autoZero"/>
        <c:crossBetween val="between"/>
      </c:valAx>
      <c:valAx>
        <c:axId val="7276544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72766976"/>
        <c:crosses val="max"/>
        <c:crossBetween val="between"/>
      </c:valAx>
      <c:catAx>
        <c:axId val="72766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6544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05760"/>
        <c:axId val="72422528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24215.861218738988</c:v>
                </c:pt>
                <c:pt idx="1">
                  <c:v>43321.522878932316</c:v>
                </c:pt>
                <c:pt idx="2">
                  <c:v>93062.992800822743</c:v>
                </c:pt>
                <c:pt idx="3">
                  <c:v>119053.03081707662</c:v>
                </c:pt>
                <c:pt idx="4">
                  <c:v>153896.61185633924</c:v>
                </c:pt>
                <c:pt idx="5">
                  <c:v>179389.68960165547</c:v>
                </c:pt>
                <c:pt idx="6">
                  <c:v>207416.65938864631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425856"/>
        <c:axId val="72424064"/>
      </c:barChart>
      <c:catAx>
        <c:axId val="7280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2422528"/>
        <c:crosses val="autoZero"/>
        <c:auto val="1"/>
        <c:lblAlgn val="ctr"/>
        <c:lblOffset val="100"/>
        <c:noMultiLvlLbl val="0"/>
      </c:catAx>
      <c:valAx>
        <c:axId val="7242252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2805760"/>
        <c:crosses val="autoZero"/>
        <c:crossBetween val="between"/>
      </c:valAx>
      <c:valAx>
        <c:axId val="72424064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72425856"/>
        <c:crosses val="max"/>
        <c:crossBetween val="between"/>
      </c:valAx>
      <c:catAx>
        <c:axId val="72425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424064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7943</c:v>
                </c:pt>
                <c:pt idx="1">
                  <c:v>5183</c:v>
                </c:pt>
                <c:pt idx="2">
                  <c:v>7900</c:v>
                </c:pt>
                <c:pt idx="3">
                  <c:v>5000</c:v>
                </c:pt>
                <c:pt idx="4">
                  <c:v>4304</c:v>
                </c:pt>
                <c:pt idx="5">
                  <c:v>5023</c:v>
                </c:pt>
                <c:pt idx="6">
                  <c:v>3065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1067</c:v>
                </c:pt>
                <c:pt idx="1">
                  <c:v>829</c:v>
                </c:pt>
                <c:pt idx="2">
                  <c:v>822</c:v>
                </c:pt>
                <c:pt idx="3">
                  <c:v>621</c:v>
                </c:pt>
                <c:pt idx="4">
                  <c:v>498</c:v>
                </c:pt>
                <c:pt idx="5">
                  <c:v>492</c:v>
                </c:pt>
                <c:pt idx="6">
                  <c:v>287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6876</c:v>
                </c:pt>
                <c:pt idx="1">
                  <c:v>4354</c:v>
                </c:pt>
                <c:pt idx="2">
                  <c:v>7078</c:v>
                </c:pt>
                <c:pt idx="3">
                  <c:v>4379</c:v>
                </c:pt>
                <c:pt idx="4">
                  <c:v>3806</c:v>
                </c:pt>
                <c:pt idx="5">
                  <c:v>4531</c:v>
                </c:pt>
                <c:pt idx="6">
                  <c:v>2778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1231</c:v>
                </c:pt>
                <c:pt idx="1">
                  <c:v>1234</c:v>
                </c:pt>
                <c:pt idx="2">
                  <c:v>819</c:v>
                </c:pt>
                <c:pt idx="3">
                  <c:v>205</c:v>
                </c:pt>
                <c:pt idx="4">
                  <c:v>385</c:v>
                </c:pt>
                <c:pt idx="5">
                  <c:v>744</c:v>
                </c:pt>
                <c:pt idx="6">
                  <c:v>2808</c:v>
                </c:pt>
                <c:pt idx="7">
                  <c:v>517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777</c:v>
                </c:pt>
                <c:pt idx="1">
                  <c:v>822</c:v>
                </c:pt>
                <c:pt idx="2">
                  <c:v>452</c:v>
                </c:pt>
                <c:pt idx="3">
                  <c:v>177</c:v>
                </c:pt>
                <c:pt idx="4">
                  <c:v>256</c:v>
                </c:pt>
                <c:pt idx="5">
                  <c:v>652</c:v>
                </c:pt>
                <c:pt idx="6">
                  <c:v>1621</c:v>
                </c:pt>
                <c:pt idx="7">
                  <c:v>426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1105</c:v>
                </c:pt>
                <c:pt idx="1">
                  <c:v>1138</c:v>
                </c:pt>
                <c:pt idx="2">
                  <c:v>772</c:v>
                </c:pt>
                <c:pt idx="3">
                  <c:v>290</c:v>
                </c:pt>
                <c:pt idx="4">
                  <c:v>483</c:v>
                </c:pt>
                <c:pt idx="5">
                  <c:v>1236</c:v>
                </c:pt>
                <c:pt idx="6">
                  <c:v>2164</c:v>
                </c:pt>
                <c:pt idx="7">
                  <c:v>712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750</c:v>
                </c:pt>
                <c:pt idx="1">
                  <c:v>703</c:v>
                </c:pt>
                <c:pt idx="2">
                  <c:v>517</c:v>
                </c:pt>
                <c:pt idx="3">
                  <c:v>224</c:v>
                </c:pt>
                <c:pt idx="4">
                  <c:v>301</c:v>
                </c:pt>
                <c:pt idx="5">
                  <c:v>640</c:v>
                </c:pt>
                <c:pt idx="6">
                  <c:v>1431</c:v>
                </c:pt>
                <c:pt idx="7">
                  <c:v>434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634</c:v>
                </c:pt>
                <c:pt idx="1">
                  <c:v>578</c:v>
                </c:pt>
                <c:pt idx="2">
                  <c:v>456</c:v>
                </c:pt>
                <c:pt idx="3">
                  <c:v>192</c:v>
                </c:pt>
                <c:pt idx="4">
                  <c:v>266</c:v>
                </c:pt>
                <c:pt idx="5">
                  <c:v>609</c:v>
                </c:pt>
                <c:pt idx="6">
                  <c:v>1236</c:v>
                </c:pt>
                <c:pt idx="7">
                  <c:v>333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829</c:v>
                </c:pt>
                <c:pt idx="1">
                  <c:v>656</c:v>
                </c:pt>
                <c:pt idx="2">
                  <c:v>468</c:v>
                </c:pt>
                <c:pt idx="3">
                  <c:v>198</c:v>
                </c:pt>
                <c:pt idx="4">
                  <c:v>313</c:v>
                </c:pt>
                <c:pt idx="5">
                  <c:v>683</c:v>
                </c:pt>
                <c:pt idx="6">
                  <c:v>1339</c:v>
                </c:pt>
                <c:pt idx="7">
                  <c:v>537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522</c:v>
                </c:pt>
                <c:pt idx="1">
                  <c:v>421</c:v>
                </c:pt>
                <c:pt idx="2">
                  <c:v>307</c:v>
                </c:pt>
                <c:pt idx="3">
                  <c:v>153</c:v>
                </c:pt>
                <c:pt idx="4">
                  <c:v>162</c:v>
                </c:pt>
                <c:pt idx="5">
                  <c:v>382</c:v>
                </c:pt>
                <c:pt idx="6">
                  <c:v>783</c:v>
                </c:pt>
                <c:pt idx="7">
                  <c:v>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333248"/>
        <c:axId val="57335168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0.14476322499195485</c:v>
                </c:pt>
                <c:pt idx="1">
                  <c:v>0.19255713938889468</c:v>
                </c:pt>
                <c:pt idx="2">
                  <c:v>0.20992303006811008</c:v>
                </c:pt>
                <c:pt idx="3">
                  <c:v>0.15909342177998895</c:v>
                </c:pt>
                <c:pt idx="4">
                  <c:v>0.15841439332992027</c:v>
                </c:pt>
                <c:pt idx="5">
                  <c:v>0.16403555319713453</c:v>
                </c:pt>
                <c:pt idx="6">
                  <c:v>0.24069022394214298</c:v>
                </c:pt>
                <c:pt idx="7">
                  <c:v>0.16388059701492538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50784"/>
        <c:axId val="57349248"/>
      </c:lineChart>
      <c:catAx>
        <c:axId val="573332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57335168"/>
        <c:crosses val="autoZero"/>
        <c:auto val="1"/>
        <c:lblAlgn val="ctr"/>
        <c:lblOffset val="100"/>
        <c:noMultiLvlLbl val="0"/>
      </c:catAx>
      <c:valAx>
        <c:axId val="5733516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57333248"/>
        <c:crosses val="autoZero"/>
        <c:crossBetween val="between"/>
      </c:valAx>
      <c:valAx>
        <c:axId val="5734924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57350784"/>
        <c:crosses val="max"/>
        <c:crossBetween val="between"/>
      </c:valAx>
      <c:catAx>
        <c:axId val="57350784"/>
        <c:scaling>
          <c:orientation val="minMax"/>
        </c:scaling>
        <c:delete val="1"/>
        <c:axPos val="b"/>
        <c:majorTickMark val="out"/>
        <c:minorTickMark val="none"/>
        <c:tickLblPos val="nextTo"/>
        <c:crossAx val="5734924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0.54002382813954353</c:v>
                </c:pt>
                <c:pt idx="1">
                  <c:v>0.54919393077287815</c:v>
                </c:pt>
                <c:pt idx="2">
                  <c:v>0.5529061102831595</c:v>
                </c:pt>
                <c:pt idx="3">
                  <c:v>0.52648566546421116</c:v>
                </c:pt>
                <c:pt idx="4">
                  <c:v>0.57150480256136604</c:v>
                </c:pt>
                <c:pt idx="5">
                  <c:v>0.56896551724137934</c:v>
                </c:pt>
                <c:pt idx="6">
                  <c:v>0.5643482570626136</c:v>
                </c:pt>
                <c:pt idx="7">
                  <c:v>0.51513493800145882</c:v>
                </c:pt>
                <c:pt idx="8">
                  <c:v>0.54137478108581438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0.27676011765143899</c:v>
                </c:pt>
                <c:pt idx="1">
                  <c:v>0.28093883357041249</c:v>
                </c:pt>
                <c:pt idx="2">
                  <c:v>0.30911574764033778</c:v>
                </c:pt>
                <c:pt idx="3">
                  <c:v>0.28308334915511679</c:v>
                </c:pt>
                <c:pt idx="4">
                  <c:v>0.21985058697972251</c:v>
                </c:pt>
                <c:pt idx="5">
                  <c:v>0.23905835543766579</c:v>
                </c:pt>
                <c:pt idx="6">
                  <c:v>0.20254419296216752</c:v>
                </c:pt>
                <c:pt idx="7">
                  <c:v>0.31193775832725507</c:v>
                </c:pt>
                <c:pt idx="8">
                  <c:v>0.22460595446584938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5.4227633195576899E-2</c:v>
                </c:pt>
                <c:pt idx="1">
                  <c:v>3.3783783783783786E-2</c:v>
                </c:pt>
                <c:pt idx="2">
                  <c:v>2.9061102831594635E-2</c:v>
                </c:pt>
                <c:pt idx="3">
                  <c:v>6.3983292196696406E-2</c:v>
                </c:pt>
                <c:pt idx="4">
                  <c:v>2.454642475987193E-2</c:v>
                </c:pt>
                <c:pt idx="5">
                  <c:v>6.3660477453580902E-2</c:v>
                </c:pt>
                <c:pt idx="6">
                  <c:v>8.2273252932430194E-2</c:v>
                </c:pt>
                <c:pt idx="7">
                  <c:v>6.4855336737174807E-2</c:v>
                </c:pt>
                <c:pt idx="8">
                  <c:v>5.5604203152364272E-2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0.12898842101344055</c:v>
                </c:pt>
                <c:pt idx="1">
                  <c:v>0.13608345187292556</c:v>
                </c:pt>
                <c:pt idx="2">
                  <c:v>0.1089170392449081</c:v>
                </c:pt>
                <c:pt idx="3">
                  <c:v>0.1264476931839757</c:v>
                </c:pt>
                <c:pt idx="4">
                  <c:v>0.18409818569903949</c:v>
                </c:pt>
                <c:pt idx="5">
                  <c:v>0.12831564986737401</c:v>
                </c:pt>
                <c:pt idx="6">
                  <c:v>0.1508342970427887</c:v>
                </c:pt>
                <c:pt idx="7">
                  <c:v>0.10807196693411135</c:v>
                </c:pt>
                <c:pt idx="8">
                  <c:v>0.17841506129597198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297088"/>
        <c:axId val="72331648"/>
      </c:barChart>
      <c:catAx>
        <c:axId val="722970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72331648"/>
        <c:crosses val="autoZero"/>
        <c:auto val="1"/>
        <c:lblAlgn val="ctr"/>
        <c:lblOffset val="100"/>
        <c:noMultiLvlLbl val="0"/>
      </c:catAx>
      <c:valAx>
        <c:axId val="7233164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7229708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0.39815286466507843</c:v>
                </c:pt>
                <c:pt idx="1">
                  <c:v>0.38586537949676381</c:v>
                </c:pt>
                <c:pt idx="2">
                  <c:v>0.45594384876160154</c:v>
                </c:pt>
                <c:pt idx="3">
                  <c:v>0.37005853283211798</c:v>
                </c:pt>
                <c:pt idx="4">
                  <c:v>0.37789557339889523</c:v>
                </c:pt>
                <c:pt idx="5">
                  <c:v>0.41562123827681918</c:v>
                </c:pt>
                <c:pt idx="6">
                  <c:v>0.38221791381582637</c:v>
                </c:pt>
                <c:pt idx="7">
                  <c:v>0.40084927873444315</c:v>
                </c:pt>
                <c:pt idx="8">
                  <c:v>0.37838257297881933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6.8508055027918471E-2</c:v>
                </c:pt>
                <c:pt idx="1">
                  <c:v>7.1004609304247165E-2</c:v>
                </c:pt>
                <c:pt idx="2">
                  <c:v>8.0836087895217304E-2</c:v>
                </c:pt>
                <c:pt idx="3">
                  <c:v>6.354350961716794E-2</c:v>
                </c:pt>
                <c:pt idx="4">
                  <c:v>4.7658345968274597E-2</c:v>
                </c:pt>
                <c:pt idx="5">
                  <c:v>5.6084912606538459E-2</c:v>
                </c:pt>
                <c:pt idx="6">
                  <c:v>4.620528295672667E-2</c:v>
                </c:pt>
                <c:pt idx="7">
                  <c:v>8.4742583841364308E-2</c:v>
                </c:pt>
                <c:pt idx="8">
                  <c:v>5.0714003524928782E-2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0.13917266224724514</c:v>
                </c:pt>
                <c:pt idx="1">
                  <c:v>8.6806137741035863E-2</c:v>
                </c:pt>
                <c:pt idx="2">
                  <c:v>8.8252744868250826E-2</c:v>
                </c:pt>
                <c:pt idx="3">
                  <c:v>0.17383708520697388</c:v>
                </c:pt>
                <c:pt idx="4">
                  <c:v>5.8872860705435202E-2</c:v>
                </c:pt>
                <c:pt idx="5">
                  <c:v>0.15844542941222009</c:v>
                </c:pt>
                <c:pt idx="6">
                  <c:v>0.17366450901313832</c:v>
                </c:pt>
                <c:pt idx="7">
                  <c:v>0.18009811722614433</c:v>
                </c:pt>
                <c:pt idx="8">
                  <c:v>0.11068970980530626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0.39416641805975794</c:v>
                </c:pt>
                <c:pt idx="1">
                  <c:v>0.45632387345795317</c:v>
                </c:pt>
                <c:pt idx="2">
                  <c:v>0.37496731847493026</c:v>
                </c:pt>
                <c:pt idx="3">
                  <c:v>0.39256087234374021</c:v>
                </c:pt>
                <c:pt idx="4">
                  <c:v>0.51557321992739491</c:v>
                </c:pt>
                <c:pt idx="5">
                  <c:v>0.36984841970442223</c:v>
                </c:pt>
                <c:pt idx="6">
                  <c:v>0.39791229421430857</c:v>
                </c:pt>
                <c:pt idx="7">
                  <c:v>0.33431002019804829</c:v>
                </c:pt>
                <c:pt idx="8">
                  <c:v>0.46021371369094571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828288"/>
        <c:axId val="56829824"/>
      </c:barChart>
      <c:catAx>
        <c:axId val="568282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56829824"/>
        <c:crosses val="autoZero"/>
        <c:auto val="1"/>
        <c:lblAlgn val="ctr"/>
        <c:lblOffset val="100"/>
        <c:noMultiLvlLbl val="0"/>
      </c:catAx>
      <c:valAx>
        <c:axId val="5682982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5682828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278307.52999999991</c:v>
                </c:pt>
                <c:pt idx="1">
                  <c:v>12841.950000000003</c:v>
                </c:pt>
                <c:pt idx="2">
                  <c:v>63003.91</c:v>
                </c:pt>
                <c:pt idx="3">
                  <c:v>12168.570000000002</c:v>
                </c:pt>
                <c:pt idx="4">
                  <c:v>35106.980000000003</c:v>
                </c:pt>
                <c:pt idx="5">
                  <c:v>748565.78</c:v>
                </c:pt>
                <c:pt idx="6">
                  <c:v>274170.36999999994</c:v>
                </c:pt>
                <c:pt idx="7">
                  <c:v>124718.17000000003</c:v>
                </c:pt>
                <c:pt idx="8">
                  <c:v>17494.980000000003</c:v>
                </c:pt>
                <c:pt idx="9">
                  <c:v>191787.16999999998</c:v>
                </c:pt>
                <c:pt idx="10">
                  <c:v>98134.700000000055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6784"/>
        <c:axId val="5688524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4938</c:v>
                </c:pt>
                <c:pt idx="1">
                  <c:v>202</c:v>
                </c:pt>
                <c:pt idx="2">
                  <c:v>1312</c:v>
                </c:pt>
                <c:pt idx="3">
                  <c:v>309</c:v>
                </c:pt>
                <c:pt idx="4">
                  <c:v>2585</c:v>
                </c:pt>
                <c:pt idx="5">
                  <c:v>7036</c:v>
                </c:pt>
                <c:pt idx="6">
                  <c:v>2911</c:v>
                </c:pt>
                <c:pt idx="7">
                  <c:v>1203</c:v>
                </c:pt>
                <c:pt idx="8">
                  <c:v>237</c:v>
                </c:pt>
                <c:pt idx="9">
                  <c:v>997</c:v>
                </c:pt>
                <c:pt idx="10">
                  <c:v>7279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67520"/>
        <c:axId val="72669440"/>
      </c:lineChart>
      <c:catAx>
        <c:axId val="7266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2669440"/>
        <c:crosses val="autoZero"/>
        <c:auto val="1"/>
        <c:lblAlgn val="ctr"/>
        <c:lblOffset val="100"/>
        <c:noMultiLvlLbl val="0"/>
      </c:catAx>
      <c:valAx>
        <c:axId val="726694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2667520"/>
        <c:crosses val="autoZero"/>
        <c:crossBetween val="between"/>
      </c:valAx>
      <c:valAx>
        <c:axId val="5688524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56886784"/>
        <c:crosses val="max"/>
        <c:crossBetween val="between"/>
      </c:valAx>
      <c:catAx>
        <c:axId val="56886784"/>
        <c:scaling>
          <c:orientation val="minMax"/>
        </c:scaling>
        <c:delete val="1"/>
        <c:axPos val="b"/>
        <c:majorTickMark val="out"/>
        <c:minorTickMark val="none"/>
        <c:tickLblPos val="nextTo"/>
        <c:crossAx val="5688524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92272.310000000012</c:v>
                </c:pt>
                <c:pt idx="1">
                  <c:v>8.6199999999999992</c:v>
                </c:pt>
                <c:pt idx="2">
                  <c:v>11602.19</c:v>
                </c:pt>
                <c:pt idx="3">
                  <c:v>4041.71</c:v>
                </c:pt>
                <c:pt idx="4">
                  <c:v>3662.61</c:v>
                </c:pt>
                <c:pt idx="5">
                  <c:v>101253.32999999999</c:v>
                </c:pt>
                <c:pt idx="6">
                  <c:v>63985.999999999985</c:v>
                </c:pt>
                <c:pt idx="7">
                  <c:v>2489.6900000000005</c:v>
                </c:pt>
                <c:pt idx="8">
                  <c:v>642.81999999999994</c:v>
                </c:pt>
                <c:pt idx="9">
                  <c:v>18017.920000000002</c:v>
                </c:pt>
                <c:pt idx="10">
                  <c:v>21426.530000000002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921088"/>
        <c:axId val="5691955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4387</c:v>
                </c:pt>
                <c:pt idx="1">
                  <c:v>1</c:v>
                </c:pt>
                <c:pt idx="2">
                  <c:v>390</c:v>
                </c:pt>
                <c:pt idx="3">
                  <c:v>122</c:v>
                </c:pt>
                <c:pt idx="4">
                  <c:v>290</c:v>
                </c:pt>
                <c:pt idx="5">
                  <c:v>3818</c:v>
                </c:pt>
                <c:pt idx="6">
                  <c:v>2046</c:v>
                </c:pt>
                <c:pt idx="7">
                  <c:v>64</c:v>
                </c:pt>
                <c:pt idx="8">
                  <c:v>12</c:v>
                </c:pt>
                <c:pt idx="9">
                  <c:v>252</c:v>
                </c:pt>
                <c:pt idx="10">
                  <c:v>3485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201344"/>
        <c:axId val="56918016"/>
      </c:lineChart>
      <c:catAx>
        <c:axId val="5220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56918016"/>
        <c:crosses val="autoZero"/>
        <c:auto val="1"/>
        <c:lblAlgn val="ctr"/>
        <c:lblOffset val="100"/>
        <c:noMultiLvlLbl val="0"/>
      </c:catAx>
      <c:valAx>
        <c:axId val="5691801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52201344"/>
        <c:crosses val="autoZero"/>
        <c:crossBetween val="between"/>
      </c:valAx>
      <c:valAx>
        <c:axId val="5691955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56921088"/>
        <c:crosses val="max"/>
        <c:crossBetween val="between"/>
      </c:valAx>
      <c:catAx>
        <c:axId val="56921088"/>
        <c:scaling>
          <c:orientation val="minMax"/>
        </c:scaling>
        <c:delete val="1"/>
        <c:axPos val="b"/>
        <c:majorTickMark val="out"/>
        <c:minorTickMark val="none"/>
        <c:tickLblPos val="nextTo"/>
        <c:crossAx val="569195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28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02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48.4%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41.4%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55.8%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60.7%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57.1%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58.2%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57.5%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37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43</v>
      </c>
    </row>
    <row r="40" spans="2:11" ht="24.95" customHeight="1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11</v>
      </c>
    </row>
    <row r="2" spans="1:12" ht="14.1" customHeight="1">
      <c r="G2" s="25" t="s">
        <v>36</v>
      </c>
      <c r="H2" s="25"/>
    </row>
    <row r="3" spans="1:12" ht="20.100000000000001" customHeight="1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>
      <c r="B5" s="17" t="s">
        <v>17</v>
      </c>
      <c r="C5" s="29">
        <f>SUM(C6:C13)</f>
        <v>719741</v>
      </c>
      <c r="D5" s="30">
        <f>SUM(E5:F5)</f>
        <v>207548</v>
      </c>
      <c r="E5" s="31">
        <f>SUM(E6:E13)</f>
        <v>105363</v>
      </c>
      <c r="F5" s="32">
        <f t="shared" ref="F5:G5" si="0">SUM(F6:F13)</f>
        <v>102185</v>
      </c>
      <c r="G5" s="29">
        <f t="shared" si="0"/>
        <v>227987</v>
      </c>
      <c r="H5" s="33">
        <f>D5/C5</f>
        <v>0.28836484235301307</v>
      </c>
      <c r="I5" s="26"/>
      <c r="J5" s="24">
        <f t="shared" ref="J5:J13" si="1">C5-D5-G5</f>
        <v>284206</v>
      </c>
      <c r="K5" s="58">
        <f>E5/C5</f>
        <v>0.14639015979359241</v>
      </c>
      <c r="L5" s="58">
        <f>F5/C5</f>
        <v>0.14197468255942067</v>
      </c>
    </row>
    <row r="6" spans="1:12" ht="20.100000000000001" customHeight="1" thickTop="1">
      <c r="B6" s="18" t="s">
        <v>18</v>
      </c>
      <c r="C6" s="34">
        <v>182673</v>
      </c>
      <c r="D6" s="35">
        <f t="shared" ref="D6:D13" si="2">SUM(E6:F6)</f>
        <v>40397</v>
      </c>
      <c r="E6" s="36">
        <v>22763</v>
      </c>
      <c r="F6" s="37">
        <v>17634</v>
      </c>
      <c r="G6" s="34">
        <v>58850</v>
      </c>
      <c r="H6" s="38">
        <f t="shared" ref="H6:H13" si="3">D6/C6</f>
        <v>0.22114379245975049</v>
      </c>
      <c r="I6" s="26"/>
      <c r="J6" s="24">
        <f t="shared" si="1"/>
        <v>83426</v>
      </c>
      <c r="K6" s="58">
        <f t="shared" ref="K6:K13" si="4">E6/C6</f>
        <v>0.12461064306164567</v>
      </c>
      <c r="L6" s="58">
        <f t="shared" ref="L6:L13" si="5">F6/C6</f>
        <v>9.6533149398104812E-2</v>
      </c>
    </row>
    <row r="7" spans="1:12" ht="20.100000000000001" customHeight="1">
      <c r="B7" s="19" t="s">
        <v>19</v>
      </c>
      <c r="C7" s="39">
        <v>95541</v>
      </c>
      <c r="D7" s="40">
        <f t="shared" si="2"/>
        <v>28833</v>
      </c>
      <c r="E7" s="41">
        <v>14856</v>
      </c>
      <c r="F7" s="42">
        <v>13977</v>
      </c>
      <c r="G7" s="39">
        <v>30456</v>
      </c>
      <c r="H7" s="43">
        <f t="shared" si="3"/>
        <v>0.30178666750400351</v>
      </c>
      <c r="I7" s="26"/>
      <c r="J7" s="24">
        <f t="shared" si="1"/>
        <v>36252</v>
      </c>
      <c r="K7" s="58">
        <f t="shared" si="4"/>
        <v>0.1554934530725029</v>
      </c>
      <c r="L7" s="58">
        <f t="shared" si="5"/>
        <v>0.14629321443150062</v>
      </c>
    </row>
    <row r="8" spans="1:12" ht="20.100000000000001" customHeight="1">
      <c r="B8" s="19" t="s">
        <v>20</v>
      </c>
      <c r="C8" s="39">
        <v>53698</v>
      </c>
      <c r="D8" s="40">
        <f t="shared" si="2"/>
        <v>18059</v>
      </c>
      <c r="E8" s="41">
        <v>8845</v>
      </c>
      <c r="F8" s="42">
        <v>9214</v>
      </c>
      <c r="G8" s="39">
        <v>16736</v>
      </c>
      <c r="H8" s="43">
        <f t="shared" si="3"/>
        <v>0.33630675257923948</v>
      </c>
      <c r="I8" s="26"/>
      <c r="J8" s="24">
        <f t="shared" si="1"/>
        <v>18903</v>
      </c>
      <c r="K8" s="58">
        <f t="shared" si="4"/>
        <v>0.16471749413385972</v>
      </c>
      <c r="L8" s="58">
        <f t="shared" si="5"/>
        <v>0.17158925844537973</v>
      </c>
    </row>
    <row r="9" spans="1:12" ht="20.100000000000001" customHeight="1">
      <c r="B9" s="19" t="s">
        <v>21</v>
      </c>
      <c r="C9" s="39">
        <v>31998</v>
      </c>
      <c r="D9" s="40">
        <f t="shared" si="2"/>
        <v>9045</v>
      </c>
      <c r="E9" s="41">
        <v>4619</v>
      </c>
      <c r="F9" s="42">
        <v>4426</v>
      </c>
      <c r="G9" s="39">
        <v>10382</v>
      </c>
      <c r="H9" s="43">
        <f t="shared" si="3"/>
        <v>0.28267391711981998</v>
      </c>
      <c r="I9" s="26"/>
      <c r="J9" s="24">
        <f t="shared" si="1"/>
        <v>12571</v>
      </c>
      <c r="K9" s="58">
        <f t="shared" si="4"/>
        <v>0.144352772048253</v>
      </c>
      <c r="L9" s="58">
        <f t="shared" si="5"/>
        <v>0.13832114507156698</v>
      </c>
    </row>
    <row r="10" spans="1:12" ht="20.100000000000001" customHeight="1">
      <c r="B10" s="19" t="s">
        <v>22</v>
      </c>
      <c r="C10" s="39">
        <v>46561</v>
      </c>
      <c r="D10" s="40">
        <f t="shared" si="2"/>
        <v>13673</v>
      </c>
      <c r="E10" s="41">
        <v>6588</v>
      </c>
      <c r="F10" s="42">
        <v>7085</v>
      </c>
      <c r="G10" s="39">
        <v>14683</v>
      </c>
      <c r="H10" s="43">
        <f t="shared" si="3"/>
        <v>0.29365778226412664</v>
      </c>
      <c r="I10" s="26"/>
      <c r="J10" s="24">
        <f t="shared" si="1"/>
        <v>18205</v>
      </c>
      <c r="K10" s="58">
        <f t="shared" si="4"/>
        <v>0.14149180644745601</v>
      </c>
      <c r="L10" s="58">
        <f t="shared" si="5"/>
        <v>0.1521659758166706</v>
      </c>
    </row>
    <row r="11" spans="1:12" ht="20.100000000000001" customHeight="1">
      <c r="B11" s="19" t="s">
        <v>23</v>
      </c>
      <c r="C11" s="39">
        <v>103163</v>
      </c>
      <c r="D11" s="40">
        <f t="shared" si="2"/>
        <v>30152</v>
      </c>
      <c r="E11" s="41">
        <v>14766</v>
      </c>
      <c r="F11" s="42">
        <v>15386</v>
      </c>
      <c r="G11" s="39">
        <v>33205</v>
      </c>
      <c r="H11" s="43">
        <f t="shared" si="3"/>
        <v>0.29227533127187072</v>
      </c>
      <c r="I11" s="26"/>
      <c r="J11" s="24">
        <f t="shared" si="1"/>
        <v>39806</v>
      </c>
      <c r="K11" s="58">
        <f t="shared" si="4"/>
        <v>0.14313271230964589</v>
      </c>
      <c r="L11" s="58">
        <f t="shared" si="5"/>
        <v>0.14914261896222483</v>
      </c>
    </row>
    <row r="12" spans="1:12" ht="20.100000000000001" customHeight="1">
      <c r="B12" s="19" t="s">
        <v>24</v>
      </c>
      <c r="C12" s="39">
        <v>145504</v>
      </c>
      <c r="D12" s="40">
        <f t="shared" si="2"/>
        <v>47289</v>
      </c>
      <c r="E12" s="41">
        <v>23267</v>
      </c>
      <c r="F12" s="42">
        <v>24022</v>
      </c>
      <c r="G12" s="39">
        <v>45106</v>
      </c>
      <c r="H12" s="43">
        <f t="shared" si="3"/>
        <v>0.32500137453265887</v>
      </c>
      <c r="I12" s="26"/>
      <c r="J12" s="24">
        <f t="shared" si="1"/>
        <v>53109</v>
      </c>
      <c r="K12" s="58">
        <f t="shared" si="4"/>
        <v>0.1599062568726633</v>
      </c>
      <c r="L12" s="58">
        <f t="shared" si="5"/>
        <v>0.1650951176599956</v>
      </c>
    </row>
    <row r="13" spans="1:12" ht="20.100000000000001" customHeight="1">
      <c r="B13" s="19" t="s">
        <v>25</v>
      </c>
      <c r="C13" s="39">
        <v>60603</v>
      </c>
      <c r="D13" s="40">
        <f t="shared" si="2"/>
        <v>20100</v>
      </c>
      <c r="E13" s="41">
        <v>9659</v>
      </c>
      <c r="F13" s="42">
        <v>10441</v>
      </c>
      <c r="G13" s="39">
        <v>18569</v>
      </c>
      <c r="H13" s="43">
        <f t="shared" si="3"/>
        <v>0.33166674917083311</v>
      </c>
      <c r="I13" s="26"/>
      <c r="J13" s="24">
        <f t="shared" si="1"/>
        <v>21934</v>
      </c>
      <c r="K13" s="58">
        <f t="shared" si="4"/>
        <v>0.15938154876821278</v>
      </c>
      <c r="L13" s="58">
        <f t="shared" si="5"/>
        <v>0.17228520040262033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45</v>
      </c>
      <c r="B1" s="13"/>
    </row>
    <row r="2" spans="1:12" ht="14.1" customHeight="1">
      <c r="K2" s="44" t="s">
        <v>2</v>
      </c>
    </row>
    <row r="3" spans="1:12" ht="20.100000000000001" customHeight="1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>
      <c r="B4" s="193" t="s">
        <v>62</v>
      </c>
      <c r="C4" s="194"/>
      <c r="D4" s="45">
        <f>SUM(D5:D6)</f>
        <v>7943</v>
      </c>
      <c r="E4" s="46">
        <f t="shared" ref="E4:K4" si="0">SUM(E5:E6)</f>
        <v>5183</v>
      </c>
      <c r="F4" s="46">
        <f t="shared" si="0"/>
        <v>7900</v>
      </c>
      <c r="G4" s="46">
        <f t="shared" si="0"/>
        <v>5000</v>
      </c>
      <c r="H4" s="46">
        <f t="shared" si="0"/>
        <v>4304</v>
      </c>
      <c r="I4" s="46">
        <f t="shared" si="0"/>
        <v>5023</v>
      </c>
      <c r="J4" s="45">
        <f t="shared" si="0"/>
        <v>3065</v>
      </c>
      <c r="K4" s="47">
        <f t="shared" si="0"/>
        <v>38418</v>
      </c>
      <c r="L4" s="55">
        <f>K4/人口統計!D5</f>
        <v>0.1851041686742344</v>
      </c>
    </row>
    <row r="5" spans="1:12" ht="20.100000000000001" customHeight="1">
      <c r="B5" s="115"/>
      <c r="C5" s="116" t="s">
        <v>39</v>
      </c>
      <c r="D5" s="48">
        <v>1067</v>
      </c>
      <c r="E5" s="49">
        <v>829</v>
      </c>
      <c r="F5" s="49">
        <v>822</v>
      </c>
      <c r="G5" s="49">
        <v>621</v>
      </c>
      <c r="H5" s="49">
        <v>498</v>
      </c>
      <c r="I5" s="49">
        <v>492</v>
      </c>
      <c r="J5" s="48">
        <v>287</v>
      </c>
      <c r="K5" s="50">
        <f>SUM(D5:J5)</f>
        <v>4616</v>
      </c>
      <c r="L5" s="56">
        <f>K5/人口統計!D5</f>
        <v>2.2240638310174032E-2</v>
      </c>
    </row>
    <row r="6" spans="1:12" ht="20.100000000000001" customHeight="1">
      <c r="B6" s="115"/>
      <c r="C6" s="117" t="s">
        <v>40</v>
      </c>
      <c r="D6" s="51">
        <v>6876</v>
      </c>
      <c r="E6" s="52">
        <v>4354</v>
      </c>
      <c r="F6" s="52">
        <v>7078</v>
      </c>
      <c r="G6" s="52">
        <v>4379</v>
      </c>
      <c r="H6" s="52">
        <v>3806</v>
      </c>
      <c r="I6" s="52">
        <v>4531</v>
      </c>
      <c r="J6" s="51">
        <v>2778</v>
      </c>
      <c r="K6" s="53">
        <f>SUM(D6:J6)</f>
        <v>33802</v>
      </c>
      <c r="L6" s="57">
        <f>K6/人口統計!D5</f>
        <v>0.16286353036406037</v>
      </c>
    </row>
    <row r="7" spans="1:12" ht="20.100000000000001" customHeight="1" thickBot="1">
      <c r="B7" s="193" t="s">
        <v>63</v>
      </c>
      <c r="C7" s="194"/>
      <c r="D7" s="45">
        <v>85</v>
      </c>
      <c r="E7" s="46">
        <v>128</v>
      </c>
      <c r="F7" s="46">
        <v>119</v>
      </c>
      <c r="G7" s="46">
        <v>103</v>
      </c>
      <c r="H7" s="46">
        <v>96</v>
      </c>
      <c r="I7" s="46">
        <v>93</v>
      </c>
      <c r="J7" s="45">
        <v>71</v>
      </c>
      <c r="K7" s="47">
        <f>SUM(D7:J7)</f>
        <v>695</v>
      </c>
      <c r="L7" s="78"/>
    </row>
    <row r="8" spans="1:12" ht="20.100000000000001" customHeight="1" thickTop="1">
      <c r="B8" s="195" t="s">
        <v>35</v>
      </c>
      <c r="C8" s="196"/>
      <c r="D8" s="35">
        <f>D4+D7</f>
        <v>8028</v>
      </c>
      <c r="E8" s="34">
        <f t="shared" ref="E8:K8" si="1">E4+E7</f>
        <v>5311</v>
      </c>
      <c r="F8" s="34">
        <f t="shared" si="1"/>
        <v>8019</v>
      </c>
      <c r="G8" s="34">
        <f t="shared" si="1"/>
        <v>5103</v>
      </c>
      <c r="H8" s="34">
        <f t="shared" si="1"/>
        <v>4400</v>
      </c>
      <c r="I8" s="34">
        <f t="shared" si="1"/>
        <v>5116</v>
      </c>
      <c r="J8" s="35">
        <f t="shared" si="1"/>
        <v>3136</v>
      </c>
      <c r="K8" s="54">
        <f t="shared" si="1"/>
        <v>39113</v>
      </c>
      <c r="L8" s="79"/>
    </row>
    <row r="9" spans="1:12" ht="20.100000000000001" customHeight="1"/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>
      <c r="A20" s="13" t="s">
        <v>44</v>
      </c>
    </row>
    <row r="21" spans="1:12" ht="14.1" customHeight="1">
      <c r="K21" s="44" t="s">
        <v>2</v>
      </c>
    </row>
    <row r="22" spans="1:12" ht="20.100000000000001" customHeight="1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>
      <c r="B23" s="197" t="s">
        <v>18</v>
      </c>
      <c r="C23" s="199"/>
      <c r="D23" s="40">
        <v>1231</v>
      </c>
      <c r="E23" s="39">
        <v>777</v>
      </c>
      <c r="F23" s="39">
        <v>1105</v>
      </c>
      <c r="G23" s="39">
        <v>750</v>
      </c>
      <c r="H23" s="39">
        <v>634</v>
      </c>
      <c r="I23" s="39">
        <v>829</v>
      </c>
      <c r="J23" s="40">
        <v>522</v>
      </c>
      <c r="K23" s="167">
        <f t="shared" ref="K23:K30" si="2">SUM(D23:J23)</f>
        <v>5848</v>
      </c>
      <c r="L23" s="188">
        <f>K23/人口統計!D6</f>
        <v>0.14476322499195485</v>
      </c>
    </row>
    <row r="24" spans="1:12" ht="20.100000000000001" customHeight="1">
      <c r="B24" s="197" t="s">
        <v>19</v>
      </c>
      <c r="C24" s="199"/>
      <c r="D24" s="45">
        <v>1234</v>
      </c>
      <c r="E24" s="46">
        <v>822</v>
      </c>
      <c r="F24" s="46">
        <v>1138</v>
      </c>
      <c r="G24" s="46">
        <v>703</v>
      </c>
      <c r="H24" s="46">
        <v>578</v>
      </c>
      <c r="I24" s="46">
        <v>656</v>
      </c>
      <c r="J24" s="45">
        <v>421</v>
      </c>
      <c r="K24" s="47">
        <f t="shared" si="2"/>
        <v>5552</v>
      </c>
      <c r="L24" s="55">
        <f>K24/人口統計!D7</f>
        <v>0.19255713938889468</v>
      </c>
    </row>
    <row r="25" spans="1:12" ht="20.100000000000001" customHeight="1">
      <c r="B25" s="197" t="s">
        <v>20</v>
      </c>
      <c r="C25" s="199"/>
      <c r="D25" s="45">
        <v>819</v>
      </c>
      <c r="E25" s="46">
        <v>452</v>
      </c>
      <c r="F25" s="46">
        <v>772</v>
      </c>
      <c r="G25" s="46">
        <v>517</v>
      </c>
      <c r="H25" s="46">
        <v>456</v>
      </c>
      <c r="I25" s="46">
        <v>468</v>
      </c>
      <c r="J25" s="45">
        <v>307</v>
      </c>
      <c r="K25" s="47">
        <f t="shared" si="2"/>
        <v>3791</v>
      </c>
      <c r="L25" s="55">
        <f>K25/人口統計!D8</f>
        <v>0.20992303006811008</v>
      </c>
    </row>
    <row r="26" spans="1:12" ht="20.100000000000001" customHeight="1">
      <c r="B26" s="197" t="s">
        <v>21</v>
      </c>
      <c r="C26" s="199"/>
      <c r="D26" s="45">
        <v>205</v>
      </c>
      <c r="E26" s="46">
        <v>177</v>
      </c>
      <c r="F26" s="46">
        <v>290</v>
      </c>
      <c r="G26" s="46">
        <v>224</v>
      </c>
      <c r="H26" s="46">
        <v>192</v>
      </c>
      <c r="I26" s="46">
        <v>198</v>
      </c>
      <c r="J26" s="45">
        <v>153</v>
      </c>
      <c r="K26" s="47">
        <f t="shared" si="2"/>
        <v>1439</v>
      </c>
      <c r="L26" s="55">
        <f>K26/人口統計!D9</f>
        <v>0.15909342177998895</v>
      </c>
    </row>
    <row r="27" spans="1:12" ht="20.100000000000001" customHeight="1">
      <c r="B27" s="197" t="s">
        <v>22</v>
      </c>
      <c r="C27" s="199"/>
      <c r="D27" s="45">
        <v>385</v>
      </c>
      <c r="E27" s="46">
        <v>256</v>
      </c>
      <c r="F27" s="46">
        <v>483</v>
      </c>
      <c r="G27" s="46">
        <v>301</v>
      </c>
      <c r="H27" s="46">
        <v>266</v>
      </c>
      <c r="I27" s="46">
        <v>313</v>
      </c>
      <c r="J27" s="45">
        <v>162</v>
      </c>
      <c r="K27" s="47">
        <f t="shared" si="2"/>
        <v>2166</v>
      </c>
      <c r="L27" s="55">
        <f>K27/人口統計!D10</f>
        <v>0.15841439332992027</v>
      </c>
    </row>
    <row r="28" spans="1:12" ht="20.100000000000001" customHeight="1">
      <c r="B28" s="197" t="s">
        <v>23</v>
      </c>
      <c r="C28" s="199"/>
      <c r="D28" s="45">
        <v>744</v>
      </c>
      <c r="E28" s="46">
        <v>652</v>
      </c>
      <c r="F28" s="46">
        <v>1236</v>
      </c>
      <c r="G28" s="46">
        <v>640</v>
      </c>
      <c r="H28" s="46">
        <v>609</v>
      </c>
      <c r="I28" s="46">
        <v>683</v>
      </c>
      <c r="J28" s="45">
        <v>382</v>
      </c>
      <c r="K28" s="47">
        <f t="shared" si="2"/>
        <v>4946</v>
      </c>
      <c r="L28" s="55">
        <f>K28/人口統計!D11</f>
        <v>0.16403555319713453</v>
      </c>
    </row>
    <row r="29" spans="1:12" ht="20.100000000000001" customHeight="1">
      <c r="B29" s="197" t="s">
        <v>24</v>
      </c>
      <c r="C29" s="198"/>
      <c r="D29" s="40">
        <v>2808</v>
      </c>
      <c r="E29" s="39">
        <v>1621</v>
      </c>
      <c r="F29" s="39">
        <v>2164</v>
      </c>
      <c r="G29" s="39">
        <v>1431</v>
      </c>
      <c r="H29" s="39">
        <v>1236</v>
      </c>
      <c r="I29" s="39">
        <v>1339</v>
      </c>
      <c r="J29" s="40">
        <v>783</v>
      </c>
      <c r="K29" s="167">
        <f t="shared" si="2"/>
        <v>11382</v>
      </c>
      <c r="L29" s="168">
        <f>K29/人口統計!D12</f>
        <v>0.24069022394214298</v>
      </c>
    </row>
    <row r="30" spans="1:12" ht="20.100000000000001" customHeight="1">
      <c r="B30" s="197" t="s">
        <v>25</v>
      </c>
      <c r="C30" s="198"/>
      <c r="D30" s="40">
        <v>517</v>
      </c>
      <c r="E30" s="39">
        <v>426</v>
      </c>
      <c r="F30" s="39">
        <v>712</v>
      </c>
      <c r="G30" s="39">
        <v>434</v>
      </c>
      <c r="H30" s="39">
        <v>333</v>
      </c>
      <c r="I30" s="39">
        <v>537</v>
      </c>
      <c r="J30" s="40">
        <v>335</v>
      </c>
      <c r="K30" s="167">
        <f t="shared" si="2"/>
        <v>3294</v>
      </c>
      <c r="L30" s="168">
        <f>K30/人口統計!D13</f>
        <v>0.16388059701492538</v>
      </c>
    </row>
    <row r="31" spans="1:12" ht="20.100000000000001" customHeight="1">
      <c r="C31" s="14" t="s">
        <v>46</v>
      </c>
    </row>
    <row r="32" spans="1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4" t="s">
        <v>48</v>
      </c>
    </row>
    <row r="2" spans="1:19" ht="20.100000000000001" customHeight="1"/>
    <row r="3" spans="1:19" ht="20.100000000000001" customHeight="1" thickBot="1">
      <c r="B3" s="201"/>
      <c r="C3" s="201"/>
      <c r="D3" s="201" t="s">
        <v>120</v>
      </c>
      <c r="E3" s="201"/>
      <c r="F3" s="201" t="s">
        <v>121</v>
      </c>
      <c r="G3" s="201"/>
      <c r="H3" s="201" t="s">
        <v>122</v>
      </c>
      <c r="I3" s="201"/>
      <c r="J3" s="201" t="s">
        <v>123</v>
      </c>
      <c r="K3" s="201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>
      <c r="B5" s="202" t="s">
        <v>124</v>
      </c>
      <c r="C5" s="202"/>
      <c r="D5" s="173">
        <v>29009</v>
      </c>
      <c r="E5" s="174">
        <v>1856300.1100000024</v>
      </c>
      <c r="F5" s="175">
        <v>14867</v>
      </c>
      <c r="G5" s="176">
        <v>319403.73000000004</v>
      </c>
      <c r="H5" s="173">
        <v>2913</v>
      </c>
      <c r="I5" s="174">
        <v>648861.91</v>
      </c>
      <c r="J5" s="175">
        <v>6929</v>
      </c>
      <c r="K5" s="176">
        <v>1837714.18</v>
      </c>
      <c r="M5" s="147">
        <f>Q5+Q7</f>
        <v>43876</v>
      </c>
      <c r="N5" s="119" t="s">
        <v>106</v>
      </c>
      <c r="O5" s="120"/>
      <c r="P5" s="132"/>
      <c r="Q5" s="121">
        <v>29009</v>
      </c>
      <c r="R5" s="122">
        <v>1856300.1100000024</v>
      </c>
      <c r="S5" s="122">
        <f>R5/Q5*100</f>
        <v>6399.0489503257695</v>
      </c>
    </row>
    <row r="6" spans="1:19" ht="20.100000000000001" customHeight="1" thickTop="1">
      <c r="B6" s="203" t="s">
        <v>112</v>
      </c>
      <c r="C6" s="203"/>
      <c r="D6" s="169">
        <v>4633</v>
      </c>
      <c r="E6" s="170">
        <v>278923.16000000003</v>
      </c>
      <c r="F6" s="171">
        <v>2370</v>
      </c>
      <c r="G6" s="172">
        <v>51325.749999999993</v>
      </c>
      <c r="H6" s="169">
        <v>285</v>
      </c>
      <c r="I6" s="170">
        <v>62747.9</v>
      </c>
      <c r="J6" s="171">
        <v>1148</v>
      </c>
      <c r="K6" s="172">
        <v>329854.14999999997</v>
      </c>
      <c r="M6" s="58"/>
      <c r="N6" s="123"/>
      <c r="O6" s="92" t="s">
        <v>103</v>
      </c>
      <c r="P6" s="105"/>
      <c r="Q6" s="96">
        <f>Q5/Q$13</f>
        <v>0.54002382813954353</v>
      </c>
      <c r="R6" s="97">
        <f>R5/R$13</f>
        <v>0.39815286466507843</v>
      </c>
      <c r="S6" s="98" t="s">
        <v>105</v>
      </c>
    </row>
    <row r="7" spans="1:19" ht="20.100000000000001" customHeight="1">
      <c r="B7" s="200" t="s">
        <v>113</v>
      </c>
      <c r="C7" s="200"/>
      <c r="D7" s="143">
        <v>4452</v>
      </c>
      <c r="E7" s="144">
        <v>285073.68000000005</v>
      </c>
      <c r="F7" s="145">
        <v>2489</v>
      </c>
      <c r="G7" s="146">
        <v>50541.839999999982</v>
      </c>
      <c r="H7" s="143">
        <v>234</v>
      </c>
      <c r="I7" s="144">
        <v>55179.01999999999</v>
      </c>
      <c r="J7" s="145">
        <v>877</v>
      </c>
      <c r="K7" s="146">
        <v>234444.03</v>
      </c>
      <c r="M7" s="58"/>
      <c r="N7" s="124" t="s">
        <v>107</v>
      </c>
      <c r="O7" s="125"/>
      <c r="P7" s="133"/>
      <c r="Q7" s="126">
        <v>14867</v>
      </c>
      <c r="R7" s="127">
        <v>319403.73000000004</v>
      </c>
      <c r="S7" s="127">
        <f>R7/Q7*100</f>
        <v>2148.4074123898567</v>
      </c>
    </row>
    <row r="8" spans="1:19" ht="20.100000000000001" customHeight="1">
      <c r="B8" s="200" t="s">
        <v>114</v>
      </c>
      <c r="C8" s="200"/>
      <c r="D8" s="143">
        <v>2773</v>
      </c>
      <c r="E8" s="144">
        <v>174588.62000000002</v>
      </c>
      <c r="F8" s="145">
        <v>1491</v>
      </c>
      <c r="G8" s="146">
        <v>29978.97</v>
      </c>
      <c r="H8" s="143">
        <v>337</v>
      </c>
      <c r="I8" s="144">
        <v>82013.989999999991</v>
      </c>
      <c r="J8" s="145">
        <v>666</v>
      </c>
      <c r="K8" s="146">
        <v>185204.91999999998</v>
      </c>
      <c r="L8" s="87"/>
      <c r="M8" s="86"/>
      <c r="N8" s="128"/>
      <c r="O8" s="92" t="s">
        <v>103</v>
      </c>
      <c r="P8" s="105"/>
      <c r="Q8" s="96">
        <f>Q7/Q$13</f>
        <v>0.27676011765143899</v>
      </c>
      <c r="R8" s="97">
        <f>R7/R$13</f>
        <v>6.8508055027918471E-2</v>
      </c>
      <c r="S8" s="98" t="s">
        <v>104</v>
      </c>
    </row>
    <row r="9" spans="1:19" ht="20.100000000000001" customHeight="1">
      <c r="B9" s="200" t="s">
        <v>115</v>
      </c>
      <c r="C9" s="200"/>
      <c r="D9" s="143">
        <v>1071</v>
      </c>
      <c r="E9" s="144">
        <v>67568.899999999994</v>
      </c>
      <c r="F9" s="145">
        <v>412</v>
      </c>
      <c r="G9" s="146">
        <v>8521.4599999999991</v>
      </c>
      <c r="H9" s="143">
        <v>46</v>
      </c>
      <c r="I9" s="144">
        <v>10526.65</v>
      </c>
      <c r="J9" s="145">
        <v>345</v>
      </c>
      <c r="K9" s="146">
        <v>92186.089999999982</v>
      </c>
      <c r="L9" s="87"/>
      <c r="M9" s="86"/>
      <c r="N9" s="124" t="s">
        <v>108</v>
      </c>
      <c r="O9" s="125"/>
      <c r="P9" s="133"/>
      <c r="Q9" s="126">
        <v>2913</v>
      </c>
      <c r="R9" s="127">
        <v>648861.91</v>
      </c>
      <c r="S9" s="127">
        <f>R9/Q9*100</f>
        <v>22274.69653278407</v>
      </c>
    </row>
    <row r="10" spans="1:19" ht="20.100000000000001" customHeight="1">
      <c r="B10" s="200" t="s">
        <v>116</v>
      </c>
      <c r="C10" s="200"/>
      <c r="D10" s="143">
        <v>1716</v>
      </c>
      <c r="E10" s="144">
        <v>112472.24</v>
      </c>
      <c r="F10" s="145">
        <v>721</v>
      </c>
      <c r="G10" s="146">
        <v>15177.27</v>
      </c>
      <c r="H10" s="143">
        <v>192</v>
      </c>
      <c r="I10" s="144">
        <v>42877.29</v>
      </c>
      <c r="J10" s="145">
        <v>387</v>
      </c>
      <c r="K10" s="146">
        <v>100085.55000000002</v>
      </c>
      <c r="L10" s="87"/>
      <c r="M10" s="86"/>
      <c r="N10" s="93"/>
      <c r="O10" s="92" t="s">
        <v>103</v>
      </c>
      <c r="P10" s="105"/>
      <c r="Q10" s="96">
        <f>Q9/Q$13</f>
        <v>5.4227633195576899E-2</v>
      </c>
      <c r="R10" s="97">
        <f>R9/R$13</f>
        <v>0.13917266224724514</v>
      </c>
      <c r="S10" s="98" t="s">
        <v>104</v>
      </c>
    </row>
    <row r="11" spans="1:19" ht="20.100000000000001" customHeight="1">
      <c r="B11" s="200" t="s">
        <v>117</v>
      </c>
      <c r="C11" s="200"/>
      <c r="D11" s="143">
        <v>3416</v>
      </c>
      <c r="E11" s="144">
        <v>232755.17999999988</v>
      </c>
      <c r="F11" s="145">
        <v>1226</v>
      </c>
      <c r="G11" s="146">
        <v>28137.140000000007</v>
      </c>
      <c r="H11" s="143">
        <v>498</v>
      </c>
      <c r="I11" s="144">
        <v>105754.63</v>
      </c>
      <c r="J11" s="145">
        <v>913</v>
      </c>
      <c r="K11" s="146">
        <v>242312.41999999995</v>
      </c>
      <c r="L11" s="87"/>
      <c r="M11" s="86"/>
      <c r="N11" s="124" t="s">
        <v>109</v>
      </c>
      <c r="O11" s="125"/>
      <c r="P11" s="133"/>
      <c r="Q11" s="99">
        <v>6929</v>
      </c>
      <c r="R11" s="100">
        <v>1837714.18</v>
      </c>
      <c r="S11" s="100">
        <f>R11/Q11*100</f>
        <v>26522.069274065518</v>
      </c>
    </row>
    <row r="12" spans="1:19" ht="20.100000000000001" customHeight="1" thickBot="1">
      <c r="B12" s="200" t="s">
        <v>118</v>
      </c>
      <c r="C12" s="200"/>
      <c r="D12" s="143">
        <v>8475</v>
      </c>
      <c r="E12" s="144">
        <v>532988.55000000016</v>
      </c>
      <c r="F12" s="145">
        <v>5132</v>
      </c>
      <c r="G12" s="146">
        <v>112677.83</v>
      </c>
      <c r="H12" s="143">
        <v>1067</v>
      </c>
      <c r="I12" s="144">
        <v>239467.15000000002</v>
      </c>
      <c r="J12" s="145">
        <v>1778</v>
      </c>
      <c r="K12" s="146">
        <v>444514.73999999993</v>
      </c>
      <c r="L12" s="87"/>
      <c r="M12" s="86"/>
      <c r="N12" s="123"/>
      <c r="O12" s="82" t="s">
        <v>103</v>
      </c>
      <c r="P12" s="106"/>
      <c r="Q12" s="101">
        <f>Q11/Q$13</f>
        <v>0.12898842101344055</v>
      </c>
      <c r="R12" s="102">
        <f>R11/R$13</f>
        <v>0.39416641805975794</v>
      </c>
      <c r="S12" s="103" t="s">
        <v>104</v>
      </c>
    </row>
    <row r="13" spans="1:19" ht="20.100000000000001" customHeight="1" thickTop="1">
      <c r="B13" s="181" t="s">
        <v>119</v>
      </c>
      <c r="C13" s="181"/>
      <c r="D13" s="143">
        <v>2473</v>
      </c>
      <c r="E13" s="144">
        <v>171929.78000000006</v>
      </c>
      <c r="F13" s="145">
        <v>1026</v>
      </c>
      <c r="G13" s="146">
        <v>23043.469999999998</v>
      </c>
      <c r="H13" s="143">
        <v>254</v>
      </c>
      <c r="I13" s="144">
        <v>50295.280000000006</v>
      </c>
      <c r="J13" s="145">
        <v>815</v>
      </c>
      <c r="K13" s="146">
        <v>209112.28000000003</v>
      </c>
      <c r="M13" s="58"/>
      <c r="N13" s="129" t="s">
        <v>110</v>
      </c>
      <c r="O13" s="130"/>
      <c r="P13" s="131"/>
      <c r="Q13" s="94">
        <f>Q5+Q7+Q9+Q11</f>
        <v>53718</v>
      </c>
      <c r="R13" s="95">
        <f>R5+R7+R9+R11</f>
        <v>4662279.9300000025</v>
      </c>
      <c r="S13" s="95">
        <f>R13/Q13*100</f>
        <v>8679.1763096168943</v>
      </c>
    </row>
    <row r="14" spans="1:19" ht="20.100000000000001" customHeight="1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0.54002382813954353</v>
      </c>
      <c r="O16" s="58">
        <f>F5/(D5+F5+H5+J5)</f>
        <v>0.27676011765143899</v>
      </c>
      <c r="P16" s="58">
        <f>H5/(D5+F5+H5+J5)</f>
        <v>5.4227633195576899E-2</v>
      </c>
      <c r="Q16" s="58">
        <f>J5/(D5+F5+H5+J5)</f>
        <v>0.12898842101344055</v>
      </c>
    </row>
    <row r="17" spans="13:17" ht="20.100000000000001" customHeight="1">
      <c r="M17" s="14" t="s">
        <v>132</v>
      </c>
      <c r="N17" s="58">
        <f t="shared" ref="N17:N23" si="0">D6/(D6+F6+H6+J6)</f>
        <v>0.54919393077287815</v>
      </c>
      <c r="O17" s="58">
        <f t="shared" ref="O17:O23" si="1">F6/(D6+F6+H6+J6)</f>
        <v>0.28093883357041249</v>
      </c>
      <c r="P17" s="58">
        <f t="shared" ref="P17:P23" si="2">H6/(D6+F6+H6+J6)</f>
        <v>3.3783783783783786E-2</v>
      </c>
      <c r="Q17" s="58">
        <f t="shared" ref="Q17:Q23" si="3">J6/(D6+F6+H6+J6)</f>
        <v>0.13608345187292556</v>
      </c>
    </row>
    <row r="18" spans="13:17" ht="20.100000000000001" customHeight="1">
      <c r="M18" s="14" t="s">
        <v>133</v>
      </c>
      <c r="N18" s="58">
        <f t="shared" si="0"/>
        <v>0.5529061102831595</v>
      </c>
      <c r="O18" s="58">
        <f t="shared" si="1"/>
        <v>0.30911574764033778</v>
      </c>
      <c r="P18" s="58">
        <f t="shared" si="2"/>
        <v>2.9061102831594635E-2</v>
      </c>
      <c r="Q18" s="58">
        <f t="shared" si="3"/>
        <v>0.1089170392449081</v>
      </c>
    </row>
    <row r="19" spans="13:17" ht="20.100000000000001" customHeight="1">
      <c r="M19" s="14" t="s">
        <v>134</v>
      </c>
      <c r="N19" s="58">
        <f t="shared" si="0"/>
        <v>0.52648566546421116</v>
      </c>
      <c r="O19" s="58">
        <f t="shared" si="1"/>
        <v>0.28308334915511679</v>
      </c>
      <c r="P19" s="58">
        <f t="shared" si="2"/>
        <v>6.3983292196696406E-2</v>
      </c>
      <c r="Q19" s="58">
        <f t="shared" si="3"/>
        <v>0.1264476931839757</v>
      </c>
    </row>
    <row r="20" spans="13:17" ht="20.100000000000001" customHeight="1">
      <c r="M20" s="14" t="s">
        <v>135</v>
      </c>
      <c r="N20" s="58">
        <f t="shared" si="0"/>
        <v>0.57150480256136604</v>
      </c>
      <c r="O20" s="58">
        <f t="shared" si="1"/>
        <v>0.21985058697972251</v>
      </c>
      <c r="P20" s="58">
        <f t="shared" si="2"/>
        <v>2.454642475987193E-2</v>
      </c>
      <c r="Q20" s="58">
        <f t="shared" si="3"/>
        <v>0.18409818569903949</v>
      </c>
    </row>
    <row r="21" spans="13:17" ht="20.100000000000001" customHeight="1">
      <c r="M21" s="14" t="s">
        <v>136</v>
      </c>
      <c r="N21" s="58">
        <f t="shared" si="0"/>
        <v>0.56896551724137934</v>
      </c>
      <c r="O21" s="58">
        <f t="shared" si="1"/>
        <v>0.23905835543766579</v>
      </c>
      <c r="P21" s="58">
        <f t="shared" si="2"/>
        <v>6.3660477453580902E-2</v>
      </c>
      <c r="Q21" s="58">
        <f t="shared" si="3"/>
        <v>0.12831564986737401</v>
      </c>
    </row>
    <row r="22" spans="13:17" ht="20.100000000000001" customHeight="1">
      <c r="M22" s="14" t="s">
        <v>137</v>
      </c>
      <c r="N22" s="58">
        <f t="shared" si="0"/>
        <v>0.5643482570626136</v>
      </c>
      <c r="O22" s="58">
        <f t="shared" si="1"/>
        <v>0.20254419296216752</v>
      </c>
      <c r="P22" s="58">
        <f t="shared" si="2"/>
        <v>8.2273252932430194E-2</v>
      </c>
      <c r="Q22" s="58">
        <f t="shared" si="3"/>
        <v>0.1508342970427887</v>
      </c>
    </row>
    <row r="23" spans="13:17" ht="20.100000000000001" customHeight="1">
      <c r="M23" s="14" t="s">
        <v>138</v>
      </c>
      <c r="N23" s="58">
        <f t="shared" si="0"/>
        <v>0.51513493800145882</v>
      </c>
      <c r="O23" s="58">
        <f t="shared" si="1"/>
        <v>0.31193775832725507</v>
      </c>
      <c r="P23" s="58">
        <f t="shared" si="2"/>
        <v>6.4855336737174807E-2</v>
      </c>
      <c r="Q23" s="58">
        <f t="shared" si="3"/>
        <v>0.10807196693411135</v>
      </c>
    </row>
    <row r="24" spans="13:17" ht="20.100000000000001" customHeight="1">
      <c r="M24" s="14" t="s">
        <v>139</v>
      </c>
      <c r="N24" s="58">
        <f t="shared" ref="N24" si="4">D13/(D13+F13+H13+J13)</f>
        <v>0.54137478108581438</v>
      </c>
      <c r="O24" s="58">
        <f t="shared" ref="O24" si="5">F13/(D13+F13+H13+J13)</f>
        <v>0.22460595446584938</v>
      </c>
      <c r="P24" s="58">
        <f t="shared" ref="P24" si="6">H13/(D13+F13+H13+J13)</f>
        <v>5.5604203152364272E-2</v>
      </c>
      <c r="Q24" s="58">
        <f t="shared" ref="Q24" si="7">J13/(D13+F13+H13+J13)</f>
        <v>0.17841506129597198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0.39815286466507843</v>
      </c>
      <c r="O29" s="58">
        <f>G5/(E5+G5+I5+K5)</f>
        <v>6.8508055027918471E-2</v>
      </c>
      <c r="P29" s="58">
        <f>I5/(E5+G5+I5+K5)</f>
        <v>0.13917266224724514</v>
      </c>
      <c r="Q29" s="58">
        <f>K5/(E5+G5+I5+K5)</f>
        <v>0.39416641805975794</v>
      </c>
    </row>
    <row r="30" spans="13:17" ht="20.100000000000001" customHeight="1">
      <c r="M30" s="14" t="s">
        <v>132</v>
      </c>
      <c r="N30" s="58">
        <f t="shared" ref="N30:N37" si="8">E6/(E6+G6+I6+K6)</f>
        <v>0.38586537949676381</v>
      </c>
      <c r="O30" s="58">
        <f t="shared" ref="O30:O37" si="9">G6/(E6+G6+I6+K6)</f>
        <v>7.1004609304247165E-2</v>
      </c>
      <c r="P30" s="58">
        <f t="shared" ref="P30:P37" si="10">I6/(E6+G6+I6+K6)</f>
        <v>8.6806137741035863E-2</v>
      </c>
      <c r="Q30" s="58">
        <f t="shared" ref="Q30:Q37" si="11">K6/(E6+G6+I6+K6)</f>
        <v>0.45632387345795317</v>
      </c>
    </row>
    <row r="31" spans="13:17" ht="20.100000000000001" customHeight="1">
      <c r="M31" s="14" t="s">
        <v>133</v>
      </c>
      <c r="N31" s="58">
        <f t="shared" si="8"/>
        <v>0.45594384876160154</v>
      </c>
      <c r="O31" s="58">
        <f t="shared" si="9"/>
        <v>8.0836087895217304E-2</v>
      </c>
      <c r="P31" s="58">
        <f t="shared" si="10"/>
        <v>8.8252744868250826E-2</v>
      </c>
      <c r="Q31" s="58">
        <f t="shared" si="11"/>
        <v>0.37496731847493026</v>
      </c>
    </row>
    <row r="32" spans="13:17" ht="20.100000000000001" customHeight="1">
      <c r="M32" s="14" t="s">
        <v>134</v>
      </c>
      <c r="N32" s="58">
        <f t="shared" si="8"/>
        <v>0.37005853283211798</v>
      </c>
      <c r="O32" s="58">
        <f t="shared" si="9"/>
        <v>6.354350961716794E-2</v>
      </c>
      <c r="P32" s="58">
        <f t="shared" si="10"/>
        <v>0.17383708520697388</v>
      </c>
      <c r="Q32" s="58">
        <f t="shared" si="11"/>
        <v>0.39256087234374021</v>
      </c>
    </row>
    <row r="33" spans="13:17" ht="20.100000000000001" customHeight="1">
      <c r="M33" s="14" t="s">
        <v>135</v>
      </c>
      <c r="N33" s="58">
        <f t="shared" si="8"/>
        <v>0.37789557339889523</v>
      </c>
      <c r="O33" s="58">
        <f t="shared" si="9"/>
        <v>4.7658345968274597E-2</v>
      </c>
      <c r="P33" s="58">
        <f t="shared" si="10"/>
        <v>5.8872860705435202E-2</v>
      </c>
      <c r="Q33" s="58">
        <f t="shared" si="11"/>
        <v>0.51557321992739491</v>
      </c>
    </row>
    <row r="34" spans="13:17" ht="20.100000000000001" customHeight="1">
      <c r="M34" s="14" t="s">
        <v>136</v>
      </c>
      <c r="N34" s="58">
        <f t="shared" si="8"/>
        <v>0.41562123827681918</v>
      </c>
      <c r="O34" s="58">
        <f t="shared" si="9"/>
        <v>5.6084912606538459E-2</v>
      </c>
      <c r="P34" s="58">
        <f t="shared" si="10"/>
        <v>0.15844542941222009</v>
      </c>
      <c r="Q34" s="58">
        <f t="shared" si="11"/>
        <v>0.36984841970442223</v>
      </c>
    </row>
    <row r="35" spans="13:17" ht="20.100000000000001" customHeight="1">
      <c r="M35" s="14" t="s">
        <v>137</v>
      </c>
      <c r="N35" s="58">
        <f t="shared" si="8"/>
        <v>0.38221791381582637</v>
      </c>
      <c r="O35" s="58">
        <f t="shared" si="9"/>
        <v>4.620528295672667E-2</v>
      </c>
      <c r="P35" s="58">
        <f t="shared" si="10"/>
        <v>0.17366450901313832</v>
      </c>
      <c r="Q35" s="58">
        <f t="shared" si="11"/>
        <v>0.39791229421430857</v>
      </c>
    </row>
    <row r="36" spans="13:17" ht="20.100000000000001" customHeight="1">
      <c r="M36" s="14" t="s">
        <v>138</v>
      </c>
      <c r="N36" s="58">
        <f t="shared" si="8"/>
        <v>0.40084927873444315</v>
      </c>
      <c r="O36" s="58">
        <f t="shared" si="9"/>
        <v>8.4742583841364308E-2</v>
      </c>
      <c r="P36" s="58">
        <f t="shared" si="10"/>
        <v>0.18009811722614433</v>
      </c>
      <c r="Q36" s="58">
        <f t="shared" si="11"/>
        <v>0.33431002019804829</v>
      </c>
    </row>
    <row r="37" spans="13:17" ht="20.100000000000001" customHeight="1">
      <c r="M37" s="14" t="s">
        <v>139</v>
      </c>
      <c r="N37" s="58">
        <f t="shared" si="8"/>
        <v>0.37838257297881933</v>
      </c>
      <c r="O37" s="58">
        <f t="shared" si="9"/>
        <v>5.0714003524928782E-2</v>
      </c>
      <c r="P37" s="58">
        <f t="shared" si="10"/>
        <v>0.11068970980530626</v>
      </c>
      <c r="Q37" s="58">
        <f t="shared" si="11"/>
        <v>0.46021371369094571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/>
    <row r="105" spans="4:11" ht="20.100000000000001" customHeight="1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>
      <c r="A1" s="104" t="s">
        <v>97</v>
      </c>
    </row>
    <row r="2" spans="1:14" s="14" customFormat="1" ht="20.100000000000001" customHeight="1"/>
    <row r="3" spans="1:14" s="14" customFormat="1" ht="20.100000000000001" customHeight="1">
      <c r="B3" s="191" t="s">
        <v>49</v>
      </c>
      <c r="C3" s="215"/>
      <c r="D3" s="216"/>
      <c r="E3" s="219" t="s">
        <v>47</v>
      </c>
      <c r="F3" s="204" t="s">
        <v>98</v>
      </c>
      <c r="G3" s="219" t="s">
        <v>52</v>
      </c>
      <c r="H3" s="204" t="s">
        <v>98</v>
      </c>
    </row>
    <row r="4" spans="1:14" s="14" customFormat="1" ht="20.100000000000001" customHeight="1" thickBot="1">
      <c r="B4" s="192"/>
      <c r="C4" s="217"/>
      <c r="D4" s="218"/>
      <c r="E4" s="220"/>
      <c r="F4" s="205"/>
      <c r="G4" s="220"/>
      <c r="H4" s="205"/>
      <c r="N4" s="24"/>
    </row>
    <row r="5" spans="1:14" s="14" customFormat="1" ht="20.100000000000001" customHeight="1" thickTop="1">
      <c r="B5" s="206" t="s">
        <v>64</v>
      </c>
      <c r="C5" s="209" t="s">
        <v>3</v>
      </c>
      <c r="D5" s="210"/>
      <c r="E5" s="148">
        <v>4938</v>
      </c>
      <c r="F5" s="149">
        <f>E5/SUM(E$5:E$15)</f>
        <v>0.17022303423075597</v>
      </c>
      <c r="G5" s="150">
        <v>278307.52999999991</v>
      </c>
      <c r="H5" s="151">
        <f>G5/SUM(G$5:G$15)</f>
        <v>0.14992593519805369</v>
      </c>
      <c r="N5" s="24"/>
    </row>
    <row r="6" spans="1:14" s="14" customFormat="1" ht="20.100000000000001" customHeight="1">
      <c r="B6" s="207"/>
      <c r="C6" s="211" t="s">
        <v>8</v>
      </c>
      <c r="D6" s="212"/>
      <c r="E6" s="152">
        <v>202</v>
      </c>
      <c r="F6" s="153">
        <f t="shared" ref="F6:F15" si="0">E6/SUM(E$5:E$15)</f>
        <v>6.9633561998000623E-3</v>
      </c>
      <c r="G6" s="154">
        <v>12841.950000000003</v>
      </c>
      <c r="H6" s="155">
        <f t="shared" ref="H6:H15" si="1">G6/SUM(G$5:G$15)</f>
        <v>6.9180354678748607E-3</v>
      </c>
      <c r="N6" s="24"/>
    </row>
    <row r="7" spans="1:14" s="14" customFormat="1" ht="20.100000000000001" customHeight="1">
      <c r="B7" s="207"/>
      <c r="C7" s="211" t="s">
        <v>9</v>
      </c>
      <c r="D7" s="212"/>
      <c r="E7" s="152">
        <v>1312</v>
      </c>
      <c r="F7" s="153">
        <f t="shared" si="0"/>
        <v>4.5227343238305351E-2</v>
      </c>
      <c r="G7" s="154">
        <v>63003.91</v>
      </c>
      <c r="H7" s="155">
        <f t="shared" si="1"/>
        <v>3.3940584100918908E-2</v>
      </c>
      <c r="N7" s="24"/>
    </row>
    <row r="8" spans="1:14" s="14" customFormat="1" ht="20.100000000000001" customHeight="1">
      <c r="B8" s="207"/>
      <c r="C8" s="211" t="s">
        <v>10</v>
      </c>
      <c r="D8" s="212"/>
      <c r="E8" s="152">
        <v>309</v>
      </c>
      <c r="F8" s="153">
        <f t="shared" si="0"/>
        <v>1.0651866662070393E-2</v>
      </c>
      <c r="G8" s="154">
        <v>12168.570000000002</v>
      </c>
      <c r="H8" s="155">
        <f t="shared" si="1"/>
        <v>6.5552816241550528E-3</v>
      </c>
      <c r="N8" s="24"/>
    </row>
    <row r="9" spans="1:14" s="14" customFormat="1" ht="20.100000000000001" customHeight="1">
      <c r="B9" s="207"/>
      <c r="C9" s="213" t="s">
        <v>66</v>
      </c>
      <c r="D9" s="214"/>
      <c r="E9" s="152">
        <v>2585</v>
      </c>
      <c r="F9" s="153">
        <f t="shared" si="0"/>
        <v>8.9110276121203758E-2</v>
      </c>
      <c r="G9" s="154">
        <v>35106.980000000003</v>
      </c>
      <c r="H9" s="155">
        <f t="shared" si="1"/>
        <v>1.8912340634403134E-2</v>
      </c>
      <c r="N9" s="24"/>
    </row>
    <row r="10" spans="1:14" s="14" customFormat="1" ht="20.100000000000001" customHeight="1">
      <c r="B10" s="207"/>
      <c r="C10" s="211" t="s">
        <v>50</v>
      </c>
      <c r="D10" s="212"/>
      <c r="E10" s="152">
        <v>7036</v>
      </c>
      <c r="F10" s="153">
        <f t="shared" si="0"/>
        <v>0.24254541693957049</v>
      </c>
      <c r="G10" s="154">
        <v>748565.78</v>
      </c>
      <c r="H10" s="155">
        <f t="shared" si="1"/>
        <v>0.40325687423463019</v>
      </c>
      <c r="N10" s="24"/>
    </row>
    <row r="11" spans="1:14" s="14" customFormat="1" ht="20.100000000000001" customHeight="1">
      <c r="B11" s="207"/>
      <c r="C11" s="211" t="s">
        <v>51</v>
      </c>
      <c r="D11" s="212"/>
      <c r="E11" s="152">
        <v>2911</v>
      </c>
      <c r="F11" s="153">
        <f t="shared" si="0"/>
        <v>0.10034816780999001</v>
      </c>
      <c r="G11" s="154">
        <v>274170.36999999994</v>
      </c>
      <c r="H11" s="155">
        <f t="shared" si="1"/>
        <v>0.14769722229882321</v>
      </c>
      <c r="N11" s="24"/>
    </row>
    <row r="12" spans="1:14" s="14" customFormat="1" ht="20.100000000000001" customHeight="1">
      <c r="B12" s="207"/>
      <c r="C12" s="213" t="s">
        <v>67</v>
      </c>
      <c r="D12" s="214"/>
      <c r="E12" s="152">
        <v>1203</v>
      </c>
      <c r="F12" s="153">
        <f t="shared" si="0"/>
        <v>4.1469888655244924E-2</v>
      </c>
      <c r="G12" s="154">
        <v>124718.17000000003</v>
      </c>
      <c r="H12" s="155">
        <f t="shared" si="1"/>
        <v>6.7186426013841075E-2</v>
      </c>
      <c r="N12" s="24"/>
    </row>
    <row r="13" spans="1:14" s="14" customFormat="1" ht="20.100000000000001" customHeight="1">
      <c r="B13" s="207"/>
      <c r="C13" s="213" t="s">
        <v>68</v>
      </c>
      <c r="D13" s="214"/>
      <c r="E13" s="152">
        <v>237</v>
      </c>
      <c r="F13" s="153">
        <f t="shared" si="0"/>
        <v>8.1698783136268053E-3</v>
      </c>
      <c r="G13" s="154">
        <v>17494.980000000003</v>
      </c>
      <c r="H13" s="155">
        <f t="shared" si="1"/>
        <v>9.4246506293640241E-3</v>
      </c>
      <c r="N13" s="24"/>
    </row>
    <row r="14" spans="1:14" s="14" customFormat="1" ht="20.100000000000001" customHeight="1">
      <c r="B14" s="207"/>
      <c r="C14" s="213" t="s">
        <v>69</v>
      </c>
      <c r="D14" s="214"/>
      <c r="E14" s="152">
        <v>997</v>
      </c>
      <c r="F14" s="153">
        <f t="shared" si="0"/>
        <v>3.4368644213864666E-2</v>
      </c>
      <c r="G14" s="154">
        <v>191787.16999999998</v>
      </c>
      <c r="H14" s="155">
        <f t="shared" si="1"/>
        <v>0.10331689847284448</v>
      </c>
      <c r="N14" s="24"/>
    </row>
    <row r="15" spans="1:14" s="14" customFormat="1" ht="20.100000000000001" customHeight="1">
      <c r="B15" s="208"/>
      <c r="C15" s="221" t="s">
        <v>70</v>
      </c>
      <c r="D15" s="222"/>
      <c r="E15" s="156">
        <v>7279</v>
      </c>
      <c r="F15" s="157">
        <f t="shared" si="0"/>
        <v>0.25092212761556759</v>
      </c>
      <c r="G15" s="158">
        <v>98134.700000000055</v>
      </c>
      <c r="H15" s="159">
        <f t="shared" si="1"/>
        <v>5.286575132509154E-2</v>
      </c>
      <c r="N15" s="24"/>
    </row>
    <row r="16" spans="1:14" s="14" customFormat="1" ht="20.100000000000001" customHeight="1">
      <c r="B16" s="223" t="s">
        <v>65</v>
      </c>
      <c r="C16" s="224" t="s">
        <v>81</v>
      </c>
      <c r="D16" s="225"/>
      <c r="E16" s="160">
        <v>4387</v>
      </c>
      <c r="F16" s="161">
        <f>E16/SUM(E$16:E$26)</f>
        <v>0.29508306988632543</v>
      </c>
      <c r="G16" s="162">
        <v>92272.310000000012</v>
      </c>
      <c r="H16" s="163">
        <f>G16/SUM(G$16:G$26)</f>
        <v>0.28888926876339233</v>
      </c>
    </row>
    <row r="17" spans="2:8" s="14" customFormat="1" ht="20.100000000000001" customHeight="1">
      <c r="B17" s="207"/>
      <c r="C17" s="213" t="s">
        <v>82</v>
      </c>
      <c r="D17" s="214"/>
      <c r="E17" s="152">
        <v>1</v>
      </c>
      <c r="F17" s="153">
        <f t="shared" ref="F17:F26" si="2">E17/SUM(E$16:E$26)</f>
        <v>6.7263065850541474E-5</v>
      </c>
      <c r="G17" s="154">
        <v>8.6199999999999992</v>
      </c>
      <c r="H17" s="155">
        <f t="shared" ref="H17:H26" si="3">G17/SUM(G$16:G$26)</f>
        <v>2.6987787525211426E-5</v>
      </c>
    </row>
    <row r="18" spans="2:8" s="14" customFormat="1" ht="20.100000000000001" customHeight="1">
      <c r="B18" s="207"/>
      <c r="C18" s="213" t="s">
        <v>83</v>
      </c>
      <c r="D18" s="214"/>
      <c r="E18" s="152">
        <v>390</v>
      </c>
      <c r="F18" s="153">
        <f t="shared" si="2"/>
        <v>2.6232595681711171E-2</v>
      </c>
      <c r="G18" s="154">
        <v>11602.19</v>
      </c>
      <c r="H18" s="155">
        <f t="shared" si="3"/>
        <v>3.6324528833774107E-2</v>
      </c>
    </row>
    <row r="19" spans="2:8" s="14" customFormat="1" ht="20.100000000000001" customHeight="1">
      <c r="B19" s="207"/>
      <c r="C19" s="213" t="s">
        <v>84</v>
      </c>
      <c r="D19" s="214"/>
      <c r="E19" s="152">
        <v>122</v>
      </c>
      <c r="F19" s="153">
        <f t="shared" si="2"/>
        <v>8.2060940337660582E-3</v>
      </c>
      <c r="G19" s="154">
        <v>4041.71</v>
      </c>
      <c r="H19" s="155">
        <f t="shared" si="3"/>
        <v>1.2653922357137155E-2</v>
      </c>
    </row>
    <row r="20" spans="2:8" s="14" customFormat="1" ht="20.100000000000001" customHeight="1">
      <c r="B20" s="207"/>
      <c r="C20" s="213" t="s">
        <v>85</v>
      </c>
      <c r="D20" s="214"/>
      <c r="E20" s="152">
        <v>290</v>
      </c>
      <c r="F20" s="153">
        <f t="shared" si="2"/>
        <v>1.9506289096657026E-2</v>
      </c>
      <c r="G20" s="154">
        <v>3662.61</v>
      </c>
      <c r="H20" s="155">
        <f t="shared" si="3"/>
        <v>1.1467023256115386E-2</v>
      </c>
    </row>
    <row r="21" spans="2:8" s="14" customFormat="1" ht="20.100000000000001" customHeight="1">
      <c r="B21" s="207"/>
      <c r="C21" s="213" t="s">
        <v>86</v>
      </c>
      <c r="D21" s="214"/>
      <c r="E21" s="152">
        <v>3818</v>
      </c>
      <c r="F21" s="153">
        <f t="shared" si="2"/>
        <v>0.25681038541736734</v>
      </c>
      <c r="G21" s="154">
        <v>101253.32999999999</v>
      </c>
      <c r="H21" s="155">
        <f t="shared" si="3"/>
        <v>0.31700734991416657</v>
      </c>
    </row>
    <row r="22" spans="2:8" s="14" customFormat="1" ht="20.100000000000001" customHeight="1">
      <c r="B22" s="207"/>
      <c r="C22" s="213" t="s">
        <v>87</v>
      </c>
      <c r="D22" s="214"/>
      <c r="E22" s="152">
        <v>2046</v>
      </c>
      <c r="F22" s="153">
        <f t="shared" si="2"/>
        <v>0.13762023273020785</v>
      </c>
      <c r="G22" s="154">
        <v>63985.999999999985</v>
      </c>
      <c r="H22" s="155">
        <f t="shared" si="3"/>
        <v>0.20032953278285129</v>
      </c>
    </row>
    <row r="23" spans="2:8" s="14" customFormat="1" ht="20.100000000000001" customHeight="1">
      <c r="B23" s="207"/>
      <c r="C23" s="213" t="s">
        <v>88</v>
      </c>
      <c r="D23" s="214"/>
      <c r="E23" s="152">
        <v>64</v>
      </c>
      <c r="F23" s="153">
        <f t="shared" si="2"/>
        <v>4.3048362144346543E-3</v>
      </c>
      <c r="G23" s="154">
        <v>2489.6900000000005</v>
      </c>
      <c r="H23" s="155">
        <f t="shared" si="3"/>
        <v>7.7948056523948553E-3</v>
      </c>
    </row>
    <row r="24" spans="2:8" s="14" customFormat="1" ht="20.100000000000001" customHeight="1">
      <c r="B24" s="207"/>
      <c r="C24" s="213" t="s">
        <v>89</v>
      </c>
      <c r="D24" s="214"/>
      <c r="E24" s="152">
        <v>12</v>
      </c>
      <c r="F24" s="153">
        <f t="shared" si="2"/>
        <v>8.0715679020649763E-4</v>
      </c>
      <c r="G24" s="154">
        <v>642.81999999999994</v>
      </c>
      <c r="H24" s="155">
        <f t="shared" si="3"/>
        <v>2.0125625959346179E-3</v>
      </c>
    </row>
    <row r="25" spans="2:8" s="14" customFormat="1" ht="20.100000000000001" customHeight="1">
      <c r="B25" s="207"/>
      <c r="C25" s="213" t="s">
        <v>90</v>
      </c>
      <c r="D25" s="214"/>
      <c r="E25" s="152">
        <v>252</v>
      </c>
      <c r="F25" s="153">
        <f t="shared" si="2"/>
        <v>1.695029259433645E-2</v>
      </c>
      <c r="G25" s="154">
        <v>18017.920000000002</v>
      </c>
      <c r="H25" s="155">
        <f t="shared" si="3"/>
        <v>5.6411113295389503E-2</v>
      </c>
    </row>
    <row r="26" spans="2:8" s="14" customFormat="1" ht="20.100000000000001" customHeight="1">
      <c r="B26" s="208"/>
      <c r="C26" s="221" t="s">
        <v>91</v>
      </c>
      <c r="D26" s="222"/>
      <c r="E26" s="156">
        <v>3485</v>
      </c>
      <c r="F26" s="157">
        <f t="shared" si="2"/>
        <v>0.23441178448913702</v>
      </c>
      <c r="G26" s="158">
        <v>21426.530000000002</v>
      </c>
      <c r="H26" s="159">
        <f t="shared" si="3"/>
        <v>6.7082904761318854E-2</v>
      </c>
    </row>
    <row r="27" spans="2:8" s="14" customFormat="1" ht="20.100000000000001" customHeight="1">
      <c r="B27" s="232" t="s">
        <v>80</v>
      </c>
      <c r="C27" s="224" t="s">
        <v>71</v>
      </c>
      <c r="D27" s="225"/>
      <c r="E27" s="160">
        <v>91</v>
      </c>
      <c r="F27" s="161">
        <f>E27/SUM(E$27:E$36)</f>
        <v>3.1239272227943701E-2</v>
      </c>
      <c r="G27" s="162">
        <v>13077.990000000002</v>
      </c>
      <c r="H27" s="163">
        <f>G27/SUM(G$27:G$36)</f>
        <v>2.0155274640793756E-2</v>
      </c>
    </row>
    <row r="28" spans="2:8" s="14" customFormat="1" ht="20.100000000000001" customHeight="1">
      <c r="B28" s="233"/>
      <c r="C28" s="213" t="s">
        <v>72</v>
      </c>
      <c r="D28" s="214"/>
      <c r="E28" s="152">
        <v>1</v>
      </c>
      <c r="F28" s="153">
        <f t="shared" ref="F28:F36" si="4">E28/SUM(E$27:E$36)</f>
        <v>3.4328870580157915E-4</v>
      </c>
      <c r="G28" s="154">
        <v>235.56</v>
      </c>
      <c r="H28" s="155">
        <f t="shared" ref="H28:H36" si="5">G28/SUM(G$27:G$36)</f>
        <v>3.63035641897981E-4</v>
      </c>
    </row>
    <row r="29" spans="2:8" s="14" customFormat="1" ht="20.100000000000001" customHeight="1">
      <c r="B29" s="233"/>
      <c r="C29" s="213" t="s">
        <v>73</v>
      </c>
      <c r="D29" s="214"/>
      <c r="E29" s="152">
        <v>192</v>
      </c>
      <c r="F29" s="153">
        <f t="shared" si="4"/>
        <v>6.591143151390319E-2</v>
      </c>
      <c r="G29" s="154">
        <v>27277.590000000004</v>
      </c>
      <c r="H29" s="155">
        <f t="shared" si="5"/>
        <v>4.2039129712514646E-2</v>
      </c>
    </row>
    <row r="30" spans="2:8" s="14" customFormat="1" ht="20.100000000000001" customHeight="1">
      <c r="B30" s="233"/>
      <c r="C30" s="213" t="s">
        <v>74</v>
      </c>
      <c r="D30" s="214"/>
      <c r="E30" s="152">
        <v>16</v>
      </c>
      <c r="F30" s="153">
        <f t="shared" si="4"/>
        <v>5.4926192928252664E-3</v>
      </c>
      <c r="G30" s="154">
        <v>746.01</v>
      </c>
      <c r="H30" s="155">
        <f t="shared" si="5"/>
        <v>1.1497207472079844E-3</v>
      </c>
    </row>
    <row r="31" spans="2:8" s="14" customFormat="1" ht="20.100000000000001" customHeight="1">
      <c r="B31" s="233"/>
      <c r="C31" s="213" t="s">
        <v>75</v>
      </c>
      <c r="D31" s="214"/>
      <c r="E31" s="152">
        <v>515</v>
      </c>
      <c r="F31" s="153">
        <f t="shared" si="4"/>
        <v>0.17679368348781324</v>
      </c>
      <c r="G31" s="154">
        <v>106999.94</v>
      </c>
      <c r="H31" s="155">
        <f t="shared" si="5"/>
        <v>0.16490402403186219</v>
      </c>
    </row>
    <row r="32" spans="2:8" s="14" customFormat="1" ht="20.100000000000001" customHeight="1">
      <c r="B32" s="233"/>
      <c r="C32" s="213" t="s">
        <v>76</v>
      </c>
      <c r="D32" s="214"/>
      <c r="E32" s="152">
        <v>113</v>
      </c>
      <c r="F32" s="153">
        <f t="shared" si="4"/>
        <v>3.8791623755578444E-2</v>
      </c>
      <c r="G32" s="154">
        <v>6745.4500000000007</v>
      </c>
      <c r="H32" s="155">
        <f t="shared" si="5"/>
        <v>1.0395817501446495E-2</v>
      </c>
    </row>
    <row r="33" spans="2:8" s="14" customFormat="1" ht="20.100000000000001" customHeight="1">
      <c r="B33" s="233"/>
      <c r="C33" s="213" t="s">
        <v>77</v>
      </c>
      <c r="D33" s="214"/>
      <c r="E33" s="152">
        <v>1914</v>
      </c>
      <c r="F33" s="153">
        <f t="shared" si="4"/>
        <v>0.65705458290422247</v>
      </c>
      <c r="G33" s="154">
        <v>478594.45999999996</v>
      </c>
      <c r="H33" s="155">
        <f t="shared" si="5"/>
        <v>0.73759062232517225</v>
      </c>
    </row>
    <row r="34" spans="2:8" s="14" customFormat="1" ht="20.100000000000001" customHeight="1">
      <c r="B34" s="233"/>
      <c r="C34" s="213" t="s">
        <v>78</v>
      </c>
      <c r="D34" s="214"/>
      <c r="E34" s="152">
        <v>28</v>
      </c>
      <c r="F34" s="153">
        <f t="shared" si="4"/>
        <v>9.6120837624442158E-3</v>
      </c>
      <c r="G34" s="154">
        <v>6481.25</v>
      </c>
      <c r="H34" s="155">
        <f t="shared" si="5"/>
        <v>9.9886430380849451E-3</v>
      </c>
    </row>
    <row r="35" spans="2:8" s="14" customFormat="1" ht="20.100000000000001" customHeight="1">
      <c r="B35" s="233"/>
      <c r="C35" s="213" t="s">
        <v>79</v>
      </c>
      <c r="D35" s="214"/>
      <c r="E35" s="152">
        <v>25</v>
      </c>
      <c r="F35" s="153">
        <f t="shared" si="4"/>
        <v>8.5822176450394781E-3</v>
      </c>
      <c r="G35" s="154">
        <v>5282.36</v>
      </c>
      <c r="H35" s="155">
        <f t="shared" si="5"/>
        <v>8.1409617648846109E-3</v>
      </c>
    </row>
    <row r="36" spans="2:8" s="14" customFormat="1" ht="20.100000000000001" customHeight="1">
      <c r="B36" s="233"/>
      <c r="C36" s="221" t="s">
        <v>92</v>
      </c>
      <c r="D36" s="222"/>
      <c r="E36" s="156">
        <v>18</v>
      </c>
      <c r="F36" s="157">
        <f t="shared" si="4"/>
        <v>6.1791967044284241E-3</v>
      </c>
      <c r="G36" s="158">
        <v>3421.3</v>
      </c>
      <c r="H36" s="159">
        <f t="shared" si="5"/>
        <v>5.2727705961350081E-3</v>
      </c>
    </row>
    <row r="37" spans="2:8" s="14" customFormat="1" ht="20.100000000000001" customHeight="1">
      <c r="B37" s="229" t="s">
        <v>93</v>
      </c>
      <c r="C37" s="224" t="s">
        <v>94</v>
      </c>
      <c r="D37" s="225"/>
      <c r="E37" s="160">
        <v>3552</v>
      </c>
      <c r="F37" s="161">
        <f>E37/SUM(E$37:E$39)</f>
        <v>0.5126280848607303</v>
      </c>
      <c r="G37" s="162">
        <v>856452.5</v>
      </c>
      <c r="H37" s="163">
        <f>G37/SUM(G$37:G$39)</f>
        <v>0.46604227649807867</v>
      </c>
    </row>
    <row r="38" spans="2:8" s="14" customFormat="1" ht="20.100000000000001" customHeight="1">
      <c r="B38" s="230"/>
      <c r="C38" s="213" t="s">
        <v>95</v>
      </c>
      <c r="D38" s="214"/>
      <c r="E38" s="152">
        <v>2752</v>
      </c>
      <c r="F38" s="153">
        <f t="shared" ref="F38:F39" si="6">E38/SUM(E$37:E$39)</f>
        <v>0.3971713089911964</v>
      </c>
      <c r="G38" s="154">
        <v>763275.97000000009</v>
      </c>
      <c r="H38" s="155">
        <f t="shared" ref="H38:H39" si="7">G38/SUM(G$37:G$39)</f>
        <v>0.41533987075182716</v>
      </c>
    </row>
    <row r="39" spans="2:8" s="14" customFormat="1" ht="20.100000000000001" customHeight="1">
      <c r="B39" s="231"/>
      <c r="C39" s="221" t="s">
        <v>96</v>
      </c>
      <c r="D39" s="222"/>
      <c r="E39" s="156">
        <v>625</v>
      </c>
      <c r="F39" s="157">
        <f t="shared" si="6"/>
        <v>9.020060614807332E-2</v>
      </c>
      <c r="G39" s="158">
        <v>217985.71000000008</v>
      </c>
      <c r="H39" s="159">
        <f t="shared" si="7"/>
        <v>0.11861785275009418</v>
      </c>
    </row>
    <row r="40" spans="2:8" s="14" customFormat="1" ht="20.100000000000001" customHeight="1">
      <c r="B40" s="226" t="s">
        <v>111</v>
      </c>
      <c r="C40" s="227"/>
      <c r="D40" s="228"/>
      <c r="E40" s="142">
        <f>SUM(E5:E39)</f>
        <v>53718</v>
      </c>
      <c r="F40" s="164">
        <f>E40/E$40</f>
        <v>1</v>
      </c>
      <c r="G40" s="165">
        <f>SUM(G5:G39)</f>
        <v>4662279.9299999988</v>
      </c>
      <c r="H40" s="166">
        <f>G40/G$40</f>
        <v>1</v>
      </c>
    </row>
    <row r="41" spans="2:8" s="14" customFormat="1" ht="20.100000000000001" customHeight="1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/>
    <row r="43" spans="2:8" s="14" customFormat="1" ht="20.100000000000001" customHeight="1"/>
    <row r="44" spans="2:8" s="14" customFormat="1" ht="20.100000000000001" customHeight="1"/>
    <row r="45" spans="2:8" s="14" customFormat="1" ht="20.100000000000001" customHeight="1"/>
    <row r="46" spans="2:8" s="14" customFormat="1" ht="20.100000000000001" customHeight="1"/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36" t="s">
        <v>53</v>
      </c>
      <c r="C3" s="237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>
      <c r="B4" s="238" t="s">
        <v>27</v>
      </c>
      <c r="C4" s="239"/>
      <c r="D4" s="60">
        <v>5678</v>
      </c>
      <c r="E4" s="65">
        <v>137497.65999999997</v>
      </c>
      <c r="F4" s="65">
        <f>E4*1000/D4</f>
        <v>24215.861218738988</v>
      </c>
      <c r="G4" s="65">
        <v>50030</v>
      </c>
      <c r="H4" s="61">
        <f>F4/G4</f>
        <v>0.48402680828980588</v>
      </c>
      <c r="K4" s="14">
        <f>D4*G4</f>
        <v>284070340</v>
      </c>
      <c r="L4" s="14" t="s">
        <v>27</v>
      </c>
      <c r="M4" s="24">
        <f>G4-F4</f>
        <v>25814.138781261012</v>
      </c>
    </row>
    <row r="5" spans="1:13" s="14" customFormat="1" ht="20.100000000000001" customHeight="1">
      <c r="B5" s="234" t="s">
        <v>28</v>
      </c>
      <c r="C5" s="235"/>
      <c r="D5" s="62">
        <v>4196</v>
      </c>
      <c r="E5" s="66">
        <v>181777.11</v>
      </c>
      <c r="F5" s="66">
        <f t="shared" ref="F5:F13" si="0">E5*1000/D5</f>
        <v>43321.522878932316</v>
      </c>
      <c r="G5" s="66">
        <v>104730</v>
      </c>
      <c r="H5" s="63">
        <f t="shared" ref="H5:H10" si="1">F5/G5</f>
        <v>0.41364960258695993</v>
      </c>
      <c r="K5" s="14">
        <f t="shared" ref="K5:K10" si="2">D5*G5</f>
        <v>439447080</v>
      </c>
      <c r="L5" s="14" t="s">
        <v>28</v>
      </c>
      <c r="M5" s="24">
        <f t="shared" ref="M5:M10" si="3">G5-F5</f>
        <v>61408.477121067684</v>
      </c>
    </row>
    <row r="6" spans="1:13" s="14" customFormat="1" ht="20.100000000000001" customHeight="1">
      <c r="B6" s="234" t="s">
        <v>29</v>
      </c>
      <c r="C6" s="235"/>
      <c r="D6" s="62">
        <v>5834</v>
      </c>
      <c r="E6" s="66">
        <v>542929.49999999988</v>
      </c>
      <c r="F6" s="66">
        <f t="shared" si="0"/>
        <v>93062.992800822743</v>
      </c>
      <c r="G6" s="66">
        <v>166920</v>
      </c>
      <c r="H6" s="63">
        <f t="shared" si="1"/>
        <v>0.5575305104290843</v>
      </c>
      <c r="K6" s="14">
        <f t="shared" si="2"/>
        <v>973811280</v>
      </c>
      <c r="L6" s="14" t="s">
        <v>29</v>
      </c>
      <c r="M6" s="24">
        <f t="shared" si="3"/>
        <v>73857.007199177257</v>
      </c>
    </row>
    <row r="7" spans="1:13" s="14" customFormat="1" ht="20.100000000000001" customHeight="1">
      <c r="B7" s="234" t="s">
        <v>30</v>
      </c>
      <c r="C7" s="235"/>
      <c r="D7" s="62">
        <v>3537</v>
      </c>
      <c r="E7" s="66">
        <v>421090.57</v>
      </c>
      <c r="F7" s="66">
        <f t="shared" si="0"/>
        <v>119053.03081707662</v>
      </c>
      <c r="G7" s="66">
        <v>196160</v>
      </c>
      <c r="H7" s="63">
        <f t="shared" si="1"/>
        <v>0.60691797928770708</v>
      </c>
      <c r="K7" s="14">
        <f t="shared" si="2"/>
        <v>693817920</v>
      </c>
      <c r="L7" s="14" t="s">
        <v>30</v>
      </c>
      <c r="M7" s="24">
        <f t="shared" si="3"/>
        <v>77106.969182923378</v>
      </c>
    </row>
    <row r="8" spans="1:13" s="14" customFormat="1" ht="20.100000000000001" customHeight="1">
      <c r="B8" s="234" t="s">
        <v>31</v>
      </c>
      <c r="C8" s="235"/>
      <c r="D8" s="62">
        <v>2311</v>
      </c>
      <c r="E8" s="66">
        <v>355655.07</v>
      </c>
      <c r="F8" s="66">
        <f t="shared" si="0"/>
        <v>153896.61185633924</v>
      </c>
      <c r="G8" s="66">
        <v>269310</v>
      </c>
      <c r="H8" s="63">
        <f t="shared" si="1"/>
        <v>0.57144781796568722</v>
      </c>
      <c r="K8" s="14">
        <f t="shared" si="2"/>
        <v>622375410</v>
      </c>
      <c r="L8" s="14" t="s">
        <v>31</v>
      </c>
      <c r="M8" s="24">
        <f t="shared" si="3"/>
        <v>115413.38814366076</v>
      </c>
    </row>
    <row r="9" spans="1:13" s="14" customFormat="1" ht="20.100000000000001" customHeight="1">
      <c r="B9" s="234" t="s">
        <v>32</v>
      </c>
      <c r="C9" s="235"/>
      <c r="D9" s="62">
        <v>1933</v>
      </c>
      <c r="E9" s="66">
        <v>346760.27</v>
      </c>
      <c r="F9" s="66">
        <f t="shared" si="0"/>
        <v>179389.68960165547</v>
      </c>
      <c r="G9" s="66">
        <v>308060</v>
      </c>
      <c r="H9" s="63">
        <f t="shared" si="1"/>
        <v>0.58232061806679047</v>
      </c>
      <c r="K9" s="14">
        <f t="shared" si="2"/>
        <v>595479980</v>
      </c>
      <c r="L9" s="14" t="s">
        <v>32</v>
      </c>
      <c r="M9" s="24">
        <f t="shared" si="3"/>
        <v>128670.31039834453</v>
      </c>
    </row>
    <row r="10" spans="1:13" s="14" customFormat="1" ht="20.100000000000001" customHeight="1">
      <c r="B10" s="240" t="s">
        <v>33</v>
      </c>
      <c r="C10" s="241"/>
      <c r="D10" s="70">
        <v>916</v>
      </c>
      <c r="E10" s="71">
        <v>189993.66000000003</v>
      </c>
      <c r="F10" s="71">
        <f t="shared" si="0"/>
        <v>207416.65938864631</v>
      </c>
      <c r="G10" s="71">
        <v>360650</v>
      </c>
      <c r="H10" s="73">
        <f t="shared" si="1"/>
        <v>0.57511897792498634</v>
      </c>
      <c r="K10" s="14">
        <f t="shared" si="2"/>
        <v>330355400</v>
      </c>
      <c r="L10" s="14" t="s">
        <v>33</v>
      </c>
      <c r="M10" s="24">
        <f t="shared" si="3"/>
        <v>153233.34061135369</v>
      </c>
    </row>
    <row r="11" spans="1:13" s="14" customFormat="1" ht="20.100000000000001" customHeight="1">
      <c r="B11" s="238" t="s">
        <v>60</v>
      </c>
      <c r="C11" s="239"/>
      <c r="D11" s="60">
        <f>SUM(D4:D5)</f>
        <v>9874</v>
      </c>
      <c r="E11" s="65">
        <f>SUM(E4:E5)</f>
        <v>319274.76999999996</v>
      </c>
      <c r="F11" s="65">
        <f t="shared" si="0"/>
        <v>32334.896698399833</v>
      </c>
      <c r="G11" s="80"/>
      <c r="H11" s="61">
        <f>SUM(E4:E5)*1000/SUM(K4:K5)</f>
        <v>0.44128138614824219</v>
      </c>
    </row>
    <row r="12" spans="1:13" s="14" customFormat="1" ht="20.100000000000001" customHeight="1">
      <c r="B12" s="240" t="s">
        <v>54</v>
      </c>
      <c r="C12" s="241"/>
      <c r="D12" s="64">
        <f>SUM(D6:D10)</f>
        <v>14531</v>
      </c>
      <c r="E12" s="76">
        <f>SUM(E6:E10)</f>
        <v>1856429.0699999998</v>
      </c>
      <c r="F12" s="67">
        <f t="shared" si="0"/>
        <v>127756.45654118778</v>
      </c>
      <c r="G12" s="81"/>
      <c r="H12" s="68">
        <f>SUM(E6:E10)*1000/SUM(K6:K10)</f>
        <v>0.57727656717149034</v>
      </c>
    </row>
    <row r="13" spans="1:13" s="14" customFormat="1" ht="20.100000000000001" customHeight="1">
      <c r="B13" s="236" t="s">
        <v>61</v>
      </c>
      <c r="C13" s="237"/>
      <c r="D13" s="69">
        <f>SUM(D11:D12)</f>
        <v>24405</v>
      </c>
      <c r="E13" s="77">
        <f>SUM(E11:E12)</f>
        <v>2175703.84</v>
      </c>
      <c r="F13" s="72">
        <f t="shared" si="0"/>
        <v>89149.921737348908</v>
      </c>
      <c r="G13" s="75"/>
      <c r="H13" s="74">
        <f>SUM(E4:E10)*1000/SUM(K4:K10)</f>
        <v>0.55229917307757048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02月状況（表紙）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'02月状況（表紙）'!Print_Area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KAIGO4</cp:lastModifiedBy>
  <cp:lastPrinted>2015-12-17T07:31:32Z</cp:lastPrinted>
  <dcterms:created xsi:type="dcterms:W3CDTF">2003-07-11T02:30:35Z</dcterms:created>
  <dcterms:modified xsi:type="dcterms:W3CDTF">2016-07-04T00:05:24Z</dcterms:modified>
</cp:coreProperties>
</file>