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3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<sst xmlns="http://schemas.openxmlformats.org/spreadsheetml/2006/main" count="201" uniqueCount="142">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</sst>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58859</c:v>
                </c:pt>
                <c:pt idx="1">
                  <c:v>30401</c:v>
                </c:pt>
                <c:pt idx="2">
                  <c:v>16685</c:v>
                </c:pt>
                <c:pt idx="3">
                  <c:v>10346</c:v>
                </c:pt>
                <c:pt idx="4">
                  <c:v>14666</c:v>
                </c:pt>
                <c:pt idx="5">
                  <c:v>33165</c:v>
                </c:pt>
                <c:pt idx="6">
                  <c:v>44948</c:v>
                </c:pt>
                <c:pt idx="7">
                  <c:v>18533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22838</c:v>
                </c:pt>
                <c:pt idx="1">
                  <c:v>14877</c:v>
                </c:pt>
                <c:pt idx="2">
                  <c:v>8852</c:v>
                </c:pt>
                <c:pt idx="3">
                  <c:v>4629</c:v>
                </c:pt>
                <c:pt idx="4">
                  <c:v>6555</c:v>
                </c:pt>
                <c:pt idx="5">
                  <c:v>14741</c:v>
                </c:pt>
                <c:pt idx="6">
                  <c:v>23301</c:v>
                </c:pt>
                <c:pt idx="7">
                  <c:v>9669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17727</c:v>
                </c:pt>
                <c:pt idx="1">
                  <c:v>14040</c:v>
                </c:pt>
                <c:pt idx="2">
                  <c:v>9231</c:v>
                </c:pt>
                <c:pt idx="3">
                  <c:v>4435</c:v>
                </c:pt>
                <c:pt idx="4">
                  <c:v>7134</c:v>
                </c:pt>
                <c:pt idx="5">
                  <c:v>15430</c:v>
                </c:pt>
                <c:pt idx="6">
                  <c:v>24090</c:v>
                </c:pt>
                <c:pt idx="7">
                  <c:v>10469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490176"/>
        <c:axId val="4749171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0.22160006555406844</c:v>
                </c:pt>
                <c:pt idx="1">
                  <c:v>0.30290365156181259</c:v>
                </c:pt>
                <c:pt idx="2">
                  <c:v>0.33701101440632164</c:v>
                </c:pt>
                <c:pt idx="3">
                  <c:v>0.28415574644178321</c:v>
                </c:pt>
                <c:pt idx="4">
                  <c:v>0.29408352668213456</c:v>
                </c:pt>
                <c:pt idx="5">
                  <c:v>0.29285693485920622</c:v>
                </c:pt>
                <c:pt idx="6">
                  <c:v>0.32632361750914085</c:v>
                </c:pt>
                <c:pt idx="7">
                  <c:v>0.33260661315363527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3792"/>
        <c:axId val="47952256"/>
      </c:lineChart>
      <c:catAx>
        <c:axId val="47490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491712"/>
        <c:crosses val="autoZero"/>
        <c:auto val="1"/>
        <c:lblAlgn val="ctr"/>
        <c:lblOffset val="100"/>
        <c:noMultiLvlLbl val="0"/>
      </c:catAx>
      <c:valAx>
        <c:axId val="474917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7490176"/>
        <c:crosses val="autoZero"/>
        <c:crossBetween val="between"/>
      </c:valAx>
      <c:valAx>
        <c:axId val="479522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7953792"/>
        <c:crosses val="max"/>
        <c:crossBetween val="between"/>
      </c:valAx>
      <c:catAx>
        <c:axId val="47953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795225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3574</c:v>
                </c:pt>
                <c:pt idx="1">
                  <c:v>2765</c:v>
                </c:pt>
                <c:pt idx="2">
                  <c:v>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916060.04999999993</c:v>
                </c:pt>
                <c:pt idx="1">
                  <c:v>818803.77000000014</c:v>
                </c:pt>
                <c:pt idx="2">
                  <c:v>227665.37999999998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12966.820000000002</c:v>
                </c:pt>
                <c:pt idx="1">
                  <c:v>138.51</c:v>
                </c:pt>
                <c:pt idx="2">
                  <c:v>29188.449999999993</c:v>
                </c:pt>
                <c:pt idx="3">
                  <c:v>855.46</c:v>
                </c:pt>
                <c:pt idx="4">
                  <c:v>105920.69000000003</c:v>
                </c:pt>
                <c:pt idx="5">
                  <c:v>6662.340000000002</c:v>
                </c:pt>
                <c:pt idx="6">
                  <c:v>504237.93000000011</c:v>
                </c:pt>
                <c:pt idx="7">
                  <c:v>6808.630000000001</c:v>
                </c:pt>
                <c:pt idx="8">
                  <c:v>5498.76</c:v>
                </c:pt>
                <c:pt idx="9">
                  <c:v>3581.76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78432"/>
        <c:axId val="729725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90</c:v>
                </c:pt>
                <c:pt idx="1">
                  <c:v>1</c:v>
                </c:pt>
                <c:pt idx="2">
                  <c:v>191</c:v>
                </c:pt>
                <c:pt idx="3">
                  <c:v>16</c:v>
                </c:pt>
                <c:pt idx="4">
                  <c:v>515</c:v>
                </c:pt>
                <c:pt idx="5">
                  <c:v>112</c:v>
                </c:pt>
                <c:pt idx="6">
                  <c:v>1881</c:v>
                </c:pt>
                <c:pt idx="7">
                  <c:v>28</c:v>
                </c:pt>
                <c:pt idx="8">
                  <c:v>24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68832"/>
        <c:axId val="72971008"/>
      </c:lineChart>
      <c:catAx>
        <c:axId val="7296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2971008"/>
        <c:crosses val="autoZero"/>
        <c:auto val="1"/>
        <c:lblAlgn val="ctr"/>
        <c:lblOffset val="100"/>
        <c:noMultiLvlLbl val="0"/>
      </c:catAx>
      <c:valAx>
        <c:axId val="729710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2968832"/>
        <c:crosses val="autoZero"/>
        <c:crossBetween val="between"/>
      </c:valAx>
      <c:valAx>
        <c:axId val="729725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2978432"/>
        <c:crosses val="max"/>
        <c:crossBetween val="between"/>
      </c:valAx>
      <c:catAx>
        <c:axId val="729784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9725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24352.345568487013</c:v>
                </c:pt>
                <c:pt idx="1">
                  <c:v>43371.795800144821</c:v>
                </c:pt>
                <c:pt idx="2">
                  <c:v>97691.802126200288</c:v>
                </c:pt>
                <c:pt idx="3">
                  <c:v>124695.59794988613</c:v>
                </c:pt>
                <c:pt idx="4">
                  <c:v>162091.11943587483</c:v>
                </c:pt>
                <c:pt idx="5">
                  <c:v>189802.20852593728</c:v>
                </c:pt>
                <c:pt idx="6">
                  <c:v>216571.03036876349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29120"/>
        <c:axId val="7302758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5585</c:v>
                </c:pt>
                <c:pt idx="1">
                  <c:v>4143</c:v>
                </c:pt>
                <c:pt idx="2">
                  <c:v>5832</c:v>
                </c:pt>
                <c:pt idx="3">
                  <c:v>3512</c:v>
                </c:pt>
                <c:pt idx="4">
                  <c:v>2269</c:v>
                </c:pt>
                <c:pt idx="5">
                  <c:v>1947</c:v>
                </c:pt>
                <c:pt idx="6">
                  <c:v>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19776"/>
        <c:axId val="73021696"/>
      </c:lineChart>
      <c:catAx>
        <c:axId val="7301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3021696"/>
        <c:crosses val="autoZero"/>
        <c:auto val="1"/>
        <c:lblAlgn val="ctr"/>
        <c:lblOffset val="100"/>
        <c:noMultiLvlLbl val="0"/>
      </c:catAx>
      <c:valAx>
        <c:axId val="730216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3019776"/>
        <c:crosses val="autoZero"/>
        <c:crossBetween val="between"/>
      </c:valAx>
      <c:valAx>
        <c:axId val="73027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3029120"/>
        <c:crosses val="max"/>
        <c:crossBetween val="between"/>
      </c:valAx>
      <c:catAx>
        <c:axId val="7302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2758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67904"/>
        <c:axId val="7268467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24352.345568487013</c:v>
                </c:pt>
                <c:pt idx="1">
                  <c:v>43371.795800144821</c:v>
                </c:pt>
                <c:pt idx="2">
                  <c:v>97691.802126200288</c:v>
                </c:pt>
                <c:pt idx="3">
                  <c:v>124695.59794988613</c:v>
                </c:pt>
                <c:pt idx="4">
                  <c:v>162091.11943587483</c:v>
                </c:pt>
                <c:pt idx="5">
                  <c:v>189802.20852593728</c:v>
                </c:pt>
                <c:pt idx="6">
                  <c:v>216571.03036876349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688000"/>
        <c:axId val="72686208"/>
      </c:barChart>
      <c:catAx>
        <c:axId val="7306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684672"/>
        <c:crosses val="autoZero"/>
        <c:auto val="1"/>
        <c:lblAlgn val="ctr"/>
        <c:lblOffset val="100"/>
        <c:noMultiLvlLbl val="0"/>
      </c:catAx>
      <c:valAx>
        <c:axId val="72684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3067904"/>
        <c:crosses val="autoZero"/>
        <c:crossBetween val="between"/>
      </c:valAx>
      <c:valAx>
        <c:axId val="7268620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2688000"/>
        <c:crosses val="max"/>
        <c:crossBetween val="between"/>
      </c:valAx>
      <c:catAx>
        <c:axId val="7268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6862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7868</c:v>
                </c:pt>
                <c:pt idx="1">
                  <c:v>5162</c:v>
                </c:pt>
                <c:pt idx="2">
                  <c:v>7952</c:v>
                </c:pt>
                <c:pt idx="3">
                  <c:v>5052</c:v>
                </c:pt>
                <c:pt idx="4">
                  <c:v>4289</c:v>
                </c:pt>
                <c:pt idx="5">
                  <c:v>5055</c:v>
                </c:pt>
                <c:pt idx="6">
                  <c:v>3086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1045</c:v>
                </c:pt>
                <c:pt idx="1">
                  <c:v>823</c:v>
                </c:pt>
                <c:pt idx="2">
                  <c:v>812</c:v>
                </c:pt>
                <c:pt idx="3">
                  <c:v>611</c:v>
                </c:pt>
                <c:pt idx="4">
                  <c:v>500</c:v>
                </c:pt>
                <c:pt idx="5">
                  <c:v>490</c:v>
                </c:pt>
                <c:pt idx="6">
                  <c:v>295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6823</c:v>
                </c:pt>
                <c:pt idx="1">
                  <c:v>4339</c:v>
                </c:pt>
                <c:pt idx="2">
                  <c:v>7140</c:v>
                </c:pt>
                <c:pt idx="3">
                  <c:v>4441</c:v>
                </c:pt>
                <c:pt idx="4">
                  <c:v>3789</c:v>
                </c:pt>
                <c:pt idx="5">
                  <c:v>4565</c:v>
                </c:pt>
                <c:pt idx="6">
                  <c:v>2791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1221</c:v>
                </c:pt>
                <c:pt idx="1">
                  <c:v>1223</c:v>
                </c:pt>
                <c:pt idx="2">
                  <c:v>799</c:v>
                </c:pt>
                <c:pt idx="3">
                  <c:v>209</c:v>
                </c:pt>
                <c:pt idx="4">
                  <c:v>382</c:v>
                </c:pt>
                <c:pt idx="5">
                  <c:v>732</c:v>
                </c:pt>
                <c:pt idx="6">
                  <c:v>2789</c:v>
                </c:pt>
                <c:pt idx="7">
                  <c:v>513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781</c:v>
                </c:pt>
                <c:pt idx="1">
                  <c:v>829</c:v>
                </c:pt>
                <c:pt idx="2">
                  <c:v>447</c:v>
                </c:pt>
                <c:pt idx="3">
                  <c:v>180</c:v>
                </c:pt>
                <c:pt idx="4">
                  <c:v>256</c:v>
                </c:pt>
                <c:pt idx="5">
                  <c:v>632</c:v>
                </c:pt>
                <c:pt idx="6">
                  <c:v>1603</c:v>
                </c:pt>
                <c:pt idx="7">
                  <c:v>434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1098</c:v>
                </c:pt>
                <c:pt idx="1">
                  <c:v>1139</c:v>
                </c:pt>
                <c:pt idx="2">
                  <c:v>778</c:v>
                </c:pt>
                <c:pt idx="3">
                  <c:v>294</c:v>
                </c:pt>
                <c:pt idx="4">
                  <c:v>489</c:v>
                </c:pt>
                <c:pt idx="5">
                  <c:v>1252</c:v>
                </c:pt>
                <c:pt idx="6">
                  <c:v>2184</c:v>
                </c:pt>
                <c:pt idx="7">
                  <c:v>718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757</c:v>
                </c:pt>
                <c:pt idx="1">
                  <c:v>711</c:v>
                </c:pt>
                <c:pt idx="2">
                  <c:v>534</c:v>
                </c:pt>
                <c:pt idx="3">
                  <c:v>220</c:v>
                </c:pt>
                <c:pt idx="4">
                  <c:v>311</c:v>
                </c:pt>
                <c:pt idx="5">
                  <c:v>642</c:v>
                </c:pt>
                <c:pt idx="6">
                  <c:v>1445</c:v>
                </c:pt>
                <c:pt idx="7">
                  <c:v>432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643</c:v>
                </c:pt>
                <c:pt idx="1">
                  <c:v>570</c:v>
                </c:pt>
                <c:pt idx="2">
                  <c:v>445</c:v>
                </c:pt>
                <c:pt idx="3">
                  <c:v>196</c:v>
                </c:pt>
                <c:pt idx="4">
                  <c:v>263</c:v>
                </c:pt>
                <c:pt idx="5">
                  <c:v>607</c:v>
                </c:pt>
                <c:pt idx="6">
                  <c:v>1231</c:v>
                </c:pt>
                <c:pt idx="7">
                  <c:v>334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828</c:v>
                </c:pt>
                <c:pt idx="1">
                  <c:v>659</c:v>
                </c:pt>
                <c:pt idx="2">
                  <c:v>485</c:v>
                </c:pt>
                <c:pt idx="3">
                  <c:v>198</c:v>
                </c:pt>
                <c:pt idx="4">
                  <c:v>316</c:v>
                </c:pt>
                <c:pt idx="5">
                  <c:v>688</c:v>
                </c:pt>
                <c:pt idx="6">
                  <c:v>1337</c:v>
                </c:pt>
                <c:pt idx="7">
                  <c:v>544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519</c:v>
                </c:pt>
                <c:pt idx="1">
                  <c:v>426</c:v>
                </c:pt>
                <c:pt idx="2">
                  <c:v>313</c:v>
                </c:pt>
                <c:pt idx="3">
                  <c:v>151</c:v>
                </c:pt>
                <c:pt idx="4">
                  <c:v>166</c:v>
                </c:pt>
                <c:pt idx="5">
                  <c:v>386</c:v>
                </c:pt>
                <c:pt idx="6">
                  <c:v>792</c:v>
                </c:pt>
                <c:pt idx="7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443392"/>
        <c:axId val="5445785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0.14413903611487736</c:v>
                </c:pt>
                <c:pt idx="1">
                  <c:v>0.1921706954386693</c:v>
                </c:pt>
                <c:pt idx="2">
                  <c:v>0.21019742299397223</c:v>
                </c:pt>
                <c:pt idx="3">
                  <c:v>0.15975286849073256</c:v>
                </c:pt>
                <c:pt idx="4">
                  <c:v>0.15947110818905691</c:v>
                </c:pt>
                <c:pt idx="5">
                  <c:v>0.16370024195419441</c:v>
                </c:pt>
                <c:pt idx="6">
                  <c:v>0.24015108353906861</c:v>
                </c:pt>
                <c:pt idx="7">
                  <c:v>0.16426656073095641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69376"/>
        <c:axId val="54459392"/>
      </c:lineChart>
      <c:catAx>
        <c:axId val="54443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54457856"/>
        <c:crosses val="autoZero"/>
        <c:auto val="1"/>
        <c:lblAlgn val="ctr"/>
        <c:lblOffset val="100"/>
        <c:noMultiLvlLbl val="0"/>
      </c:catAx>
      <c:valAx>
        <c:axId val="54457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4443392"/>
        <c:crosses val="autoZero"/>
        <c:crossBetween val="between"/>
      </c:valAx>
      <c:valAx>
        <c:axId val="54459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4469376"/>
        <c:crosses val="max"/>
        <c:crossBetween val="between"/>
      </c:valAx>
      <c:catAx>
        <c:axId val="5446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544593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0.54269456818777373</c:v>
                </c:pt>
                <c:pt idx="1">
                  <c:v>0.5559715010264461</c:v>
                </c:pt>
                <c:pt idx="2">
                  <c:v>0.55698414679815256</c:v>
                </c:pt>
                <c:pt idx="3">
                  <c:v>0.52720630647952316</c:v>
                </c:pt>
                <c:pt idx="4">
                  <c:v>0.56563500533617928</c:v>
                </c:pt>
                <c:pt idx="5">
                  <c:v>0.57047650783072312</c:v>
                </c:pt>
                <c:pt idx="6">
                  <c:v>0.56413204138610606</c:v>
                </c:pt>
                <c:pt idx="7">
                  <c:v>0.5180825760809904</c:v>
                </c:pt>
                <c:pt idx="8">
                  <c:v>0.54330708661417326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0.27355594654288173</c:v>
                </c:pt>
                <c:pt idx="1">
                  <c:v>0.27351769110010871</c:v>
                </c:pt>
                <c:pt idx="2">
                  <c:v>0.30383223068281112</c:v>
                </c:pt>
                <c:pt idx="3">
                  <c:v>0.28129205921938089</c:v>
                </c:pt>
                <c:pt idx="4">
                  <c:v>0.22251867662753469</c:v>
                </c:pt>
                <c:pt idx="5">
                  <c:v>0.24125291569476842</c:v>
                </c:pt>
                <c:pt idx="6">
                  <c:v>0.20101822959435048</c:v>
                </c:pt>
                <c:pt idx="7">
                  <c:v>0.30914191620418369</c:v>
                </c:pt>
                <c:pt idx="8">
                  <c:v>0.22287839020122485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5.3831467824654665E-2</c:v>
                </c:pt>
                <c:pt idx="1">
                  <c:v>3.4053858229682404E-2</c:v>
                </c:pt>
                <c:pt idx="2">
                  <c:v>2.9459493196854324E-2</c:v>
                </c:pt>
                <c:pt idx="3">
                  <c:v>6.2872524514516442E-2</c:v>
                </c:pt>
                <c:pt idx="4">
                  <c:v>2.454642475987193E-2</c:v>
                </c:pt>
                <c:pt idx="5">
                  <c:v>6.1312895701432855E-2</c:v>
                </c:pt>
                <c:pt idx="6">
                  <c:v>8.0472984069633768E-2</c:v>
                </c:pt>
                <c:pt idx="7">
                  <c:v>6.4584985058242367E-2</c:v>
                </c:pt>
                <c:pt idx="8">
                  <c:v>5.5118110236220472E-2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0.12991801744468987</c:v>
                </c:pt>
                <c:pt idx="1">
                  <c:v>0.13645694964376284</c:v>
                </c:pt>
                <c:pt idx="2">
                  <c:v>0.10972412932218199</c:v>
                </c:pt>
                <c:pt idx="3">
                  <c:v>0.12862910978657952</c:v>
                </c:pt>
                <c:pt idx="4">
                  <c:v>0.18729989327641408</c:v>
                </c:pt>
                <c:pt idx="5">
                  <c:v>0.12695768077307565</c:v>
                </c:pt>
                <c:pt idx="6">
                  <c:v>0.15437674494990966</c:v>
                </c:pt>
                <c:pt idx="7">
                  <c:v>0.10819052265658352</c:v>
                </c:pt>
                <c:pt idx="8">
                  <c:v>0.17869641294838146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36832"/>
        <c:axId val="54571392"/>
      </c:barChart>
      <c:catAx>
        <c:axId val="54536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4571392"/>
        <c:crosses val="autoZero"/>
        <c:auto val="1"/>
        <c:lblAlgn val="ctr"/>
        <c:lblOffset val="100"/>
        <c:noMultiLvlLbl val="0"/>
      </c:catAx>
      <c:valAx>
        <c:axId val="5457139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453683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0.39696617559865749</c:v>
                </c:pt>
                <c:pt idx="1">
                  <c:v>0.3818350979000093</c:v>
                </c:pt>
                <c:pt idx="2">
                  <c:v>0.45649654430105685</c:v>
                </c:pt>
                <c:pt idx="3">
                  <c:v>0.37291106477600955</c:v>
                </c:pt>
                <c:pt idx="4">
                  <c:v>0.36805836815036613</c:v>
                </c:pt>
                <c:pt idx="5">
                  <c:v>0.41528761265675346</c:v>
                </c:pt>
                <c:pt idx="6">
                  <c:v>0.37920057841982613</c:v>
                </c:pt>
                <c:pt idx="7">
                  <c:v>0.40199122975894264</c:v>
                </c:pt>
                <c:pt idx="8">
                  <c:v>0.37332872939352069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6.4451263090390315E-2</c:v>
                </c:pt>
                <c:pt idx="1">
                  <c:v>6.6387613954309518E-2</c:v>
                </c:pt>
                <c:pt idx="2">
                  <c:v>7.5074080970325308E-2</c:v>
                </c:pt>
                <c:pt idx="3">
                  <c:v>5.9704520603171718E-2</c:v>
                </c:pt>
                <c:pt idx="4">
                  <c:v>4.6401313076824692E-2</c:v>
                </c:pt>
                <c:pt idx="5">
                  <c:v>5.4593613585929311E-2</c:v>
                </c:pt>
                <c:pt idx="6">
                  <c:v>4.4157098760063518E-2</c:v>
                </c:pt>
                <c:pt idx="7">
                  <c:v>7.9728990680799486E-2</c:v>
                </c:pt>
                <c:pt idx="8">
                  <c:v>4.7346688731067732E-2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0.13796529696467766</c:v>
                </c:pt>
                <c:pt idx="1">
                  <c:v>8.734622038010241E-2</c:v>
                </c:pt>
                <c:pt idx="2">
                  <c:v>8.8456064482581226E-2</c:v>
                </c:pt>
                <c:pt idx="3">
                  <c:v>0.17190621309430615</c:v>
                </c:pt>
                <c:pt idx="4">
                  <c:v>5.7584234180196918E-2</c:v>
                </c:pt>
                <c:pt idx="5">
                  <c:v>0.15382378295896557</c:v>
                </c:pt>
                <c:pt idx="6">
                  <c:v>0.17112343694043644</c:v>
                </c:pt>
                <c:pt idx="7">
                  <c:v>0.17885713256957086</c:v>
                </c:pt>
                <c:pt idx="8">
                  <c:v>0.10879881095923052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0.40061726434627454</c:v>
                </c:pt>
                <c:pt idx="1">
                  <c:v>0.46443106776557891</c:v>
                </c:pt>
                <c:pt idx="2">
                  <c:v>0.37997331024603664</c:v>
                </c:pt>
                <c:pt idx="3">
                  <c:v>0.39547820152651264</c:v>
                </c:pt>
                <c:pt idx="4">
                  <c:v>0.52795608459261223</c:v>
                </c:pt>
                <c:pt idx="5">
                  <c:v>0.3762949907983516</c:v>
                </c:pt>
                <c:pt idx="6">
                  <c:v>0.40551888587967394</c:v>
                </c:pt>
                <c:pt idx="7">
                  <c:v>0.33942264699068703</c:v>
                </c:pt>
                <c:pt idx="8">
                  <c:v>0.47052577091618109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944704"/>
        <c:axId val="53946240"/>
      </c:barChart>
      <c:catAx>
        <c:axId val="53944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3946240"/>
        <c:crosses val="autoZero"/>
        <c:auto val="1"/>
        <c:lblAlgn val="ctr"/>
        <c:lblOffset val="100"/>
        <c:noMultiLvlLbl val="0"/>
      </c:catAx>
      <c:valAx>
        <c:axId val="5394624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39447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291123.21000000008</c:v>
                </c:pt>
                <c:pt idx="1">
                  <c:v>13761.610000000002</c:v>
                </c:pt>
                <c:pt idx="2">
                  <c:v>65812.12</c:v>
                </c:pt>
                <c:pt idx="3">
                  <c:v>13054.940000000008</c:v>
                </c:pt>
                <c:pt idx="4">
                  <c:v>35476.210000000006</c:v>
                </c:pt>
                <c:pt idx="5">
                  <c:v>790688.82000000018</c:v>
                </c:pt>
                <c:pt idx="6">
                  <c:v>289721.7</c:v>
                </c:pt>
                <c:pt idx="7">
                  <c:v>127597.72999999997</c:v>
                </c:pt>
                <c:pt idx="8">
                  <c:v>17573.71</c:v>
                </c:pt>
                <c:pt idx="9">
                  <c:v>202362.97999999998</c:v>
                </c:pt>
                <c:pt idx="10">
                  <c:v>97470.350000000035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03200"/>
        <c:axId val="540016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4923</c:v>
                </c:pt>
                <c:pt idx="1">
                  <c:v>198</c:v>
                </c:pt>
                <c:pt idx="2">
                  <c:v>1321</c:v>
                </c:pt>
                <c:pt idx="3">
                  <c:v>302</c:v>
                </c:pt>
                <c:pt idx="4">
                  <c:v>2544</c:v>
                </c:pt>
                <c:pt idx="5">
                  <c:v>7081</c:v>
                </c:pt>
                <c:pt idx="6">
                  <c:v>2906</c:v>
                </c:pt>
                <c:pt idx="7">
                  <c:v>1233</c:v>
                </c:pt>
                <c:pt idx="8">
                  <c:v>241</c:v>
                </c:pt>
                <c:pt idx="9">
                  <c:v>987</c:v>
                </c:pt>
                <c:pt idx="10">
                  <c:v>7258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29664"/>
        <c:axId val="72931584"/>
      </c:lineChart>
      <c:catAx>
        <c:axId val="729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2931584"/>
        <c:crosses val="autoZero"/>
        <c:auto val="1"/>
        <c:lblAlgn val="ctr"/>
        <c:lblOffset val="100"/>
        <c:noMultiLvlLbl val="0"/>
      </c:catAx>
      <c:valAx>
        <c:axId val="729315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2929664"/>
        <c:crosses val="autoZero"/>
        <c:crossBetween val="between"/>
      </c:valAx>
      <c:valAx>
        <c:axId val="540016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4003200"/>
        <c:crosses val="max"/>
        <c:crossBetween val="between"/>
      </c:valAx>
      <c:catAx>
        <c:axId val="54003200"/>
        <c:scaling>
          <c:orientation val="minMax"/>
        </c:scaling>
        <c:delete val="1"/>
        <c:axPos val="b"/>
        <c:majorTickMark val="out"/>
        <c:minorTickMark val="none"/>
        <c:tickLblPos val="nextTo"/>
        <c:crossAx val="540016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89697.64</c:v>
                </c:pt>
                <c:pt idx="1">
                  <c:v>43.11</c:v>
                </c:pt>
                <c:pt idx="2">
                  <c:v>12181.13</c:v>
                </c:pt>
                <c:pt idx="3">
                  <c:v>4023.06</c:v>
                </c:pt>
                <c:pt idx="4">
                  <c:v>3557.6900000000014</c:v>
                </c:pt>
                <c:pt idx="5">
                  <c:v>99428.3</c:v>
                </c:pt>
                <c:pt idx="6">
                  <c:v>63240.27</c:v>
                </c:pt>
                <c:pt idx="7">
                  <c:v>2713.67</c:v>
                </c:pt>
                <c:pt idx="8">
                  <c:v>560.13</c:v>
                </c:pt>
                <c:pt idx="9">
                  <c:v>18845.869999999995</c:v>
                </c:pt>
                <c:pt idx="10">
                  <c:v>21440.62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39296"/>
        <c:axId val="540211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4247</c:v>
                </c:pt>
                <c:pt idx="1">
                  <c:v>2</c:v>
                </c:pt>
                <c:pt idx="2">
                  <c:v>380</c:v>
                </c:pt>
                <c:pt idx="3">
                  <c:v>111</c:v>
                </c:pt>
                <c:pt idx="4">
                  <c:v>283</c:v>
                </c:pt>
                <c:pt idx="5">
                  <c:v>3741</c:v>
                </c:pt>
                <c:pt idx="6">
                  <c:v>2021</c:v>
                </c:pt>
                <c:pt idx="7">
                  <c:v>72</c:v>
                </c:pt>
                <c:pt idx="8">
                  <c:v>11</c:v>
                </c:pt>
                <c:pt idx="9">
                  <c:v>247</c:v>
                </c:pt>
                <c:pt idx="10">
                  <c:v>3500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9648"/>
        <c:axId val="54019584"/>
      </c:lineChart>
      <c:catAx>
        <c:axId val="481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4019584"/>
        <c:crosses val="autoZero"/>
        <c:auto val="1"/>
        <c:lblAlgn val="ctr"/>
        <c:lblOffset val="100"/>
        <c:noMultiLvlLbl val="0"/>
      </c:catAx>
      <c:valAx>
        <c:axId val="540195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8139648"/>
        <c:crosses val="autoZero"/>
        <c:crossBetween val="between"/>
      </c:valAx>
      <c:valAx>
        <c:axId val="540211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4039296"/>
        <c:crosses val="max"/>
        <c:crossBetween val="between"/>
      </c:valAx>
      <c:catAx>
        <c:axId val="5403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540211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48.7%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41.4%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63.6%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60.2%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719420</v>
      </c>
      <c r="D5" s="30">
        <f>SUM(E5:F5)</f>
        <v>208018</v>
      </c>
      <c r="E5" s="31">
        <f>SUM(E6:E13)</f>
        <v>105462</v>
      </c>
      <c r="F5" s="32">
        <f t="shared" ref="F5:G5" si="0">SUM(F6:F13)</f>
        <v>102556</v>
      </c>
      <c r="G5" s="29">
        <f t="shared" si="0"/>
        <v>227603</v>
      </c>
      <c r="H5" s="33">
        <f>D5/C5</f>
        <v>0.28914681271023879</v>
      </c>
      <c r="I5" s="26"/>
      <c r="J5" s="24">
        <f t="shared" ref="J5:J13" si="1">C5-D5-G5</f>
        <v>283799</v>
      </c>
      <c r="K5" s="58">
        <f>E5/C5</f>
        <v>0.14659308887715103</v>
      </c>
      <c r="L5" s="58">
        <f>F5/C5</f>
        <v>0.14255372383308776</v>
      </c>
    </row>
    <row r="6" spans="1:12" ht="20.100000000000001" customHeight="1" thickTop="1">
      <c r="B6" s="18" t="s">
        <v>18</v>
      </c>
      <c r="C6" s="34">
        <v>183055</v>
      </c>
      <c r="D6" s="35">
        <f t="shared" ref="D6:D13" si="2">SUM(E6:F6)</f>
        <v>40565</v>
      </c>
      <c r="E6" s="36">
        <v>22838</v>
      </c>
      <c r="F6" s="37">
        <v>17727</v>
      </c>
      <c r="G6" s="34">
        <v>58859</v>
      </c>
      <c r="H6" s="38">
        <f t="shared" ref="H6:H13" si="3">D6/C6</f>
        <v>0.22160006555406844</v>
      </c>
      <c r="I6" s="26"/>
      <c r="J6" s="24">
        <f t="shared" si="1"/>
        <v>83631</v>
      </c>
      <c r="K6" s="58">
        <f t="shared" ref="K6:K13" si="4">E6/C6</f>
        <v>0.12476031793723198</v>
      </c>
      <c r="L6" s="58">
        <f t="shared" ref="L6:L13" si="5">F6/C6</f>
        <v>9.6839747616836475E-2</v>
      </c>
    </row>
    <row r="7" spans="1:12" ht="20.100000000000001" customHeight="1">
      <c r="B7" s="19" t="s">
        <v>19</v>
      </c>
      <c r="C7" s="39">
        <v>95466</v>
      </c>
      <c r="D7" s="40">
        <f t="shared" si="2"/>
        <v>28917</v>
      </c>
      <c r="E7" s="41">
        <v>14877</v>
      </c>
      <c r="F7" s="42">
        <v>14040</v>
      </c>
      <c r="G7" s="39">
        <v>30401</v>
      </c>
      <c r="H7" s="43">
        <f t="shared" si="3"/>
        <v>0.30290365156181259</v>
      </c>
      <c r="I7" s="26"/>
      <c r="J7" s="24">
        <f t="shared" si="1"/>
        <v>36148</v>
      </c>
      <c r="K7" s="58">
        <f t="shared" si="4"/>
        <v>0.15583558544403242</v>
      </c>
      <c r="L7" s="58">
        <f t="shared" si="5"/>
        <v>0.14706806611778014</v>
      </c>
    </row>
    <row r="8" spans="1:12" ht="20.100000000000001" customHeight="1">
      <c r="B8" s="19" t="s">
        <v>20</v>
      </c>
      <c r="C8" s="39">
        <v>53657</v>
      </c>
      <c r="D8" s="40">
        <f t="shared" si="2"/>
        <v>18083</v>
      </c>
      <c r="E8" s="41">
        <v>8852</v>
      </c>
      <c r="F8" s="42">
        <v>9231</v>
      </c>
      <c r="G8" s="39">
        <v>16685</v>
      </c>
      <c r="H8" s="43">
        <f t="shared" si="3"/>
        <v>0.33701101440632164</v>
      </c>
      <c r="I8" s="26"/>
      <c r="J8" s="24">
        <f t="shared" si="1"/>
        <v>18889</v>
      </c>
      <c r="K8" s="58">
        <f t="shared" si="4"/>
        <v>0.16497381515925227</v>
      </c>
      <c r="L8" s="58">
        <f t="shared" si="5"/>
        <v>0.17203719924706934</v>
      </c>
    </row>
    <row r="9" spans="1:12" ht="20.100000000000001" customHeight="1">
      <c r="B9" s="19" t="s">
        <v>21</v>
      </c>
      <c r="C9" s="39">
        <v>31898</v>
      </c>
      <c r="D9" s="40">
        <f t="shared" si="2"/>
        <v>9064</v>
      </c>
      <c r="E9" s="41">
        <v>4629</v>
      </c>
      <c r="F9" s="42">
        <v>4435</v>
      </c>
      <c r="G9" s="39">
        <v>10346</v>
      </c>
      <c r="H9" s="43">
        <f t="shared" si="3"/>
        <v>0.28415574644178321</v>
      </c>
      <c r="I9" s="26"/>
      <c r="J9" s="24">
        <f t="shared" si="1"/>
        <v>12488</v>
      </c>
      <c r="K9" s="58">
        <f t="shared" si="4"/>
        <v>0.14511881622672268</v>
      </c>
      <c r="L9" s="58">
        <f t="shared" si="5"/>
        <v>0.1390369302150605</v>
      </c>
    </row>
    <row r="10" spans="1:12" ht="20.100000000000001" customHeight="1">
      <c r="B10" s="19" t="s">
        <v>22</v>
      </c>
      <c r="C10" s="39">
        <v>46548</v>
      </c>
      <c r="D10" s="40">
        <f t="shared" si="2"/>
        <v>13689</v>
      </c>
      <c r="E10" s="41">
        <v>6555</v>
      </c>
      <c r="F10" s="42">
        <v>7134</v>
      </c>
      <c r="G10" s="39">
        <v>14666</v>
      </c>
      <c r="H10" s="43">
        <f t="shared" si="3"/>
        <v>0.29408352668213456</v>
      </c>
      <c r="I10" s="26"/>
      <c r="J10" s="24">
        <f t="shared" si="1"/>
        <v>18193</v>
      </c>
      <c r="K10" s="58">
        <f t="shared" si="4"/>
        <v>0.1408223769012632</v>
      </c>
      <c r="L10" s="58">
        <f t="shared" si="5"/>
        <v>0.15326114978087135</v>
      </c>
    </row>
    <row r="11" spans="1:12" ht="20.100000000000001" customHeight="1">
      <c r="B11" s="19" t="s">
        <v>23</v>
      </c>
      <c r="C11" s="39">
        <v>103023</v>
      </c>
      <c r="D11" s="40">
        <f t="shared" si="2"/>
        <v>30171</v>
      </c>
      <c r="E11" s="41">
        <v>14741</v>
      </c>
      <c r="F11" s="42">
        <v>15430</v>
      </c>
      <c r="G11" s="39">
        <v>33165</v>
      </c>
      <c r="H11" s="43">
        <f t="shared" si="3"/>
        <v>0.29285693485920622</v>
      </c>
      <c r="I11" s="26"/>
      <c r="J11" s="24">
        <f t="shared" si="1"/>
        <v>39687</v>
      </c>
      <c r="K11" s="58">
        <f t="shared" si="4"/>
        <v>0.1430845539345583</v>
      </c>
      <c r="L11" s="58">
        <f t="shared" si="5"/>
        <v>0.1497723809246479</v>
      </c>
    </row>
    <row r="12" spans="1:12" ht="20.100000000000001" customHeight="1">
      <c r="B12" s="19" t="s">
        <v>24</v>
      </c>
      <c r="C12" s="39">
        <v>145227</v>
      </c>
      <c r="D12" s="40">
        <f t="shared" si="2"/>
        <v>47391</v>
      </c>
      <c r="E12" s="41">
        <v>23301</v>
      </c>
      <c r="F12" s="42">
        <v>24090</v>
      </c>
      <c r="G12" s="39">
        <v>44948</v>
      </c>
      <c r="H12" s="43">
        <f t="shared" si="3"/>
        <v>0.32632361750914085</v>
      </c>
      <c r="I12" s="26"/>
      <c r="J12" s="24">
        <f t="shared" si="1"/>
        <v>52888</v>
      </c>
      <c r="K12" s="58">
        <f t="shared" si="4"/>
        <v>0.16044537172839762</v>
      </c>
      <c r="L12" s="58">
        <f t="shared" si="5"/>
        <v>0.16587824578074326</v>
      </c>
    </row>
    <row r="13" spans="1:12" ht="20.100000000000001" customHeight="1">
      <c r="B13" s="19" t="s">
        <v>25</v>
      </c>
      <c r="C13" s="39">
        <v>60546</v>
      </c>
      <c r="D13" s="40">
        <f t="shared" si="2"/>
        <v>20138</v>
      </c>
      <c r="E13" s="41">
        <v>9669</v>
      </c>
      <c r="F13" s="42">
        <v>10469</v>
      </c>
      <c r="G13" s="39">
        <v>18533</v>
      </c>
      <c r="H13" s="43">
        <f t="shared" si="3"/>
        <v>0.33260661315363527</v>
      </c>
      <c r="I13" s="26"/>
      <c r="J13" s="24">
        <f t="shared" si="1"/>
        <v>21875</v>
      </c>
      <c r="K13" s="58">
        <f t="shared" si="4"/>
        <v>0.15969675948865325</v>
      </c>
      <c r="L13" s="58">
        <f t="shared" si="5"/>
        <v>0.17290985366498199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7868</v>
      </c>
      <c r="E4" s="46">
        <f t="shared" ref="E4:K4" si="0">SUM(E5:E6)</f>
        <v>5162</v>
      </c>
      <c r="F4" s="46">
        <f t="shared" si="0"/>
        <v>7952</v>
      </c>
      <c r="G4" s="46">
        <f t="shared" si="0"/>
        <v>5052</v>
      </c>
      <c r="H4" s="46">
        <f t="shared" si="0"/>
        <v>4289</v>
      </c>
      <c r="I4" s="46">
        <f t="shared" si="0"/>
        <v>5055</v>
      </c>
      <c r="J4" s="45">
        <f t="shared" si="0"/>
        <v>3086</v>
      </c>
      <c r="K4" s="47">
        <f t="shared" si="0"/>
        <v>38464</v>
      </c>
      <c r="L4" s="55">
        <f>K4/人口統計!D5</f>
        <v>0.18490707534924863</v>
      </c>
    </row>
    <row r="5" spans="1:12" ht="20.100000000000001" customHeight="1">
      <c r="B5" s="115"/>
      <c r="C5" s="116" t="s">
        <v>39</v>
      </c>
      <c r="D5" s="48">
        <v>1045</v>
      </c>
      <c r="E5" s="49">
        <v>823</v>
      </c>
      <c r="F5" s="49">
        <v>812</v>
      </c>
      <c r="G5" s="49">
        <v>611</v>
      </c>
      <c r="H5" s="49">
        <v>500</v>
      </c>
      <c r="I5" s="49">
        <v>490</v>
      </c>
      <c r="J5" s="48">
        <v>295</v>
      </c>
      <c r="K5" s="50">
        <f>SUM(D5:J5)</f>
        <v>4576</v>
      </c>
      <c r="L5" s="56">
        <f>K5/人口統計!D5</f>
        <v>2.1998096318587814E-2</v>
      </c>
    </row>
    <row r="6" spans="1:12" ht="20.100000000000001" customHeight="1">
      <c r="B6" s="115"/>
      <c r="C6" s="117" t="s">
        <v>40</v>
      </c>
      <c r="D6" s="51">
        <v>6823</v>
      </c>
      <c r="E6" s="52">
        <v>4339</v>
      </c>
      <c r="F6" s="52">
        <v>7140</v>
      </c>
      <c r="G6" s="52">
        <v>4441</v>
      </c>
      <c r="H6" s="52">
        <v>3789</v>
      </c>
      <c r="I6" s="52">
        <v>4565</v>
      </c>
      <c r="J6" s="51">
        <v>2791</v>
      </c>
      <c r="K6" s="53">
        <f>SUM(D6:J6)</f>
        <v>33888</v>
      </c>
      <c r="L6" s="57">
        <f>K6/人口統計!D5</f>
        <v>0.16290897903066082</v>
      </c>
    </row>
    <row r="7" spans="1:12" ht="20.100000000000001" customHeight="1" thickBot="1">
      <c r="B7" s="193" t="s">
        <v>63</v>
      </c>
      <c r="C7" s="194"/>
      <c r="D7" s="45">
        <v>83</v>
      </c>
      <c r="E7" s="46">
        <v>125</v>
      </c>
      <c r="F7" s="46">
        <v>117</v>
      </c>
      <c r="G7" s="46">
        <v>109</v>
      </c>
      <c r="H7" s="46">
        <v>95</v>
      </c>
      <c r="I7" s="46">
        <v>95</v>
      </c>
      <c r="J7" s="45">
        <v>73</v>
      </c>
      <c r="K7" s="47">
        <f>SUM(D7:J7)</f>
        <v>697</v>
      </c>
      <c r="L7" s="78"/>
    </row>
    <row r="8" spans="1:12" ht="20.100000000000001" customHeight="1" thickTop="1">
      <c r="B8" s="195" t="s">
        <v>35</v>
      </c>
      <c r="C8" s="196"/>
      <c r="D8" s="35">
        <f>D4+D7</f>
        <v>7951</v>
      </c>
      <c r="E8" s="34">
        <f t="shared" ref="E8:K8" si="1">E4+E7</f>
        <v>5287</v>
      </c>
      <c r="F8" s="34">
        <f t="shared" si="1"/>
        <v>8069</v>
      </c>
      <c r="G8" s="34">
        <f t="shared" si="1"/>
        <v>5161</v>
      </c>
      <c r="H8" s="34">
        <f t="shared" si="1"/>
        <v>4384</v>
      </c>
      <c r="I8" s="34">
        <f t="shared" si="1"/>
        <v>5150</v>
      </c>
      <c r="J8" s="35">
        <f t="shared" si="1"/>
        <v>3159</v>
      </c>
      <c r="K8" s="54">
        <f t="shared" si="1"/>
        <v>39161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1221</v>
      </c>
      <c r="E23" s="39">
        <v>781</v>
      </c>
      <c r="F23" s="39">
        <v>1098</v>
      </c>
      <c r="G23" s="39">
        <v>757</v>
      </c>
      <c r="H23" s="39">
        <v>643</v>
      </c>
      <c r="I23" s="39">
        <v>828</v>
      </c>
      <c r="J23" s="40">
        <v>519</v>
      </c>
      <c r="K23" s="167">
        <f t="shared" ref="K23:K30" si="2">SUM(D23:J23)</f>
        <v>5847</v>
      </c>
      <c r="L23" s="188">
        <f>K23/人口統計!D6</f>
        <v>0.14413903611487736</v>
      </c>
    </row>
    <row r="24" spans="1:12" ht="20.100000000000001" customHeight="1">
      <c r="B24" s="197" t="s">
        <v>19</v>
      </c>
      <c r="C24" s="199"/>
      <c r="D24" s="45">
        <v>1223</v>
      </c>
      <c r="E24" s="46">
        <v>829</v>
      </c>
      <c r="F24" s="46">
        <v>1139</v>
      </c>
      <c r="G24" s="46">
        <v>711</v>
      </c>
      <c r="H24" s="46">
        <v>570</v>
      </c>
      <c r="I24" s="46">
        <v>659</v>
      </c>
      <c r="J24" s="45">
        <v>426</v>
      </c>
      <c r="K24" s="47">
        <f t="shared" si="2"/>
        <v>5557</v>
      </c>
      <c r="L24" s="55">
        <f>K24/人口統計!D7</f>
        <v>0.1921706954386693</v>
      </c>
    </row>
    <row r="25" spans="1:12" ht="20.100000000000001" customHeight="1">
      <c r="B25" s="197" t="s">
        <v>20</v>
      </c>
      <c r="C25" s="199"/>
      <c r="D25" s="45">
        <v>799</v>
      </c>
      <c r="E25" s="46">
        <v>447</v>
      </c>
      <c r="F25" s="46">
        <v>778</v>
      </c>
      <c r="G25" s="46">
        <v>534</v>
      </c>
      <c r="H25" s="46">
        <v>445</v>
      </c>
      <c r="I25" s="46">
        <v>485</v>
      </c>
      <c r="J25" s="45">
        <v>313</v>
      </c>
      <c r="K25" s="47">
        <f t="shared" si="2"/>
        <v>3801</v>
      </c>
      <c r="L25" s="55">
        <f>K25/人口統計!D8</f>
        <v>0.21019742299397223</v>
      </c>
    </row>
    <row r="26" spans="1:12" ht="20.100000000000001" customHeight="1">
      <c r="B26" s="197" t="s">
        <v>21</v>
      </c>
      <c r="C26" s="199"/>
      <c r="D26" s="45">
        <v>209</v>
      </c>
      <c r="E26" s="46">
        <v>180</v>
      </c>
      <c r="F26" s="46">
        <v>294</v>
      </c>
      <c r="G26" s="46">
        <v>220</v>
      </c>
      <c r="H26" s="46">
        <v>196</v>
      </c>
      <c r="I26" s="46">
        <v>198</v>
      </c>
      <c r="J26" s="45">
        <v>151</v>
      </c>
      <c r="K26" s="47">
        <f t="shared" si="2"/>
        <v>1448</v>
      </c>
      <c r="L26" s="55">
        <f>K26/人口統計!D9</f>
        <v>0.15975286849073256</v>
      </c>
    </row>
    <row r="27" spans="1:12" ht="20.100000000000001" customHeight="1">
      <c r="B27" s="197" t="s">
        <v>22</v>
      </c>
      <c r="C27" s="199"/>
      <c r="D27" s="45">
        <v>382</v>
      </c>
      <c r="E27" s="46">
        <v>256</v>
      </c>
      <c r="F27" s="46">
        <v>489</v>
      </c>
      <c r="G27" s="46">
        <v>311</v>
      </c>
      <c r="H27" s="46">
        <v>263</v>
      </c>
      <c r="I27" s="46">
        <v>316</v>
      </c>
      <c r="J27" s="45">
        <v>166</v>
      </c>
      <c r="K27" s="47">
        <f t="shared" si="2"/>
        <v>2183</v>
      </c>
      <c r="L27" s="55">
        <f>K27/人口統計!D10</f>
        <v>0.15947110818905691</v>
      </c>
    </row>
    <row r="28" spans="1:12" ht="20.100000000000001" customHeight="1">
      <c r="B28" s="197" t="s">
        <v>23</v>
      </c>
      <c r="C28" s="199"/>
      <c r="D28" s="45">
        <v>732</v>
      </c>
      <c r="E28" s="46">
        <v>632</v>
      </c>
      <c r="F28" s="46">
        <v>1252</v>
      </c>
      <c r="G28" s="46">
        <v>642</v>
      </c>
      <c r="H28" s="46">
        <v>607</v>
      </c>
      <c r="I28" s="46">
        <v>688</v>
      </c>
      <c r="J28" s="45">
        <v>386</v>
      </c>
      <c r="K28" s="47">
        <f t="shared" si="2"/>
        <v>4939</v>
      </c>
      <c r="L28" s="55">
        <f>K28/人口統計!D11</f>
        <v>0.16370024195419441</v>
      </c>
    </row>
    <row r="29" spans="1:12" ht="20.100000000000001" customHeight="1">
      <c r="B29" s="197" t="s">
        <v>24</v>
      </c>
      <c r="C29" s="198"/>
      <c r="D29" s="40">
        <v>2789</v>
      </c>
      <c r="E29" s="39">
        <v>1603</v>
      </c>
      <c r="F29" s="39">
        <v>2184</v>
      </c>
      <c r="G29" s="39">
        <v>1445</v>
      </c>
      <c r="H29" s="39">
        <v>1231</v>
      </c>
      <c r="I29" s="39">
        <v>1337</v>
      </c>
      <c r="J29" s="40">
        <v>792</v>
      </c>
      <c r="K29" s="167">
        <f t="shared" si="2"/>
        <v>11381</v>
      </c>
      <c r="L29" s="168">
        <f>K29/人口統計!D12</f>
        <v>0.24015108353906861</v>
      </c>
    </row>
    <row r="30" spans="1:12" ht="20.100000000000001" customHeight="1">
      <c r="B30" s="197" t="s">
        <v>25</v>
      </c>
      <c r="C30" s="198"/>
      <c r="D30" s="40">
        <v>513</v>
      </c>
      <c r="E30" s="39">
        <v>434</v>
      </c>
      <c r="F30" s="39">
        <v>718</v>
      </c>
      <c r="G30" s="39">
        <v>432</v>
      </c>
      <c r="H30" s="39">
        <v>334</v>
      </c>
      <c r="I30" s="39">
        <v>544</v>
      </c>
      <c r="J30" s="40">
        <v>333</v>
      </c>
      <c r="K30" s="167">
        <f t="shared" si="2"/>
        <v>3308</v>
      </c>
      <c r="L30" s="168">
        <f>K30/人口統計!D13</f>
        <v>0.16426656073095641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28994</v>
      </c>
      <c r="E5" s="174">
        <v>1944643.3799999994</v>
      </c>
      <c r="F5" s="175">
        <v>14615</v>
      </c>
      <c r="G5" s="176">
        <v>315731.49000000017</v>
      </c>
      <c r="H5" s="173">
        <v>2876</v>
      </c>
      <c r="I5" s="174">
        <v>675859.34999999986</v>
      </c>
      <c r="J5" s="175">
        <v>6941</v>
      </c>
      <c r="K5" s="176">
        <v>1962529.1999999995</v>
      </c>
      <c r="M5" s="147">
        <f>Q5+Q7</f>
        <v>43609</v>
      </c>
      <c r="N5" s="119" t="s">
        <v>106</v>
      </c>
      <c r="O5" s="120"/>
      <c r="P5" s="132"/>
      <c r="Q5" s="121">
        <v>28994</v>
      </c>
      <c r="R5" s="122">
        <v>1944643.3799999994</v>
      </c>
      <c r="S5" s="122">
        <f>R5/Q5*100</f>
        <v>6707.0544940332466</v>
      </c>
    </row>
    <row r="6" spans="1:19" ht="20.100000000000001" customHeight="1" thickTop="1">
      <c r="B6" s="203" t="s">
        <v>112</v>
      </c>
      <c r="C6" s="203"/>
      <c r="D6" s="169">
        <v>4604</v>
      </c>
      <c r="E6" s="170">
        <v>286508.32</v>
      </c>
      <c r="F6" s="171">
        <v>2265</v>
      </c>
      <c r="G6" s="172">
        <v>49813.659999999996</v>
      </c>
      <c r="H6" s="169">
        <v>282</v>
      </c>
      <c r="I6" s="170">
        <v>65539.86</v>
      </c>
      <c r="J6" s="171">
        <v>1130</v>
      </c>
      <c r="K6" s="172">
        <v>348483.85000000003</v>
      </c>
      <c r="M6" s="58"/>
      <c r="N6" s="123"/>
      <c r="O6" s="92" t="s">
        <v>103</v>
      </c>
      <c r="P6" s="105"/>
      <c r="Q6" s="96">
        <f>Q5/Q$13</f>
        <v>0.54269456818777373</v>
      </c>
      <c r="R6" s="97">
        <f>R5/R$13</f>
        <v>0.39696617559865749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4462</v>
      </c>
      <c r="E7" s="144">
        <v>301529.94999999995</v>
      </c>
      <c r="F7" s="145">
        <v>2434</v>
      </c>
      <c r="G7" s="146">
        <v>49588.729999999981</v>
      </c>
      <c r="H7" s="143">
        <v>236</v>
      </c>
      <c r="I7" s="144">
        <v>58427.939999999995</v>
      </c>
      <c r="J7" s="145">
        <v>879</v>
      </c>
      <c r="K7" s="146">
        <v>250984.00999999998</v>
      </c>
      <c r="M7" s="58"/>
      <c r="N7" s="124" t="s">
        <v>107</v>
      </c>
      <c r="O7" s="125"/>
      <c r="P7" s="133"/>
      <c r="Q7" s="126">
        <v>14615</v>
      </c>
      <c r="R7" s="127">
        <v>315731.49000000017</v>
      </c>
      <c r="S7" s="127">
        <f>R7/Q7*100</f>
        <v>2160.3249401300045</v>
      </c>
    </row>
    <row r="8" spans="1:19" ht="20.100000000000001" customHeight="1">
      <c r="B8" s="200" t="s">
        <v>114</v>
      </c>
      <c r="C8" s="200"/>
      <c r="D8" s="143">
        <v>2742</v>
      </c>
      <c r="E8" s="144">
        <v>185940.49000000005</v>
      </c>
      <c r="F8" s="145">
        <v>1463</v>
      </c>
      <c r="G8" s="146">
        <v>29769.799999999996</v>
      </c>
      <c r="H8" s="143">
        <v>327</v>
      </c>
      <c r="I8" s="144">
        <v>85715.680000000008</v>
      </c>
      <c r="J8" s="145">
        <v>669</v>
      </c>
      <c r="K8" s="146">
        <v>197192.89</v>
      </c>
      <c r="L8" s="87"/>
      <c r="M8" s="86"/>
      <c r="N8" s="128"/>
      <c r="O8" s="92" t="s">
        <v>103</v>
      </c>
      <c r="P8" s="105"/>
      <c r="Q8" s="96">
        <f>Q7/Q$13</f>
        <v>0.27355594654288173</v>
      </c>
      <c r="R8" s="97">
        <f>R7/R$13</f>
        <v>6.4451263090390315E-2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1060</v>
      </c>
      <c r="E9" s="144">
        <v>69492.53</v>
      </c>
      <c r="F9" s="145">
        <v>417</v>
      </c>
      <c r="G9" s="146">
        <v>8760.9600000000009</v>
      </c>
      <c r="H9" s="143">
        <v>46</v>
      </c>
      <c r="I9" s="144">
        <v>10872.390000000001</v>
      </c>
      <c r="J9" s="145">
        <v>351</v>
      </c>
      <c r="K9" s="146">
        <v>99682.569999999992</v>
      </c>
      <c r="L9" s="87"/>
      <c r="M9" s="86"/>
      <c r="N9" s="124" t="s">
        <v>108</v>
      </c>
      <c r="O9" s="125"/>
      <c r="P9" s="133"/>
      <c r="Q9" s="126">
        <v>2876</v>
      </c>
      <c r="R9" s="127">
        <v>675859.34999999986</v>
      </c>
      <c r="S9" s="127">
        <f>R9/Q9*100</f>
        <v>23499.977399165502</v>
      </c>
    </row>
    <row r="10" spans="1:19" ht="20.100000000000001" customHeight="1">
      <c r="B10" s="200" t="s">
        <v>116</v>
      </c>
      <c r="C10" s="200"/>
      <c r="D10" s="143">
        <v>1712</v>
      </c>
      <c r="E10" s="144">
        <v>117751.31000000001</v>
      </c>
      <c r="F10" s="145">
        <v>724</v>
      </c>
      <c r="G10" s="146">
        <v>15479.56</v>
      </c>
      <c r="H10" s="143">
        <v>184</v>
      </c>
      <c r="I10" s="144">
        <v>43615.44</v>
      </c>
      <c r="J10" s="145">
        <v>381</v>
      </c>
      <c r="K10" s="146">
        <v>106695.28</v>
      </c>
      <c r="L10" s="87"/>
      <c r="M10" s="86"/>
      <c r="N10" s="93"/>
      <c r="O10" s="92" t="s">
        <v>103</v>
      </c>
      <c r="P10" s="105"/>
      <c r="Q10" s="96">
        <f>Q9/Q$13</f>
        <v>5.3831467824654665E-2</v>
      </c>
      <c r="R10" s="97">
        <f>R9/R$13</f>
        <v>0.13796529696467766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3435</v>
      </c>
      <c r="E11" s="144">
        <v>243728.97999999995</v>
      </c>
      <c r="F11" s="145">
        <v>1224</v>
      </c>
      <c r="G11" s="146">
        <v>28381.719999999994</v>
      </c>
      <c r="H11" s="143">
        <v>490</v>
      </c>
      <c r="I11" s="144">
        <v>109988.6</v>
      </c>
      <c r="J11" s="145">
        <v>940</v>
      </c>
      <c r="K11" s="146">
        <v>260644.92</v>
      </c>
      <c r="L11" s="87"/>
      <c r="M11" s="86"/>
      <c r="N11" s="124" t="s">
        <v>109</v>
      </c>
      <c r="O11" s="125"/>
      <c r="P11" s="133"/>
      <c r="Q11" s="99">
        <v>6941</v>
      </c>
      <c r="R11" s="100">
        <v>1962529.1999999995</v>
      </c>
      <c r="S11" s="100">
        <f>R11/Q11*100</f>
        <v>28274.444604523836</v>
      </c>
    </row>
    <row r="12" spans="1:19" ht="20.100000000000001" customHeight="1" thickBot="1">
      <c r="B12" s="200" t="s">
        <v>118</v>
      </c>
      <c r="C12" s="200"/>
      <c r="D12" s="143">
        <v>8495</v>
      </c>
      <c r="E12" s="144">
        <v>561123.08000000031</v>
      </c>
      <c r="F12" s="145">
        <v>5069</v>
      </c>
      <c r="G12" s="146">
        <v>111290.43000000001</v>
      </c>
      <c r="H12" s="143">
        <v>1059</v>
      </c>
      <c r="I12" s="144">
        <v>249659.34</v>
      </c>
      <c r="J12" s="145">
        <v>1774</v>
      </c>
      <c r="K12" s="146">
        <v>473786.15999999992</v>
      </c>
      <c r="L12" s="87"/>
      <c r="M12" s="86"/>
      <c r="N12" s="123"/>
      <c r="O12" s="82" t="s">
        <v>103</v>
      </c>
      <c r="P12" s="106"/>
      <c r="Q12" s="101">
        <f>Q11/Q$13</f>
        <v>0.12991801744468987</v>
      </c>
      <c r="R12" s="102">
        <f>R11/R$13</f>
        <v>0.40061726434627454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2484</v>
      </c>
      <c r="E13" s="144">
        <v>178568.71999999994</v>
      </c>
      <c r="F13" s="145">
        <v>1019</v>
      </c>
      <c r="G13" s="146">
        <v>22646.629999999997</v>
      </c>
      <c r="H13" s="143">
        <v>252</v>
      </c>
      <c r="I13" s="144">
        <v>52040.100000000013</v>
      </c>
      <c r="J13" s="145">
        <v>817</v>
      </c>
      <c r="K13" s="146">
        <v>225059.52000000002</v>
      </c>
      <c r="M13" s="58"/>
      <c r="N13" s="129" t="s">
        <v>110</v>
      </c>
      <c r="O13" s="130"/>
      <c r="P13" s="131"/>
      <c r="Q13" s="94">
        <f>Q5+Q7+Q9+Q11</f>
        <v>53426</v>
      </c>
      <c r="R13" s="95">
        <f>R5+R7+R9+R11</f>
        <v>4898763.419999999</v>
      </c>
      <c r="S13" s="95">
        <f>R13/Q13*100</f>
        <v>9169.2498409014315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0.54269456818777373</v>
      </c>
      <c r="O16" s="58">
        <f>F5/(D5+F5+H5+J5)</f>
        <v>0.27355594654288173</v>
      </c>
      <c r="P16" s="58">
        <f>H5/(D5+F5+H5+J5)</f>
        <v>5.3831467824654665E-2</v>
      </c>
      <c r="Q16" s="58">
        <f>J5/(D5+F5+H5+J5)</f>
        <v>0.12991801744468987</v>
      </c>
    </row>
    <row r="17" spans="13:17" ht="20.100000000000001" customHeight="1">
      <c r="M17" s="14" t="s">
        <v>132</v>
      </c>
      <c r="N17" s="58">
        <f t="shared" ref="N17:N23" si="0">D6/(D6+F6+H6+J6)</f>
        <v>0.5559715010264461</v>
      </c>
      <c r="O17" s="58">
        <f t="shared" ref="O17:O23" si="1">F6/(D6+F6+H6+J6)</f>
        <v>0.27351769110010871</v>
      </c>
      <c r="P17" s="58">
        <f t="shared" ref="P17:P23" si="2">H6/(D6+F6+H6+J6)</f>
        <v>3.4053858229682404E-2</v>
      </c>
      <c r="Q17" s="58">
        <f t="shared" ref="Q17:Q23" si="3">J6/(D6+F6+H6+J6)</f>
        <v>0.13645694964376284</v>
      </c>
    </row>
    <row r="18" spans="13:17" ht="20.100000000000001" customHeight="1">
      <c r="M18" s="14" t="s">
        <v>133</v>
      </c>
      <c r="N18" s="58">
        <f t="shared" si="0"/>
        <v>0.55698414679815256</v>
      </c>
      <c r="O18" s="58">
        <f t="shared" si="1"/>
        <v>0.30383223068281112</v>
      </c>
      <c r="P18" s="58">
        <f t="shared" si="2"/>
        <v>2.9459493196854324E-2</v>
      </c>
      <c r="Q18" s="58">
        <f t="shared" si="3"/>
        <v>0.10972412932218199</v>
      </c>
    </row>
    <row r="19" spans="13:17" ht="20.100000000000001" customHeight="1">
      <c r="M19" s="14" t="s">
        <v>134</v>
      </c>
      <c r="N19" s="58">
        <f t="shared" si="0"/>
        <v>0.52720630647952316</v>
      </c>
      <c r="O19" s="58">
        <f t="shared" si="1"/>
        <v>0.28129205921938089</v>
      </c>
      <c r="P19" s="58">
        <f t="shared" si="2"/>
        <v>6.2872524514516442E-2</v>
      </c>
      <c r="Q19" s="58">
        <f t="shared" si="3"/>
        <v>0.12862910978657952</v>
      </c>
    </row>
    <row r="20" spans="13:17" ht="20.100000000000001" customHeight="1">
      <c r="M20" s="14" t="s">
        <v>135</v>
      </c>
      <c r="N20" s="58">
        <f t="shared" si="0"/>
        <v>0.56563500533617928</v>
      </c>
      <c r="O20" s="58">
        <f t="shared" si="1"/>
        <v>0.22251867662753469</v>
      </c>
      <c r="P20" s="58">
        <f t="shared" si="2"/>
        <v>2.454642475987193E-2</v>
      </c>
      <c r="Q20" s="58">
        <f t="shared" si="3"/>
        <v>0.18729989327641408</v>
      </c>
    </row>
    <row r="21" spans="13:17" ht="20.100000000000001" customHeight="1">
      <c r="M21" s="14" t="s">
        <v>136</v>
      </c>
      <c r="N21" s="58">
        <f t="shared" si="0"/>
        <v>0.57047650783072312</v>
      </c>
      <c r="O21" s="58">
        <f t="shared" si="1"/>
        <v>0.24125291569476842</v>
      </c>
      <c r="P21" s="58">
        <f t="shared" si="2"/>
        <v>6.1312895701432855E-2</v>
      </c>
      <c r="Q21" s="58">
        <f t="shared" si="3"/>
        <v>0.12695768077307565</v>
      </c>
    </row>
    <row r="22" spans="13:17" ht="20.100000000000001" customHeight="1">
      <c r="M22" s="14" t="s">
        <v>137</v>
      </c>
      <c r="N22" s="58">
        <f t="shared" si="0"/>
        <v>0.56413204138610606</v>
      </c>
      <c r="O22" s="58">
        <f t="shared" si="1"/>
        <v>0.20101822959435048</v>
      </c>
      <c r="P22" s="58">
        <f t="shared" si="2"/>
        <v>8.0472984069633768E-2</v>
      </c>
      <c r="Q22" s="58">
        <f t="shared" si="3"/>
        <v>0.15437674494990966</v>
      </c>
    </row>
    <row r="23" spans="13:17" ht="20.100000000000001" customHeight="1">
      <c r="M23" s="14" t="s">
        <v>138</v>
      </c>
      <c r="N23" s="58">
        <f t="shared" si="0"/>
        <v>0.5180825760809904</v>
      </c>
      <c r="O23" s="58">
        <f t="shared" si="1"/>
        <v>0.30914191620418369</v>
      </c>
      <c r="P23" s="58">
        <f t="shared" si="2"/>
        <v>6.4584985058242367E-2</v>
      </c>
      <c r="Q23" s="58">
        <f t="shared" si="3"/>
        <v>0.10819052265658352</v>
      </c>
    </row>
    <row r="24" spans="13:17" ht="20.100000000000001" customHeight="1">
      <c r="M24" s="14" t="s">
        <v>139</v>
      </c>
      <c r="N24" s="58">
        <f t="shared" ref="N24" si="4">D13/(D13+F13+H13+J13)</f>
        <v>0.54330708661417326</v>
      </c>
      <c r="O24" s="58">
        <f t="shared" ref="O24" si="5">F13/(D13+F13+H13+J13)</f>
        <v>0.22287839020122485</v>
      </c>
      <c r="P24" s="58">
        <f t="shared" ref="P24" si="6">H13/(D13+F13+H13+J13)</f>
        <v>5.5118110236220472E-2</v>
      </c>
      <c r="Q24" s="58">
        <f t="shared" ref="Q24" si="7">J13/(D13+F13+H13+J13)</f>
        <v>0.17869641294838146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0.39696617559865749</v>
      </c>
      <c r="O29" s="58">
        <f>G5/(E5+G5+I5+K5)</f>
        <v>6.4451263090390315E-2</v>
      </c>
      <c r="P29" s="58">
        <f>I5/(E5+G5+I5+K5)</f>
        <v>0.13796529696467766</v>
      </c>
      <c r="Q29" s="58">
        <f>K5/(E5+G5+I5+K5)</f>
        <v>0.40061726434627454</v>
      </c>
    </row>
    <row r="30" spans="13:17" ht="20.100000000000001" customHeight="1">
      <c r="M30" s="14" t="s">
        <v>132</v>
      </c>
      <c r="N30" s="58">
        <f t="shared" ref="N30:N37" si="8">E6/(E6+G6+I6+K6)</f>
        <v>0.3818350979000093</v>
      </c>
      <c r="O30" s="58">
        <f t="shared" ref="O30:O37" si="9">G6/(E6+G6+I6+K6)</f>
        <v>6.6387613954309518E-2</v>
      </c>
      <c r="P30" s="58">
        <f t="shared" ref="P30:P37" si="10">I6/(E6+G6+I6+K6)</f>
        <v>8.734622038010241E-2</v>
      </c>
      <c r="Q30" s="58">
        <f t="shared" ref="Q30:Q37" si="11">K6/(E6+G6+I6+K6)</f>
        <v>0.46443106776557891</v>
      </c>
    </row>
    <row r="31" spans="13:17" ht="20.100000000000001" customHeight="1">
      <c r="M31" s="14" t="s">
        <v>133</v>
      </c>
      <c r="N31" s="58">
        <f t="shared" si="8"/>
        <v>0.45649654430105685</v>
      </c>
      <c r="O31" s="58">
        <f t="shared" si="9"/>
        <v>7.5074080970325308E-2</v>
      </c>
      <c r="P31" s="58">
        <f t="shared" si="10"/>
        <v>8.8456064482581226E-2</v>
      </c>
      <c r="Q31" s="58">
        <f t="shared" si="11"/>
        <v>0.37997331024603664</v>
      </c>
    </row>
    <row r="32" spans="13:17" ht="20.100000000000001" customHeight="1">
      <c r="M32" s="14" t="s">
        <v>134</v>
      </c>
      <c r="N32" s="58">
        <f t="shared" si="8"/>
        <v>0.37291106477600955</v>
      </c>
      <c r="O32" s="58">
        <f t="shared" si="9"/>
        <v>5.9704520603171718E-2</v>
      </c>
      <c r="P32" s="58">
        <f t="shared" si="10"/>
        <v>0.17190621309430615</v>
      </c>
      <c r="Q32" s="58">
        <f t="shared" si="11"/>
        <v>0.39547820152651264</v>
      </c>
    </row>
    <row r="33" spans="13:17" ht="20.100000000000001" customHeight="1">
      <c r="M33" s="14" t="s">
        <v>135</v>
      </c>
      <c r="N33" s="58">
        <f t="shared" si="8"/>
        <v>0.36805836815036613</v>
      </c>
      <c r="O33" s="58">
        <f t="shared" si="9"/>
        <v>4.6401313076824692E-2</v>
      </c>
      <c r="P33" s="58">
        <f t="shared" si="10"/>
        <v>5.7584234180196918E-2</v>
      </c>
      <c r="Q33" s="58">
        <f t="shared" si="11"/>
        <v>0.52795608459261223</v>
      </c>
    </row>
    <row r="34" spans="13:17" ht="20.100000000000001" customHeight="1">
      <c r="M34" s="14" t="s">
        <v>136</v>
      </c>
      <c r="N34" s="58">
        <f t="shared" si="8"/>
        <v>0.41528761265675346</v>
      </c>
      <c r="O34" s="58">
        <f t="shared" si="9"/>
        <v>5.4593613585929311E-2</v>
      </c>
      <c r="P34" s="58">
        <f t="shared" si="10"/>
        <v>0.15382378295896557</v>
      </c>
      <c r="Q34" s="58">
        <f t="shared" si="11"/>
        <v>0.3762949907983516</v>
      </c>
    </row>
    <row r="35" spans="13:17" ht="20.100000000000001" customHeight="1">
      <c r="M35" s="14" t="s">
        <v>137</v>
      </c>
      <c r="N35" s="58">
        <f t="shared" si="8"/>
        <v>0.37920057841982613</v>
      </c>
      <c r="O35" s="58">
        <f t="shared" si="9"/>
        <v>4.4157098760063518E-2</v>
      </c>
      <c r="P35" s="58">
        <f t="shared" si="10"/>
        <v>0.17112343694043644</v>
      </c>
      <c r="Q35" s="58">
        <f t="shared" si="11"/>
        <v>0.40551888587967394</v>
      </c>
    </row>
    <row r="36" spans="13:17" ht="20.100000000000001" customHeight="1">
      <c r="M36" s="14" t="s">
        <v>138</v>
      </c>
      <c r="N36" s="58">
        <f t="shared" si="8"/>
        <v>0.40199122975894264</v>
      </c>
      <c r="O36" s="58">
        <f t="shared" si="9"/>
        <v>7.9728990680799486E-2</v>
      </c>
      <c r="P36" s="58">
        <f t="shared" si="10"/>
        <v>0.17885713256957086</v>
      </c>
      <c r="Q36" s="58">
        <f t="shared" si="11"/>
        <v>0.33942264699068703</v>
      </c>
    </row>
    <row r="37" spans="13:17" ht="20.100000000000001" customHeight="1">
      <c r="M37" s="14" t="s">
        <v>139</v>
      </c>
      <c r="N37" s="58">
        <f t="shared" si="8"/>
        <v>0.37332872939352069</v>
      </c>
      <c r="O37" s="58">
        <f t="shared" si="9"/>
        <v>4.7346688731067732E-2</v>
      </c>
      <c r="P37" s="58">
        <f t="shared" si="10"/>
        <v>0.10879881095923052</v>
      </c>
      <c r="Q37" s="58">
        <f t="shared" si="11"/>
        <v>0.47052577091618109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4923</v>
      </c>
      <c r="F5" s="149">
        <f>E5/SUM(E$5:E$15)</f>
        <v>0.16979375043112369</v>
      </c>
      <c r="G5" s="150">
        <v>291123.21000000008</v>
      </c>
      <c r="H5" s="151">
        <f>G5/SUM(G$5:G$15)</f>
        <v>0.14970519170460964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198</v>
      </c>
      <c r="F6" s="153">
        <f t="shared" ref="F6:F15" si="0">E6/SUM(E$5:E$15)</f>
        <v>6.8289991032627444E-3</v>
      </c>
      <c r="G6" s="154">
        <v>13761.610000000002</v>
      </c>
      <c r="H6" s="155">
        <f t="shared" ref="H6:H15" si="1">G6/SUM(G$5:G$15)</f>
        <v>7.0766754159315324E-3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1321</v>
      </c>
      <c r="F7" s="153">
        <f t="shared" si="0"/>
        <v>4.5561150582879219E-2</v>
      </c>
      <c r="G7" s="154">
        <v>65812.12</v>
      </c>
      <c r="H7" s="155">
        <f t="shared" si="1"/>
        <v>3.3842770698656321E-2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302</v>
      </c>
      <c r="F8" s="153">
        <f t="shared" si="0"/>
        <v>1.041594812719873E-2</v>
      </c>
      <c r="G8" s="154">
        <v>13054.940000000008</v>
      </c>
      <c r="H8" s="155">
        <f t="shared" si="1"/>
        <v>6.7132823088622076E-3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2544</v>
      </c>
      <c r="F9" s="153">
        <f t="shared" si="0"/>
        <v>8.7742291508587977E-2</v>
      </c>
      <c r="G9" s="154">
        <v>35476.210000000006</v>
      </c>
      <c r="H9" s="155">
        <f t="shared" si="1"/>
        <v>1.8243041559630333E-2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7081</v>
      </c>
      <c r="F10" s="153">
        <f t="shared" si="0"/>
        <v>0.2442229426777954</v>
      </c>
      <c r="G10" s="154">
        <v>790688.82000000018</v>
      </c>
      <c r="H10" s="155">
        <f t="shared" si="1"/>
        <v>0.40659836560881418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2906</v>
      </c>
      <c r="F11" s="153">
        <f t="shared" si="0"/>
        <v>0.10022763330344209</v>
      </c>
      <c r="G11" s="154">
        <v>289721.7</v>
      </c>
      <c r="H11" s="155">
        <f t="shared" si="1"/>
        <v>0.14898448886808233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1233</v>
      </c>
      <c r="F12" s="153">
        <f t="shared" si="0"/>
        <v>4.2526039870318E-2</v>
      </c>
      <c r="G12" s="154">
        <v>127597.72999999997</v>
      </c>
      <c r="H12" s="155">
        <f t="shared" si="1"/>
        <v>6.5614976664770258E-2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241</v>
      </c>
      <c r="F13" s="153">
        <f t="shared" si="0"/>
        <v>8.3120645650824315E-3</v>
      </c>
      <c r="G13" s="154">
        <v>17573.71</v>
      </c>
      <c r="H13" s="155">
        <f t="shared" si="1"/>
        <v>9.0369834288073925E-3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987</v>
      </c>
      <c r="F14" s="153">
        <f t="shared" si="0"/>
        <v>3.4041525832930949E-2</v>
      </c>
      <c r="G14" s="154">
        <v>202362.97999999998</v>
      </c>
      <c r="H14" s="155">
        <f t="shared" si="1"/>
        <v>0.10406174318707216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7258</v>
      </c>
      <c r="F15" s="157">
        <f t="shared" si="0"/>
        <v>0.25032765399737877</v>
      </c>
      <c r="G15" s="158">
        <v>97470.350000000035</v>
      </c>
      <c r="H15" s="159">
        <f t="shared" si="1"/>
        <v>5.0122480554763739E-2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4247</v>
      </c>
      <c r="F16" s="161">
        <f>E16/SUM(E$16:E$26)</f>
        <v>0.29059185768046525</v>
      </c>
      <c r="G16" s="162">
        <v>89697.64</v>
      </c>
      <c r="H16" s="163">
        <f>G16/SUM(G$16:G$26)</f>
        <v>0.28409469071330201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1.3684570646595962E-4</v>
      </c>
      <c r="G17" s="154">
        <v>43.11</v>
      </c>
      <c r="H17" s="155">
        <f t="shared" ref="H17:H26" si="3">G17/SUM(G$16:G$26)</f>
        <v>1.3654007080510087E-4</v>
      </c>
    </row>
    <row r="18" spans="2:8" s="14" customFormat="1" ht="20.100000000000001" customHeight="1">
      <c r="B18" s="207"/>
      <c r="C18" s="213" t="s">
        <v>83</v>
      </c>
      <c r="D18" s="214"/>
      <c r="E18" s="152">
        <v>380</v>
      </c>
      <c r="F18" s="153">
        <f t="shared" si="2"/>
        <v>2.6000684228532328E-2</v>
      </c>
      <c r="G18" s="154">
        <v>12181.13</v>
      </c>
      <c r="H18" s="155">
        <f t="shared" si="3"/>
        <v>3.8580662321645517E-2</v>
      </c>
    </row>
    <row r="19" spans="2:8" s="14" customFormat="1" ht="20.100000000000001" customHeight="1">
      <c r="B19" s="207"/>
      <c r="C19" s="213" t="s">
        <v>84</v>
      </c>
      <c r="D19" s="214"/>
      <c r="E19" s="152">
        <v>111</v>
      </c>
      <c r="F19" s="153">
        <f t="shared" si="2"/>
        <v>7.5949367088607592E-3</v>
      </c>
      <c r="G19" s="154">
        <v>4023.06</v>
      </c>
      <c r="H19" s="155">
        <f t="shared" si="3"/>
        <v>1.2742029627770103E-2</v>
      </c>
    </row>
    <row r="20" spans="2:8" s="14" customFormat="1" ht="20.100000000000001" customHeight="1">
      <c r="B20" s="207"/>
      <c r="C20" s="213" t="s">
        <v>85</v>
      </c>
      <c r="D20" s="214"/>
      <c r="E20" s="152">
        <v>283</v>
      </c>
      <c r="F20" s="153">
        <f t="shared" si="2"/>
        <v>1.9363667464933287E-2</v>
      </c>
      <c r="G20" s="154">
        <v>3557.6900000000014</v>
      </c>
      <c r="H20" s="155">
        <f t="shared" si="3"/>
        <v>1.1268087323187185E-2</v>
      </c>
    </row>
    <row r="21" spans="2:8" s="14" customFormat="1" ht="20.100000000000001" customHeight="1">
      <c r="B21" s="207"/>
      <c r="C21" s="213" t="s">
        <v>86</v>
      </c>
      <c r="D21" s="214"/>
      <c r="E21" s="152">
        <v>3741</v>
      </c>
      <c r="F21" s="153">
        <f t="shared" si="2"/>
        <v>0.25596989394457748</v>
      </c>
      <c r="G21" s="154">
        <v>99428.3</v>
      </c>
      <c r="H21" s="155">
        <f t="shared" si="3"/>
        <v>0.31491410628695921</v>
      </c>
    </row>
    <row r="22" spans="2:8" s="14" customFormat="1" ht="20.100000000000001" customHeight="1">
      <c r="B22" s="207"/>
      <c r="C22" s="213" t="s">
        <v>87</v>
      </c>
      <c r="D22" s="214"/>
      <c r="E22" s="152">
        <v>2021</v>
      </c>
      <c r="F22" s="153">
        <f t="shared" si="2"/>
        <v>0.13828258638385221</v>
      </c>
      <c r="G22" s="154">
        <v>63240.27</v>
      </c>
      <c r="H22" s="155">
        <f t="shared" si="3"/>
        <v>0.20029763264981898</v>
      </c>
    </row>
    <row r="23" spans="2:8" s="14" customFormat="1" ht="20.100000000000001" customHeight="1">
      <c r="B23" s="207"/>
      <c r="C23" s="213" t="s">
        <v>88</v>
      </c>
      <c r="D23" s="214"/>
      <c r="E23" s="152">
        <v>72</v>
      </c>
      <c r="F23" s="153">
        <f t="shared" si="2"/>
        <v>4.9264454327745469E-3</v>
      </c>
      <c r="G23" s="154">
        <v>2713.67</v>
      </c>
      <c r="H23" s="155">
        <f t="shared" si="3"/>
        <v>8.5948664797420114E-3</v>
      </c>
    </row>
    <row r="24" spans="2:8" s="14" customFormat="1" ht="20.100000000000001" customHeight="1">
      <c r="B24" s="207"/>
      <c r="C24" s="213" t="s">
        <v>89</v>
      </c>
      <c r="D24" s="214"/>
      <c r="E24" s="152">
        <v>11</v>
      </c>
      <c r="F24" s="153">
        <f t="shared" si="2"/>
        <v>7.5265138556277801E-4</v>
      </c>
      <c r="G24" s="154">
        <v>560.13</v>
      </c>
      <c r="H24" s="155">
        <f t="shared" si="3"/>
        <v>1.7740707460000269E-3</v>
      </c>
    </row>
    <row r="25" spans="2:8" s="14" customFormat="1" ht="20.100000000000001" customHeight="1">
      <c r="B25" s="207"/>
      <c r="C25" s="213" t="s">
        <v>90</v>
      </c>
      <c r="D25" s="214"/>
      <c r="E25" s="152">
        <v>247</v>
      </c>
      <c r="F25" s="153">
        <f t="shared" si="2"/>
        <v>1.6900444748546014E-2</v>
      </c>
      <c r="G25" s="154">
        <v>18845.869999999995</v>
      </c>
      <c r="H25" s="155">
        <f t="shared" si="3"/>
        <v>5.9689548229731521E-2</v>
      </c>
    </row>
    <row r="26" spans="2:8" s="14" customFormat="1" ht="20.100000000000001" customHeight="1">
      <c r="B26" s="208"/>
      <c r="C26" s="221" t="s">
        <v>91</v>
      </c>
      <c r="D26" s="222"/>
      <c r="E26" s="156">
        <v>3500</v>
      </c>
      <c r="F26" s="157">
        <f t="shared" si="2"/>
        <v>0.23947998631542936</v>
      </c>
      <c r="G26" s="158">
        <v>21440.62</v>
      </c>
      <c r="H26" s="159">
        <f t="shared" si="3"/>
        <v>6.7907765551038321E-2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90</v>
      </c>
      <c r="F27" s="161">
        <f>E27/SUM(E$27:E$36)</f>
        <v>3.129346314325452E-2</v>
      </c>
      <c r="G27" s="162">
        <v>12966.820000000002</v>
      </c>
      <c r="H27" s="163">
        <f>G27/SUM(G$27:G$36)</f>
        <v>1.9185678203608485E-2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3.4770514603616132E-4</v>
      </c>
      <c r="G28" s="154">
        <v>138.51</v>
      </c>
      <c r="H28" s="155">
        <f t="shared" ref="H28:H36" si="5">G28/SUM(G$27:G$36)</f>
        <v>2.0493908976771565E-4</v>
      </c>
    </row>
    <row r="29" spans="2:8" s="14" customFormat="1" ht="20.100000000000001" customHeight="1">
      <c r="B29" s="233"/>
      <c r="C29" s="213" t="s">
        <v>73</v>
      </c>
      <c r="D29" s="214"/>
      <c r="E29" s="152">
        <v>191</v>
      </c>
      <c r="F29" s="153">
        <f t="shared" si="4"/>
        <v>6.6411682892906818E-2</v>
      </c>
      <c r="G29" s="154">
        <v>29188.449999999993</v>
      </c>
      <c r="H29" s="155">
        <f t="shared" si="5"/>
        <v>4.3187166087145179E-2</v>
      </c>
    </row>
    <row r="30" spans="2:8" s="14" customFormat="1" ht="20.100000000000001" customHeight="1">
      <c r="B30" s="233"/>
      <c r="C30" s="213" t="s">
        <v>74</v>
      </c>
      <c r="D30" s="214"/>
      <c r="E30" s="152">
        <v>16</v>
      </c>
      <c r="F30" s="153">
        <f t="shared" si="4"/>
        <v>5.5632823365785811E-3</v>
      </c>
      <c r="G30" s="154">
        <v>855.46</v>
      </c>
      <c r="H30" s="155">
        <f t="shared" si="5"/>
        <v>1.2657367246602415E-3</v>
      </c>
    </row>
    <row r="31" spans="2:8" s="14" customFormat="1" ht="20.100000000000001" customHeight="1">
      <c r="B31" s="233"/>
      <c r="C31" s="213" t="s">
        <v>75</v>
      </c>
      <c r="D31" s="214"/>
      <c r="E31" s="152">
        <v>515</v>
      </c>
      <c r="F31" s="153">
        <f t="shared" si="4"/>
        <v>0.1790681502086231</v>
      </c>
      <c r="G31" s="154">
        <v>105920.69000000003</v>
      </c>
      <c r="H31" s="155">
        <f t="shared" si="5"/>
        <v>0.1567200187435448</v>
      </c>
    </row>
    <row r="32" spans="2:8" s="14" customFormat="1" ht="20.100000000000001" customHeight="1">
      <c r="B32" s="233"/>
      <c r="C32" s="213" t="s">
        <v>76</v>
      </c>
      <c r="D32" s="214"/>
      <c r="E32" s="152">
        <v>112</v>
      </c>
      <c r="F32" s="153">
        <f t="shared" si="4"/>
        <v>3.8942976356050069E-2</v>
      </c>
      <c r="G32" s="154">
        <v>6662.340000000002</v>
      </c>
      <c r="H32" s="155">
        <f t="shared" si="5"/>
        <v>9.8575835342072284E-3</v>
      </c>
    </row>
    <row r="33" spans="2:8" s="14" customFormat="1" ht="20.100000000000001" customHeight="1">
      <c r="B33" s="233"/>
      <c r="C33" s="213" t="s">
        <v>77</v>
      </c>
      <c r="D33" s="214"/>
      <c r="E33" s="152">
        <v>1881</v>
      </c>
      <c r="F33" s="153">
        <f t="shared" si="4"/>
        <v>0.65403337969401942</v>
      </c>
      <c r="G33" s="154">
        <v>504237.93000000011</v>
      </c>
      <c r="H33" s="155">
        <f t="shared" si="5"/>
        <v>0.7460693264064483</v>
      </c>
    </row>
    <row r="34" spans="2:8" s="14" customFormat="1" ht="20.100000000000001" customHeight="1">
      <c r="B34" s="233"/>
      <c r="C34" s="213" t="s">
        <v>78</v>
      </c>
      <c r="D34" s="214"/>
      <c r="E34" s="152">
        <v>28</v>
      </c>
      <c r="F34" s="153">
        <f t="shared" si="4"/>
        <v>9.7357440890125171E-3</v>
      </c>
      <c r="G34" s="154">
        <v>6808.630000000001</v>
      </c>
      <c r="H34" s="155">
        <f t="shared" si="5"/>
        <v>1.007403389477411E-2</v>
      </c>
    </row>
    <row r="35" spans="2:8" s="14" customFormat="1" ht="20.100000000000001" customHeight="1">
      <c r="B35" s="233"/>
      <c r="C35" s="213" t="s">
        <v>79</v>
      </c>
      <c r="D35" s="214"/>
      <c r="E35" s="152">
        <v>24</v>
      </c>
      <c r="F35" s="153">
        <f t="shared" si="4"/>
        <v>8.3449235048678721E-3</v>
      </c>
      <c r="G35" s="154">
        <v>5498.76</v>
      </c>
      <c r="H35" s="155">
        <f t="shared" si="5"/>
        <v>8.1359531387706612E-3</v>
      </c>
    </row>
    <row r="36" spans="2:8" s="14" customFormat="1" ht="20.100000000000001" customHeight="1">
      <c r="B36" s="233"/>
      <c r="C36" s="221" t="s">
        <v>92</v>
      </c>
      <c r="D36" s="222"/>
      <c r="E36" s="156">
        <v>18</v>
      </c>
      <c r="F36" s="157">
        <f t="shared" si="4"/>
        <v>6.2586926286509036E-3</v>
      </c>
      <c r="G36" s="158">
        <v>3581.76</v>
      </c>
      <c r="H36" s="159">
        <f t="shared" si="5"/>
        <v>5.2995641770732316E-3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3574</v>
      </c>
      <c r="F37" s="161">
        <f>E37/SUM(E$37:E$39)</f>
        <v>0.51491139605244196</v>
      </c>
      <c r="G37" s="162">
        <v>916060.04999999993</v>
      </c>
      <c r="H37" s="163">
        <f>G37/SUM(G$37:G$39)</f>
        <v>0.46677524594283742</v>
      </c>
    </row>
    <row r="38" spans="2:8" s="14" customFormat="1" ht="20.100000000000001" customHeight="1">
      <c r="B38" s="230"/>
      <c r="C38" s="213" t="s">
        <v>95</v>
      </c>
      <c r="D38" s="214"/>
      <c r="E38" s="152">
        <v>2765</v>
      </c>
      <c r="F38" s="153">
        <f t="shared" ref="F38:F39" si="6">E38/SUM(E$37:E$39)</f>
        <v>0.39835758536233973</v>
      </c>
      <c r="G38" s="154">
        <v>818803.77000000014</v>
      </c>
      <c r="H38" s="155">
        <f t="shared" ref="H38:H39" si="7">G38/SUM(G$37:G$39)</f>
        <v>0.41721864316719476</v>
      </c>
    </row>
    <row r="39" spans="2:8" s="14" customFormat="1" ht="20.100000000000001" customHeight="1">
      <c r="B39" s="231"/>
      <c r="C39" s="221" t="s">
        <v>96</v>
      </c>
      <c r="D39" s="222"/>
      <c r="E39" s="156">
        <v>602</v>
      </c>
      <c r="F39" s="157">
        <f t="shared" si="6"/>
        <v>8.673101858521827E-2</v>
      </c>
      <c r="G39" s="158">
        <v>227665.37999999998</v>
      </c>
      <c r="H39" s="159">
        <f t="shared" si="7"/>
        <v>0.1160061108899679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53426</v>
      </c>
      <c r="F40" s="164">
        <f>E40/E$40</f>
        <v>1</v>
      </c>
      <c r="G40" s="165">
        <f>SUM(G5:G39)</f>
        <v>4898763.419999999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5585</v>
      </c>
      <c r="E4" s="65">
        <v>136007.84999999998</v>
      </c>
      <c r="F4" s="65">
        <f>E4*1000/D4</f>
        <v>24352.345568487013</v>
      </c>
      <c r="G4" s="65">
        <v>50030</v>
      </c>
      <c r="H4" s="61">
        <f>F4/G4</f>
        <v>0.48675485845466748</v>
      </c>
      <c r="K4" s="14">
        <f>D4*G4</f>
        <v>279417550</v>
      </c>
      <c r="L4" s="14" t="s">
        <v>27</v>
      </c>
      <c r="M4" s="24">
        <f>G4-F4</f>
        <v>25677.654431512987</v>
      </c>
    </row>
    <row r="5" spans="1:13" s="14" customFormat="1" ht="20.100000000000001" customHeight="1">
      <c r="B5" s="234" t="s">
        <v>28</v>
      </c>
      <c r="C5" s="235"/>
      <c r="D5" s="62">
        <v>4143</v>
      </c>
      <c r="E5" s="66">
        <v>179689.35</v>
      </c>
      <c r="F5" s="66">
        <f t="shared" ref="F5:F13" si="0">E5*1000/D5</f>
        <v>43371.795800144821</v>
      </c>
      <c r="G5" s="66">
        <v>104730</v>
      </c>
      <c r="H5" s="63">
        <f t="shared" ref="H5:H10" si="1">F5/G5</f>
        <v>0.41412962666041075</v>
      </c>
      <c r="K5" s="14">
        <f t="shared" ref="K5:K10" si="2">D5*G5</f>
        <v>433896390</v>
      </c>
      <c r="L5" s="14" t="s">
        <v>28</v>
      </c>
      <c r="M5" s="24">
        <f t="shared" ref="M5:M10" si="3">G5-F5</f>
        <v>61358.204199855179</v>
      </c>
    </row>
    <row r="6" spans="1:13" s="14" customFormat="1" ht="20.100000000000001" customHeight="1">
      <c r="B6" s="234" t="s">
        <v>29</v>
      </c>
      <c r="C6" s="235"/>
      <c r="D6" s="62">
        <v>5832</v>
      </c>
      <c r="E6" s="66">
        <v>569738.59000000008</v>
      </c>
      <c r="F6" s="66">
        <f t="shared" si="0"/>
        <v>97691.802126200288</v>
      </c>
      <c r="G6" s="66">
        <v>166920</v>
      </c>
      <c r="H6" s="63">
        <f t="shared" si="1"/>
        <v>0.58526121570932355</v>
      </c>
      <c r="K6" s="14">
        <f t="shared" si="2"/>
        <v>973477440</v>
      </c>
      <c r="L6" s="14" t="s">
        <v>29</v>
      </c>
      <c r="M6" s="24">
        <f t="shared" si="3"/>
        <v>69228.197873799712</v>
      </c>
    </row>
    <row r="7" spans="1:13" s="14" customFormat="1" ht="20.100000000000001" customHeight="1">
      <c r="B7" s="234" t="s">
        <v>30</v>
      </c>
      <c r="C7" s="235"/>
      <c r="D7" s="62">
        <v>3512</v>
      </c>
      <c r="E7" s="66">
        <v>437930.94000000006</v>
      </c>
      <c r="F7" s="66">
        <f t="shared" si="0"/>
        <v>124695.59794988613</v>
      </c>
      <c r="G7" s="66">
        <v>196160</v>
      </c>
      <c r="H7" s="63">
        <f t="shared" si="1"/>
        <v>0.63568310537258421</v>
      </c>
      <c r="K7" s="14">
        <f t="shared" si="2"/>
        <v>688913920</v>
      </c>
      <c r="L7" s="14" t="s">
        <v>30</v>
      </c>
      <c r="M7" s="24">
        <f t="shared" si="3"/>
        <v>71464.402050113873</v>
      </c>
    </row>
    <row r="8" spans="1:13" s="14" customFormat="1" ht="20.100000000000001" customHeight="1">
      <c r="B8" s="234" t="s">
        <v>31</v>
      </c>
      <c r="C8" s="235"/>
      <c r="D8" s="62">
        <v>2269</v>
      </c>
      <c r="E8" s="66">
        <v>367784.75</v>
      </c>
      <c r="F8" s="66">
        <f t="shared" si="0"/>
        <v>162091.11943587483</v>
      </c>
      <c r="G8" s="66">
        <v>269310</v>
      </c>
      <c r="H8" s="63">
        <f t="shared" si="1"/>
        <v>0.60187560594064404</v>
      </c>
      <c r="K8" s="14">
        <f t="shared" si="2"/>
        <v>611064390</v>
      </c>
      <c r="L8" s="14" t="s">
        <v>31</v>
      </c>
      <c r="M8" s="24">
        <f t="shared" si="3"/>
        <v>107218.88056412517</v>
      </c>
    </row>
    <row r="9" spans="1:13" s="14" customFormat="1" ht="20.100000000000001" customHeight="1">
      <c r="B9" s="234" t="s">
        <v>32</v>
      </c>
      <c r="C9" s="235"/>
      <c r="D9" s="62">
        <v>1947</v>
      </c>
      <c r="E9" s="66">
        <v>369544.89999999991</v>
      </c>
      <c r="F9" s="66">
        <f t="shared" si="0"/>
        <v>189802.20852593728</v>
      </c>
      <c r="G9" s="66">
        <v>308060</v>
      </c>
      <c r="H9" s="63">
        <f t="shared" si="1"/>
        <v>0.61612091321800067</v>
      </c>
      <c r="K9" s="14">
        <f t="shared" si="2"/>
        <v>599792820</v>
      </c>
      <c r="L9" s="14" t="s">
        <v>32</v>
      </c>
      <c r="M9" s="24">
        <f t="shared" si="3"/>
        <v>118257.79147406272</v>
      </c>
    </row>
    <row r="10" spans="1:13" s="14" customFormat="1" ht="20.100000000000001" customHeight="1">
      <c r="B10" s="240" t="s">
        <v>33</v>
      </c>
      <c r="C10" s="241"/>
      <c r="D10" s="70">
        <v>922</v>
      </c>
      <c r="E10" s="71">
        <v>199678.48999999993</v>
      </c>
      <c r="F10" s="71">
        <f t="shared" si="0"/>
        <v>216571.03036876349</v>
      </c>
      <c r="G10" s="71">
        <v>360650</v>
      </c>
      <c r="H10" s="73">
        <f t="shared" si="1"/>
        <v>0.60050195582632326</v>
      </c>
      <c r="K10" s="14">
        <f t="shared" si="2"/>
        <v>332519300</v>
      </c>
      <c r="L10" s="14" t="s">
        <v>33</v>
      </c>
      <c r="M10" s="24">
        <f t="shared" si="3"/>
        <v>144078.96963123651</v>
      </c>
    </row>
    <row r="11" spans="1:13" s="14" customFormat="1" ht="20.100000000000001" customHeight="1">
      <c r="B11" s="238" t="s">
        <v>60</v>
      </c>
      <c r="C11" s="239"/>
      <c r="D11" s="60">
        <f>SUM(D4:D5)</f>
        <v>9728</v>
      </c>
      <c r="E11" s="65">
        <f>SUM(E4:E5)</f>
        <v>315697.19999999995</v>
      </c>
      <c r="F11" s="65">
        <f t="shared" si="0"/>
        <v>32452.4259868421</v>
      </c>
      <c r="G11" s="80"/>
      <c r="H11" s="61">
        <f>SUM(E4:E5)*1000/SUM(K4:K5)</f>
        <v>0.44257820056061142</v>
      </c>
    </row>
    <row r="12" spans="1:13" s="14" customFormat="1" ht="20.100000000000001" customHeight="1">
      <c r="B12" s="240" t="s">
        <v>54</v>
      </c>
      <c r="C12" s="241"/>
      <c r="D12" s="64">
        <f>SUM(D6:D10)</f>
        <v>14482</v>
      </c>
      <c r="E12" s="76">
        <f>SUM(E6:E10)</f>
        <v>1944677.6700000002</v>
      </c>
      <c r="F12" s="67">
        <f t="shared" si="0"/>
        <v>134282.39676840216</v>
      </c>
      <c r="G12" s="81"/>
      <c r="H12" s="68">
        <f>SUM(E6:E10)*1000/SUM(K6:K10)</f>
        <v>0.60661836691251148</v>
      </c>
    </row>
    <row r="13" spans="1:13" s="14" customFormat="1" ht="20.100000000000001" customHeight="1">
      <c r="B13" s="236" t="s">
        <v>61</v>
      </c>
      <c r="C13" s="237"/>
      <c r="D13" s="69">
        <f>SUM(D11:D12)</f>
        <v>24210</v>
      </c>
      <c r="E13" s="77">
        <f>SUM(E11:E12)</f>
        <v>2260374.87</v>
      </c>
      <c r="F13" s="72">
        <f t="shared" si="0"/>
        <v>93365.339529120203</v>
      </c>
      <c r="G13" s="75"/>
      <c r="H13" s="74">
        <f>SUM(E4:E10)*1000/SUM(K4:K10)</f>
        <v>0.57676133839114718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2016-07-04T00:06:26Z</dcterms:modified>
</cp:coreProperties>
</file>