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4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<sst xmlns="http://schemas.openxmlformats.org/spreadsheetml/2006/main" count="201" uniqueCount="142">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</sst>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58891</c:v>
                </c:pt>
                <c:pt idx="1">
                  <c:v>30349</c:v>
                </c:pt>
                <c:pt idx="2">
                  <c:v>16643</c:v>
                </c:pt>
                <c:pt idx="3">
                  <c:v>10333</c:v>
                </c:pt>
                <c:pt idx="4">
                  <c:v>14633</c:v>
                </c:pt>
                <c:pt idx="5">
                  <c:v>33119</c:v>
                </c:pt>
                <c:pt idx="6">
                  <c:v>44868</c:v>
                </c:pt>
                <c:pt idx="7">
                  <c:v>18525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22916</c:v>
                </c:pt>
                <c:pt idx="1">
                  <c:v>14918</c:v>
                </c:pt>
                <c:pt idx="2">
                  <c:v>8875</c:v>
                </c:pt>
                <c:pt idx="3">
                  <c:v>4645</c:v>
                </c:pt>
                <c:pt idx="4">
                  <c:v>6594</c:v>
                </c:pt>
                <c:pt idx="5">
                  <c:v>14794</c:v>
                </c:pt>
                <c:pt idx="6">
                  <c:v>23340</c:v>
                </c:pt>
                <c:pt idx="7">
                  <c:v>9680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17778</c:v>
                </c:pt>
                <c:pt idx="1">
                  <c:v>14078</c:v>
                </c:pt>
                <c:pt idx="2">
                  <c:v>9228</c:v>
                </c:pt>
                <c:pt idx="3">
                  <c:v>4452</c:v>
                </c:pt>
                <c:pt idx="4">
                  <c:v>7131</c:v>
                </c:pt>
                <c:pt idx="5">
                  <c:v>15429</c:v>
                </c:pt>
                <c:pt idx="6">
                  <c:v>24107</c:v>
                </c:pt>
                <c:pt idx="7">
                  <c:v>10475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818688"/>
        <c:axId val="7482022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0.22242749543601123</c:v>
                </c:pt>
                <c:pt idx="1">
                  <c:v>0.3042410761127316</c:v>
                </c:pt>
                <c:pt idx="2">
                  <c:v>0.33812734642036646</c:v>
                </c:pt>
                <c:pt idx="3">
                  <c:v>0.2851098505030244</c:v>
                </c:pt>
                <c:pt idx="4">
                  <c:v>0.29552990827268422</c:v>
                </c:pt>
                <c:pt idx="5">
                  <c:v>0.29393229141339972</c:v>
                </c:pt>
                <c:pt idx="6">
                  <c:v>0.32722294636514737</c:v>
                </c:pt>
                <c:pt idx="7">
                  <c:v>0.33348776411800718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59648"/>
        <c:axId val="80458112"/>
      </c:lineChart>
      <c:catAx>
        <c:axId val="74818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4820224"/>
        <c:crosses val="autoZero"/>
        <c:auto val="1"/>
        <c:lblAlgn val="ctr"/>
        <c:lblOffset val="100"/>
        <c:noMultiLvlLbl val="0"/>
      </c:catAx>
      <c:valAx>
        <c:axId val="748202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4818688"/>
        <c:crosses val="autoZero"/>
        <c:crossBetween val="between"/>
      </c:valAx>
      <c:valAx>
        <c:axId val="8045811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0459648"/>
        <c:crosses val="max"/>
        <c:crossBetween val="between"/>
      </c:valAx>
      <c:catAx>
        <c:axId val="80459648"/>
        <c:scaling>
          <c:orientation val="minMax"/>
        </c:scaling>
        <c:delete val="1"/>
        <c:axPos val="b"/>
        <c:majorTickMark val="out"/>
        <c:minorTickMark val="none"/>
        <c:tickLblPos val="nextTo"/>
        <c:crossAx val="8045811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3558</c:v>
                </c:pt>
                <c:pt idx="1">
                  <c:v>2764</c:v>
                </c:pt>
                <c:pt idx="2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890521.62999999989</c:v>
                </c:pt>
                <c:pt idx="1">
                  <c:v>789972.09999999974</c:v>
                </c:pt>
                <c:pt idx="2">
                  <c:v>219962.98000000007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12151.58</c:v>
                </c:pt>
                <c:pt idx="1">
                  <c:v>140.38999999999999</c:v>
                </c:pt>
                <c:pt idx="2">
                  <c:v>27119.079999999998</c:v>
                </c:pt>
                <c:pt idx="3">
                  <c:v>960.92999999999984</c:v>
                </c:pt>
                <c:pt idx="4">
                  <c:v>107306.70999999996</c:v>
                </c:pt>
                <c:pt idx="5">
                  <c:v>6903.3800000000019</c:v>
                </c:pt>
                <c:pt idx="6">
                  <c:v>487407.03</c:v>
                </c:pt>
                <c:pt idx="7">
                  <c:v>6757.26</c:v>
                </c:pt>
                <c:pt idx="8">
                  <c:v>5024.59</c:v>
                </c:pt>
                <c:pt idx="9">
                  <c:v>3543.1799999999994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53472"/>
        <c:axId val="821475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83</c:v>
                </c:pt>
                <c:pt idx="1">
                  <c:v>1</c:v>
                </c:pt>
                <c:pt idx="2">
                  <c:v>179</c:v>
                </c:pt>
                <c:pt idx="3">
                  <c:v>16</c:v>
                </c:pt>
                <c:pt idx="4">
                  <c:v>522</c:v>
                </c:pt>
                <c:pt idx="5">
                  <c:v>118</c:v>
                </c:pt>
                <c:pt idx="6">
                  <c:v>1867</c:v>
                </c:pt>
                <c:pt idx="7">
                  <c:v>30</c:v>
                </c:pt>
                <c:pt idx="8">
                  <c:v>23</c:v>
                </c:pt>
                <c:pt idx="9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872"/>
        <c:axId val="82146048"/>
      </c:lineChart>
      <c:catAx>
        <c:axId val="8214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2146048"/>
        <c:crosses val="autoZero"/>
        <c:auto val="1"/>
        <c:lblAlgn val="ctr"/>
        <c:lblOffset val="100"/>
        <c:noMultiLvlLbl val="0"/>
      </c:catAx>
      <c:valAx>
        <c:axId val="821460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82143872"/>
        <c:crosses val="autoZero"/>
        <c:crossBetween val="between"/>
      </c:valAx>
      <c:valAx>
        <c:axId val="821475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2153472"/>
        <c:crosses val="max"/>
        <c:crossBetween val="between"/>
      </c:valAx>
      <c:catAx>
        <c:axId val="82153472"/>
        <c:scaling>
          <c:orientation val="minMax"/>
        </c:scaling>
        <c:delete val="1"/>
        <c:axPos val="b"/>
        <c:majorTickMark val="out"/>
        <c:minorTickMark val="none"/>
        <c:tickLblPos val="nextTo"/>
        <c:crossAx val="82147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22872.681845657869</c:v>
                </c:pt>
                <c:pt idx="1">
                  <c:v>40453.558234992321</c:v>
                </c:pt>
                <c:pt idx="2">
                  <c:v>88857.509359957185</c:v>
                </c:pt>
                <c:pt idx="3">
                  <c:v>114202.43690165359</c:v>
                </c:pt>
                <c:pt idx="4">
                  <c:v>147329.41019955653</c:v>
                </c:pt>
                <c:pt idx="5">
                  <c:v>173057.2476586889</c:v>
                </c:pt>
                <c:pt idx="6">
                  <c:v>197696.18464961072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04160"/>
        <c:axId val="8220262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4963</c:v>
                </c:pt>
                <c:pt idx="1">
                  <c:v>3898</c:v>
                </c:pt>
                <c:pt idx="2">
                  <c:v>5609</c:v>
                </c:pt>
                <c:pt idx="3">
                  <c:v>3447</c:v>
                </c:pt>
                <c:pt idx="4">
                  <c:v>2255</c:v>
                </c:pt>
                <c:pt idx="5">
                  <c:v>1922</c:v>
                </c:pt>
                <c:pt idx="6">
                  <c:v>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94816"/>
        <c:axId val="82196736"/>
      </c:lineChart>
      <c:catAx>
        <c:axId val="821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196736"/>
        <c:crosses val="autoZero"/>
        <c:auto val="1"/>
        <c:lblAlgn val="ctr"/>
        <c:lblOffset val="100"/>
        <c:noMultiLvlLbl val="0"/>
      </c:catAx>
      <c:valAx>
        <c:axId val="821967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2194816"/>
        <c:crosses val="autoZero"/>
        <c:crossBetween val="between"/>
      </c:valAx>
      <c:valAx>
        <c:axId val="8220262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2204160"/>
        <c:crosses val="max"/>
        <c:crossBetween val="between"/>
      </c:valAx>
      <c:catAx>
        <c:axId val="8220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20262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42944"/>
        <c:axId val="8185971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22872.681845657869</c:v>
                </c:pt>
                <c:pt idx="1">
                  <c:v>40453.558234992321</c:v>
                </c:pt>
                <c:pt idx="2">
                  <c:v>88857.509359957185</c:v>
                </c:pt>
                <c:pt idx="3">
                  <c:v>114202.43690165359</c:v>
                </c:pt>
                <c:pt idx="4">
                  <c:v>147329.41019955653</c:v>
                </c:pt>
                <c:pt idx="5">
                  <c:v>173057.2476586889</c:v>
                </c:pt>
                <c:pt idx="6">
                  <c:v>197696.18464961072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863040"/>
        <c:axId val="81861248"/>
      </c:barChart>
      <c:catAx>
        <c:axId val="8224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859712"/>
        <c:crosses val="autoZero"/>
        <c:auto val="1"/>
        <c:lblAlgn val="ctr"/>
        <c:lblOffset val="100"/>
        <c:noMultiLvlLbl val="0"/>
      </c:catAx>
      <c:valAx>
        <c:axId val="81859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2242944"/>
        <c:crosses val="autoZero"/>
        <c:crossBetween val="between"/>
      </c:valAx>
      <c:valAx>
        <c:axId val="8186124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81863040"/>
        <c:crosses val="max"/>
        <c:crossBetween val="between"/>
      </c:valAx>
      <c:catAx>
        <c:axId val="8186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86124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7862</c:v>
                </c:pt>
                <c:pt idx="1">
                  <c:v>5161</c:v>
                </c:pt>
                <c:pt idx="2">
                  <c:v>7969</c:v>
                </c:pt>
                <c:pt idx="3">
                  <c:v>5021</c:v>
                </c:pt>
                <c:pt idx="4">
                  <c:v>4297</c:v>
                </c:pt>
                <c:pt idx="5">
                  <c:v>5096</c:v>
                </c:pt>
                <c:pt idx="6">
                  <c:v>3107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1053</c:v>
                </c:pt>
                <c:pt idx="1">
                  <c:v>819</c:v>
                </c:pt>
                <c:pt idx="2">
                  <c:v>810</c:v>
                </c:pt>
                <c:pt idx="3">
                  <c:v>608</c:v>
                </c:pt>
                <c:pt idx="4">
                  <c:v>502</c:v>
                </c:pt>
                <c:pt idx="5">
                  <c:v>492</c:v>
                </c:pt>
                <c:pt idx="6">
                  <c:v>304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6809</c:v>
                </c:pt>
                <c:pt idx="1">
                  <c:v>4342</c:v>
                </c:pt>
                <c:pt idx="2">
                  <c:v>7159</c:v>
                </c:pt>
                <c:pt idx="3">
                  <c:v>4413</c:v>
                </c:pt>
                <c:pt idx="4">
                  <c:v>3795</c:v>
                </c:pt>
                <c:pt idx="5">
                  <c:v>4604</c:v>
                </c:pt>
                <c:pt idx="6">
                  <c:v>2803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1230</c:v>
                </c:pt>
                <c:pt idx="1">
                  <c:v>1226</c:v>
                </c:pt>
                <c:pt idx="2">
                  <c:v>794</c:v>
                </c:pt>
                <c:pt idx="3">
                  <c:v>218</c:v>
                </c:pt>
                <c:pt idx="4">
                  <c:v>396</c:v>
                </c:pt>
                <c:pt idx="5">
                  <c:v>716</c:v>
                </c:pt>
                <c:pt idx="6">
                  <c:v>2781</c:v>
                </c:pt>
                <c:pt idx="7">
                  <c:v>501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784</c:v>
                </c:pt>
                <c:pt idx="1">
                  <c:v>827</c:v>
                </c:pt>
                <c:pt idx="2">
                  <c:v>453</c:v>
                </c:pt>
                <c:pt idx="3">
                  <c:v>182</c:v>
                </c:pt>
                <c:pt idx="4">
                  <c:v>260</c:v>
                </c:pt>
                <c:pt idx="5">
                  <c:v>632</c:v>
                </c:pt>
                <c:pt idx="6">
                  <c:v>1590</c:v>
                </c:pt>
                <c:pt idx="7">
                  <c:v>433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1104</c:v>
                </c:pt>
                <c:pt idx="1">
                  <c:v>1139</c:v>
                </c:pt>
                <c:pt idx="2">
                  <c:v>786</c:v>
                </c:pt>
                <c:pt idx="3">
                  <c:v>305</c:v>
                </c:pt>
                <c:pt idx="4">
                  <c:v>493</c:v>
                </c:pt>
                <c:pt idx="5">
                  <c:v>1261</c:v>
                </c:pt>
                <c:pt idx="6">
                  <c:v>2168</c:v>
                </c:pt>
                <c:pt idx="7">
                  <c:v>713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749</c:v>
                </c:pt>
                <c:pt idx="1">
                  <c:v>705</c:v>
                </c:pt>
                <c:pt idx="2">
                  <c:v>530</c:v>
                </c:pt>
                <c:pt idx="3">
                  <c:v>213</c:v>
                </c:pt>
                <c:pt idx="4">
                  <c:v>317</c:v>
                </c:pt>
                <c:pt idx="5">
                  <c:v>641</c:v>
                </c:pt>
                <c:pt idx="6">
                  <c:v>1444</c:v>
                </c:pt>
                <c:pt idx="7">
                  <c:v>422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641</c:v>
                </c:pt>
                <c:pt idx="1">
                  <c:v>574</c:v>
                </c:pt>
                <c:pt idx="2">
                  <c:v>444</c:v>
                </c:pt>
                <c:pt idx="3">
                  <c:v>185</c:v>
                </c:pt>
                <c:pt idx="4">
                  <c:v>263</c:v>
                </c:pt>
                <c:pt idx="5">
                  <c:v>600</c:v>
                </c:pt>
                <c:pt idx="6">
                  <c:v>1239</c:v>
                </c:pt>
                <c:pt idx="7">
                  <c:v>351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845</c:v>
                </c:pt>
                <c:pt idx="1">
                  <c:v>655</c:v>
                </c:pt>
                <c:pt idx="2">
                  <c:v>484</c:v>
                </c:pt>
                <c:pt idx="3">
                  <c:v>209</c:v>
                </c:pt>
                <c:pt idx="4">
                  <c:v>311</c:v>
                </c:pt>
                <c:pt idx="5">
                  <c:v>689</c:v>
                </c:pt>
                <c:pt idx="6">
                  <c:v>1351</c:v>
                </c:pt>
                <c:pt idx="7">
                  <c:v>552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518</c:v>
                </c:pt>
                <c:pt idx="1">
                  <c:v>434</c:v>
                </c:pt>
                <c:pt idx="2">
                  <c:v>312</c:v>
                </c:pt>
                <c:pt idx="3">
                  <c:v>146</c:v>
                </c:pt>
                <c:pt idx="4">
                  <c:v>167</c:v>
                </c:pt>
                <c:pt idx="5">
                  <c:v>388</c:v>
                </c:pt>
                <c:pt idx="6">
                  <c:v>808</c:v>
                </c:pt>
                <c:pt idx="7">
                  <c:v>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47104"/>
        <c:axId val="81649024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0.14427188283285006</c:v>
                </c:pt>
                <c:pt idx="1">
                  <c:v>0.19175058628776384</c:v>
                </c:pt>
                <c:pt idx="2">
                  <c:v>0.21007567806440922</c:v>
                </c:pt>
                <c:pt idx="3">
                  <c:v>0.16027261734637793</c:v>
                </c:pt>
                <c:pt idx="4">
                  <c:v>0.16080145719489983</c:v>
                </c:pt>
                <c:pt idx="5">
                  <c:v>0.16302153988684115</c:v>
                </c:pt>
                <c:pt idx="6">
                  <c:v>0.23986764178978651</c:v>
                </c:pt>
                <c:pt idx="7">
                  <c:v>0.16402877697841728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64640"/>
        <c:axId val="81663104"/>
      </c:lineChart>
      <c:catAx>
        <c:axId val="81647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81649024"/>
        <c:crosses val="autoZero"/>
        <c:auto val="1"/>
        <c:lblAlgn val="ctr"/>
        <c:lblOffset val="100"/>
        <c:noMultiLvlLbl val="0"/>
      </c:catAx>
      <c:valAx>
        <c:axId val="816490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1647104"/>
        <c:crosses val="autoZero"/>
        <c:crossBetween val="between"/>
      </c:valAx>
      <c:valAx>
        <c:axId val="8166310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1664640"/>
        <c:crosses val="max"/>
        <c:crossBetween val="between"/>
      </c:valAx>
      <c:catAx>
        <c:axId val="81664640"/>
        <c:scaling>
          <c:orientation val="minMax"/>
        </c:scaling>
        <c:delete val="1"/>
        <c:axPos val="b"/>
        <c:majorTickMark val="out"/>
        <c:minorTickMark val="none"/>
        <c:tickLblPos val="nextTo"/>
        <c:crossAx val="816631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0.54937636111661059</c:v>
                </c:pt>
                <c:pt idx="1">
                  <c:v>0.54957898705542285</c:v>
                </c:pt>
                <c:pt idx="2">
                  <c:v>0.54595005704145017</c:v>
                </c:pt>
                <c:pt idx="3">
                  <c:v>0.51699320271891247</c:v>
                </c:pt>
                <c:pt idx="4">
                  <c:v>0.56461453133666117</c:v>
                </c:pt>
                <c:pt idx="5">
                  <c:v>0.55937393671316771</c:v>
                </c:pt>
                <c:pt idx="6">
                  <c:v>0.56155758077879037</c:v>
                </c:pt>
                <c:pt idx="7">
                  <c:v>0.5562941420855837</c:v>
                </c:pt>
                <c:pt idx="8">
                  <c:v>0.53972541075849656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0.25686002771728372</c:v>
                </c:pt>
                <c:pt idx="1">
                  <c:v>0.27397260273972601</c:v>
                </c:pt>
                <c:pt idx="2">
                  <c:v>0.31169983521358852</c:v>
                </c:pt>
                <c:pt idx="3">
                  <c:v>0.28728508596561375</c:v>
                </c:pt>
                <c:pt idx="4">
                  <c:v>0.21464226289517471</c:v>
                </c:pt>
                <c:pt idx="5">
                  <c:v>0.2463422932970398</c:v>
                </c:pt>
                <c:pt idx="6">
                  <c:v>0.20314830157415079</c:v>
                </c:pt>
                <c:pt idx="7">
                  <c:v>0.24830355906384158</c:v>
                </c:pt>
                <c:pt idx="8">
                  <c:v>0.21944632005401757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5.6523460700851319E-2</c:v>
                </c:pt>
                <c:pt idx="1">
                  <c:v>3.4812115118763351E-2</c:v>
                </c:pt>
                <c:pt idx="2">
                  <c:v>3.0422106730891116E-2</c:v>
                </c:pt>
                <c:pt idx="3">
                  <c:v>6.5173930427828874E-2</c:v>
                </c:pt>
                <c:pt idx="4">
                  <c:v>2.7176927343316695E-2</c:v>
                </c:pt>
                <c:pt idx="5">
                  <c:v>6.4988091187478739E-2</c:v>
                </c:pt>
                <c:pt idx="6">
                  <c:v>8.0198840099420049E-2</c:v>
                </c:pt>
                <c:pt idx="7">
                  <c:v>7.1458246780224347E-2</c:v>
                </c:pt>
                <c:pt idx="8">
                  <c:v>5.7618726085977942E-2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0.1372401504652544</c:v>
                </c:pt>
                <c:pt idx="1">
                  <c:v>0.14163629508608772</c:v>
                </c:pt>
                <c:pt idx="2">
                  <c:v>0.11192800101407023</c:v>
                </c:pt>
                <c:pt idx="3">
                  <c:v>0.13054778088764493</c:v>
                </c:pt>
                <c:pt idx="4">
                  <c:v>0.19356627842484747</c:v>
                </c:pt>
                <c:pt idx="5">
                  <c:v>0.12929567880231371</c:v>
                </c:pt>
                <c:pt idx="6">
                  <c:v>0.15509527754763877</c:v>
                </c:pt>
                <c:pt idx="7">
                  <c:v>0.12394405207035036</c:v>
                </c:pt>
                <c:pt idx="8">
                  <c:v>0.183209543101508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34272"/>
        <c:axId val="81768832"/>
      </c:barChart>
      <c:catAx>
        <c:axId val="81734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81768832"/>
        <c:crosses val="autoZero"/>
        <c:auto val="1"/>
        <c:lblAlgn val="ctr"/>
        <c:lblOffset val="100"/>
        <c:noMultiLvlLbl val="0"/>
      </c:catAx>
      <c:valAx>
        <c:axId val="817688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8173427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0.38010628357851611</c:v>
                </c:pt>
                <c:pt idx="1">
                  <c:v>0.35629419021258091</c:v>
                </c:pt>
                <c:pt idx="2">
                  <c:v>0.43185851137265552</c:v>
                </c:pt>
                <c:pt idx="3">
                  <c:v>0.34182388620042736</c:v>
                </c:pt>
                <c:pt idx="4">
                  <c:v>0.35987239456539372</c:v>
                </c:pt>
                <c:pt idx="5">
                  <c:v>0.39724711983047661</c:v>
                </c:pt>
                <c:pt idx="6">
                  <c:v>0.3695635272388611</c:v>
                </c:pt>
                <c:pt idx="7">
                  <c:v>0.39009600764328556</c:v>
                </c:pt>
                <c:pt idx="8">
                  <c:v>0.36958521152656115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5.9422300463075402E-2</c:v>
                </c:pt>
                <c:pt idx="1">
                  <c:v>6.7723574707475642E-2</c:v>
                </c:pt>
                <c:pt idx="2">
                  <c:v>8.0601006048608315E-2</c:v>
                </c:pt>
                <c:pt idx="3">
                  <c:v>6.2269768579469593E-2</c:v>
                </c:pt>
                <c:pt idx="4">
                  <c:v>4.2777214496801337E-2</c:v>
                </c:pt>
                <c:pt idx="5">
                  <c:v>5.7213149071037438E-2</c:v>
                </c:pt>
                <c:pt idx="6">
                  <c:v>4.5621006926202599E-2</c:v>
                </c:pt>
                <c:pt idx="7">
                  <c:v>5.7639574971514763E-2</c:v>
                </c:pt>
                <c:pt idx="8">
                  <c:v>4.7067166721878217E-2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0.14403392806314477</c:v>
                </c:pt>
                <c:pt idx="1">
                  <c:v>9.1605935708459901E-2</c:v>
                </c:pt>
                <c:pt idx="2">
                  <c:v>9.39900683218442E-2</c:v>
                </c:pt>
                <c:pt idx="3">
                  <c:v>0.18119326566094218</c:v>
                </c:pt>
                <c:pt idx="4">
                  <c:v>6.5070768303362031E-2</c:v>
                </c:pt>
                <c:pt idx="5">
                  <c:v>0.15979279672999305</c:v>
                </c:pt>
                <c:pt idx="6">
                  <c:v>0.17353150929432104</c:v>
                </c:pt>
                <c:pt idx="7">
                  <c:v>0.18826932201789276</c:v>
                </c:pt>
                <c:pt idx="8">
                  <c:v>0.11154288369747405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0.41643748789526353</c:v>
                </c:pt>
                <c:pt idx="1">
                  <c:v>0.48437629937148358</c:v>
                </c:pt>
                <c:pt idx="2">
                  <c:v>0.39355041425689191</c:v>
                </c:pt>
                <c:pt idx="3">
                  <c:v>0.41471307955916076</c:v>
                </c:pt>
                <c:pt idx="4">
                  <c:v>0.53227962263444273</c:v>
                </c:pt>
                <c:pt idx="5">
                  <c:v>0.38574693436849278</c:v>
                </c:pt>
                <c:pt idx="6">
                  <c:v>0.41128395654061523</c:v>
                </c:pt>
                <c:pt idx="7">
                  <c:v>0.36399509536730679</c:v>
                </c:pt>
                <c:pt idx="8">
                  <c:v>0.47180473805408657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880000"/>
        <c:axId val="80881536"/>
      </c:barChart>
      <c:catAx>
        <c:axId val="80880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80881536"/>
        <c:crosses val="autoZero"/>
        <c:auto val="1"/>
        <c:lblAlgn val="ctr"/>
        <c:lblOffset val="100"/>
        <c:noMultiLvlLbl val="0"/>
      </c:catAx>
      <c:valAx>
        <c:axId val="8088153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8088000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281817.47000000003</c:v>
                </c:pt>
                <c:pt idx="1">
                  <c:v>13607.17</c:v>
                </c:pt>
                <c:pt idx="2">
                  <c:v>61924.910000000011</c:v>
                </c:pt>
                <c:pt idx="3">
                  <c:v>12775.469999999996</c:v>
                </c:pt>
                <c:pt idx="4">
                  <c:v>34767.959999999992</c:v>
                </c:pt>
                <c:pt idx="5">
                  <c:v>610305.6</c:v>
                </c:pt>
                <c:pt idx="6">
                  <c:v>282508.66999999993</c:v>
                </c:pt>
                <c:pt idx="7">
                  <c:v>124916.43</c:v>
                </c:pt>
                <c:pt idx="8">
                  <c:v>17430.159999999996</c:v>
                </c:pt>
                <c:pt idx="9">
                  <c:v>196335.76</c:v>
                </c:pt>
                <c:pt idx="10">
                  <c:v>98265.800000000032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11872"/>
        <c:axId val="8211033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4922</c:v>
                </c:pt>
                <c:pt idx="1">
                  <c:v>205</c:v>
                </c:pt>
                <c:pt idx="2">
                  <c:v>1305</c:v>
                </c:pt>
                <c:pt idx="3">
                  <c:v>304</c:v>
                </c:pt>
                <c:pt idx="4">
                  <c:v>2551</c:v>
                </c:pt>
                <c:pt idx="5">
                  <c:v>5753</c:v>
                </c:pt>
                <c:pt idx="6">
                  <c:v>2944</c:v>
                </c:pt>
                <c:pt idx="7">
                  <c:v>1249</c:v>
                </c:pt>
                <c:pt idx="8">
                  <c:v>233</c:v>
                </c:pt>
                <c:pt idx="9">
                  <c:v>995</c:v>
                </c:pt>
                <c:pt idx="10">
                  <c:v>7288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02528"/>
        <c:axId val="82108800"/>
      </c:lineChart>
      <c:catAx>
        <c:axId val="8210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2108800"/>
        <c:crosses val="autoZero"/>
        <c:auto val="1"/>
        <c:lblAlgn val="ctr"/>
        <c:lblOffset val="100"/>
        <c:noMultiLvlLbl val="0"/>
      </c:catAx>
      <c:valAx>
        <c:axId val="821088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2102528"/>
        <c:crosses val="autoZero"/>
        <c:crossBetween val="between"/>
      </c:valAx>
      <c:valAx>
        <c:axId val="8211033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2111872"/>
        <c:crosses val="max"/>
        <c:crossBetween val="between"/>
      </c:valAx>
      <c:catAx>
        <c:axId val="82111872"/>
        <c:scaling>
          <c:orientation val="minMax"/>
        </c:scaling>
        <c:delete val="1"/>
        <c:axPos val="b"/>
        <c:majorTickMark val="out"/>
        <c:minorTickMark val="none"/>
        <c:tickLblPos val="nextTo"/>
        <c:crossAx val="821103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65553.52</c:v>
                </c:pt>
                <c:pt idx="1">
                  <c:v>60.36</c:v>
                </c:pt>
                <c:pt idx="2">
                  <c:v>11235.569999999998</c:v>
                </c:pt>
                <c:pt idx="3">
                  <c:v>3557.3399999999997</c:v>
                </c:pt>
                <c:pt idx="4">
                  <c:v>3613.8399999999992</c:v>
                </c:pt>
                <c:pt idx="5">
                  <c:v>81088.750000000029</c:v>
                </c:pt>
                <c:pt idx="6">
                  <c:v>63322.819999999992</c:v>
                </c:pt>
                <c:pt idx="7">
                  <c:v>2226.46</c:v>
                </c:pt>
                <c:pt idx="8">
                  <c:v>401.76000000000005</c:v>
                </c:pt>
                <c:pt idx="9">
                  <c:v>18378.93</c:v>
                </c:pt>
                <c:pt idx="10">
                  <c:v>21740.630000000005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72416"/>
        <c:axId val="8097088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3232</c:v>
                </c:pt>
                <c:pt idx="1">
                  <c:v>3</c:v>
                </c:pt>
                <c:pt idx="2">
                  <c:v>373</c:v>
                </c:pt>
                <c:pt idx="3">
                  <c:v>103</c:v>
                </c:pt>
                <c:pt idx="4">
                  <c:v>284</c:v>
                </c:pt>
                <c:pt idx="5">
                  <c:v>3078</c:v>
                </c:pt>
                <c:pt idx="6">
                  <c:v>2025</c:v>
                </c:pt>
                <c:pt idx="7">
                  <c:v>69</c:v>
                </c:pt>
                <c:pt idx="8">
                  <c:v>8</c:v>
                </c:pt>
                <c:pt idx="9">
                  <c:v>251</c:v>
                </c:pt>
                <c:pt idx="10">
                  <c:v>3548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50784"/>
        <c:axId val="80952704"/>
      </c:lineChart>
      <c:catAx>
        <c:axId val="809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0952704"/>
        <c:crosses val="autoZero"/>
        <c:auto val="1"/>
        <c:lblAlgn val="ctr"/>
        <c:lblOffset val="100"/>
        <c:noMultiLvlLbl val="0"/>
      </c:catAx>
      <c:valAx>
        <c:axId val="809527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80950784"/>
        <c:crosses val="autoZero"/>
        <c:crossBetween val="between"/>
      </c:valAx>
      <c:valAx>
        <c:axId val="809708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0972416"/>
        <c:crosses val="max"/>
        <c:crossBetween val="between"/>
      </c:valAx>
      <c:catAx>
        <c:axId val="80972416"/>
        <c:scaling>
          <c:orientation val="minMax"/>
        </c:scaling>
        <c:delete val="1"/>
        <c:axPos val="b"/>
        <c:majorTickMark val="out"/>
        <c:minorTickMark val="none"/>
        <c:tickLblPos val="nextTo"/>
        <c:crossAx val="809708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45.7%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38.6%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718407</v>
      </c>
      <c r="D5" s="30">
        <f>SUM(E5:F5)</f>
        <v>208440</v>
      </c>
      <c r="E5" s="31">
        <f>SUM(E6:E13)</f>
        <v>105762</v>
      </c>
      <c r="F5" s="32">
        <f t="shared" ref="F5:G5" si="0">SUM(F6:F13)</f>
        <v>102678</v>
      </c>
      <c r="G5" s="29">
        <f t="shared" si="0"/>
        <v>227361</v>
      </c>
      <c r="H5" s="33">
        <f>D5/C5</f>
        <v>0.29014193904012631</v>
      </c>
      <c r="I5" s="26"/>
      <c r="J5" s="24">
        <f t="shared" ref="J5:J13" si="1">C5-D5-G5</f>
        <v>282606</v>
      </c>
      <c r="K5" s="58">
        <f>E5/C5</f>
        <v>0.14721738513126961</v>
      </c>
      <c r="L5" s="58">
        <f>F5/C5</f>
        <v>0.14292455390885667</v>
      </c>
    </row>
    <row r="6" spans="1:12" ht="20.100000000000001" customHeight="1" thickTop="1">
      <c r="B6" s="18" t="s">
        <v>18</v>
      </c>
      <c r="C6" s="34">
        <v>182954</v>
      </c>
      <c r="D6" s="35">
        <f t="shared" ref="D6:D13" si="2">SUM(E6:F6)</f>
        <v>40694</v>
      </c>
      <c r="E6" s="36">
        <v>22916</v>
      </c>
      <c r="F6" s="37">
        <v>17778</v>
      </c>
      <c r="G6" s="34">
        <v>58891</v>
      </c>
      <c r="H6" s="38">
        <f t="shared" ref="H6:H13" si="3">D6/C6</f>
        <v>0.22242749543601123</v>
      </c>
      <c r="I6" s="26"/>
      <c r="J6" s="24">
        <f t="shared" si="1"/>
        <v>83369</v>
      </c>
      <c r="K6" s="58">
        <f t="shared" ref="K6:K13" si="4">E6/C6</f>
        <v>0.1252555287121353</v>
      </c>
      <c r="L6" s="58">
        <f t="shared" ref="L6:L13" si="5">F6/C6</f>
        <v>9.7171966723875944E-2</v>
      </c>
    </row>
    <row r="7" spans="1:12" ht="20.100000000000001" customHeight="1">
      <c r="B7" s="19" t="s">
        <v>19</v>
      </c>
      <c r="C7" s="39">
        <v>95306</v>
      </c>
      <c r="D7" s="40">
        <f t="shared" si="2"/>
        <v>28996</v>
      </c>
      <c r="E7" s="41">
        <v>14918</v>
      </c>
      <c r="F7" s="42">
        <v>14078</v>
      </c>
      <c r="G7" s="39">
        <v>30349</v>
      </c>
      <c r="H7" s="43">
        <f t="shared" si="3"/>
        <v>0.3042410761127316</v>
      </c>
      <c r="I7" s="26"/>
      <c r="J7" s="24">
        <f t="shared" si="1"/>
        <v>35961</v>
      </c>
      <c r="K7" s="58">
        <f t="shared" si="4"/>
        <v>0.15652739596667575</v>
      </c>
      <c r="L7" s="58">
        <f t="shared" si="5"/>
        <v>0.14771368014605588</v>
      </c>
    </row>
    <row r="8" spans="1:12" ht="20.100000000000001" customHeight="1">
      <c r="B8" s="19" t="s">
        <v>20</v>
      </c>
      <c r="C8" s="39">
        <v>53539</v>
      </c>
      <c r="D8" s="40">
        <f t="shared" si="2"/>
        <v>18103</v>
      </c>
      <c r="E8" s="41">
        <v>8875</v>
      </c>
      <c r="F8" s="42">
        <v>9228</v>
      </c>
      <c r="G8" s="39">
        <v>16643</v>
      </c>
      <c r="H8" s="43">
        <f t="shared" si="3"/>
        <v>0.33812734642036646</v>
      </c>
      <c r="I8" s="26"/>
      <c r="J8" s="24">
        <f t="shared" si="1"/>
        <v>18793</v>
      </c>
      <c r="K8" s="58">
        <f t="shared" si="4"/>
        <v>0.1657670109639702</v>
      </c>
      <c r="L8" s="58">
        <f t="shared" si="5"/>
        <v>0.17236033545639629</v>
      </c>
    </row>
    <row r="9" spans="1:12" ht="20.100000000000001" customHeight="1">
      <c r="B9" s="19" t="s">
        <v>21</v>
      </c>
      <c r="C9" s="39">
        <v>31907</v>
      </c>
      <c r="D9" s="40">
        <f t="shared" si="2"/>
        <v>9097</v>
      </c>
      <c r="E9" s="41">
        <v>4645</v>
      </c>
      <c r="F9" s="42">
        <v>4452</v>
      </c>
      <c r="G9" s="39">
        <v>10333</v>
      </c>
      <c r="H9" s="43">
        <f t="shared" si="3"/>
        <v>0.2851098505030244</v>
      </c>
      <c r="I9" s="26"/>
      <c r="J9" s="24">
        <f t="shared" si="1"/>
        <v>12477</v>
      </c>
      <c r="K9" s="58">
        <f t="shared" si="4"/>
        <v>0.14557933995674929</v>
      </c>
      <c r="L9" s="58">
        <f t="shared" si="5"/>
        <v>0.1395305105462751</v>
      </c>
    </row>
    <row r="10" spans="1:12" ht="20.100000000000001" customHeight="1">
      <c r="B10" s="19" t="s">
        <v>22</v>
      </c>
      <c r="C10" s="39">
        <v>46442</v>
      </c>
      <c r="D10" s="40">
        <f t="shared" si="2"/>
        <v>13725</v>
      </c>
      <c r="E10" s="41">
        <v>6594</v>
      </c>
      <c r="F10" s="42">
        <v>7131</v>
      </c>
      <c r="G10" s="39">
        <v>14633</v>
      </c>
      <c r="H10" s="43">
        <f t="shared" si="3"/>
        <v>0.29552990827268422</v>
      </c>
      <c r="I10" s="26"/>
      <c r="J10" s="24">
        <f t="shared" si="1"/>
        <v>18084</v>
      </c>
      <c r="K10" s="58">
        <f t="shared" si="4"/>
        <v>0.14198354937341201</v>
      </c>
      <c r="L10" s="58">
        <f t="shared" si="5"/>
        <v>0.15354635889927221</v>
      </c>
    </row>
    <row r="11" spans="1:12" ht="20.100000000000001" customHeight="1">
      <c r="B11" s="19" t="s">
        <v>23</v>
      </c>
      <c r="C11" s="39">
        <v>102823</v>
      </c>
      <c r="D11" s="40">
        <f t="shared" si="2"/>
        <v>30223</v>
      </c>
      <c r="E11" s="41">
        <v>14794</v>
      </c>
      <c r="F11" s="42">
        <v>15429</v>
      </c>
      <c r="G11" s="39">
        <v>33119</v>
      </c>
      <c r="H11" s="43">
        <f t="shared" si="3"/>
        <v>0.29393229141339972</v>
      </c>
      <c r="I11" s="26"/>
      <c r="J11" s="24">
        <f t="shared" si="1"/>
        <v>39481</v>
      </c>
      <c r="K11" s="58">
        <f t="shared" si="4"/>
        <v>0.14387831516294991</v>
      </c>
      <c r="L11" s="58">
        <f t="shared" si="5"/>
        <v>0.15005397625044981</v>
      </c>
    </row>
    <row r="12" spans="1:12" ht="20.100000000000001" customHeight="1">
      <c r="B12" s="19" t="s">
        <v>24</v>
      </c>
      <c r="C12" s="39">
        <v>144999</v>
      </c>
      <c r="D12" s="40">
        <f t="shared" si="2"/>
        <v>47447</v>
      </c>
      <c r="E12" s="41">
        <v>23340</v>
      </c>
      <c r="F12" s="42">
        <v>24107</v>
      </c>
      <c r="G12" s="39">
        <v>44868</v>
      </c>
      <c r="H12" s="43">
        <f t="shared" si="3"/>
        <v>0.32722294636514737</v>
      </c>
      <c r="I12" s="26"/>
      <c r="J12" s="24">
        <f t="shared" si="1"/>
        <v>52684</v>
      </c>
      <c r="K12" s="58">
        <f t="shared" si="4"/>
        <v>0.16096662735605072</v>
      </c>
      <c r="L12" s="58">
        <f t="shared" si="5"/>
        <v>0.16625631900909663</v>
      </c>
    </row>
    <row r="13" spans="1:12" ht="20.100000000000001" customHeight="1">
      <c r="B13" s="19" t="s">
        <v>25</v>
      </c>
      <c r="C13" s="39">
        <v>60437</v>
      </c>
      <c r="D13" s="40">
        <f t="shared" si="2"/>
        <v>20155</v>
      </c>
      <c r="E13" s="41">
        <v>9680</v>
      </c>
      <c r="F13" s="42">
        <v>10475</v>
      </c>
      <c r="G13" s="39">
        <v>18525</v>
      </c>
      <c r="H13" s="43">
        <f t="shared" si="3"/>
        <v>0.33348776411800718</v>
      </c>
      <c r="I13" s="26"/>
      <c r="J13" s="24">
        <f t="shared" si="1"/>
        <v>21757</v>
      </c>
      <c r="K13" s="58">
        <f t="shared" si="4"/>
        <v>0.16016678524744776</v>
      </c>
      <c r="L13" s="58">
        <f t="shared" si="5"/>
        <v>0.17332097887055942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7862</v>
      </c>
      <c r="E4" s="46">
        <f t="shared" ref="E4:K4" si="0">SUM(E5:E6)</f>
        <v>5161</v>
      </c>
      <c r="F4" s="46">
        <f t="shared" si="0"/>
        <v>7969</v>
      </c>
      <c r="G4" s="46">
        <f t="shared" si="0"/>
        <v>5021</v>
      </c>
      <c r="H4" s="46">
        <f t="shared" si="0"/>
        <v>4297</v>
      </c>
      <c r="I4" s="46">
        <f t="shared" si="0"/>
        <v>5096</v>
      </c>
      <c r="J4" s="45">
        <f t="shared" si="0"/>
        <v>3107</v>
      </c>
      <c r="K4" s="47">
        <f t="shared" si="0"/>
        <v>38513</v>
      </c>
      <c r="L4" s="55">
        <f>K4/人口統計!D5</f>
        <v>0.18476779888696987</v>
      </c>
    </row>
    <row r="5" spans="1:12" ht="20.100000000000001" customHeight="1">
      <c r="B5" s="115"/>
      <c r="C5" s="116" t="s">
        <v>39</v>
      </c>
      <c r="D5" s="48">
        <v>1053</v>
      </c>
      <c r="E5" s="49">
        <v>819</v>
      </c>
      <c r="F5" s="49">
        <v>810</v>
      </c>
      <c r="G5" s="49">
        <v>608</v>
      </c>
      <c r="H5" s="49">
        <v>502</v>
      </c>
      <c r="I5" s="49">
        <v>492</v>
      </c>
      <c r="J5" s="48">
        <v>304</v>
      </c>
      <c r="K5" s="50">
        <f>SUM(D5:J5)</f>
        <v>4588</v>
      </c>
      <c r="L5" s="56">
        <f>K5/人口統計!D5</f>
        <v>2.2011130301285743E-2</v>
      </c>
    </row>
    <row r="6" spans="1:12" ht="20.100000000000001" customHeight="1">
      <c r="B6" s="115"/>
      <c r="C6" s="117" t="s">
        <v>40</v>
      </c>
      <c r="D6" s="51">
        <v>6809</v>
      </c>
      <c r="E6" s="52">
        <v>4342</v>
      </c>
      <c r="F6" s="52">
        <v>7159</v>
      </c>
      <c r="G6" s="52">
        <v>4413</v>
      </c>
      <c r="H6" s="52">
        <v>3795</v>
      </c>
      <c r="I6" s="52">
        <v>4604</v>
      </c>
      <c r="J6" s="51">
        <v>2803</v>
      </c>
      <c r="K6" s="53">
        <f>SUM(D6:J6)</f>
        <v>33925</v>
      </c>
      <c r="L6" s="57">
        <f>K6/人口統計!D5</f>
        <v>0.16275666858568413</v>
      </c>
    </row>
    <row r="7" spans="1:12" ht="20.100000000000001" customHeight="1" thickBot="1">
      <c r="B7" s="193" t="s">
        <v>63</v>
      </c>
      <c r="C7" s="194"/>
      <c r="D7" s="45">
        <v>91</v>
      </c>
      <c r="E7" s="46">
        <v>124</v>
      </c>
      <c r="F7" s="46">
        <v>115</v>
      </c>
      <c r="G7" s="46">
        <v>106</v>
      </c>
      <c r="H7" s="46">
        <v>95</v>
      </c>
      <c r="I7" s="46">
        <v>98</v>
      </c>
      <c r="J7" s="45">
        <v>71</v>
      </c>
      <c r="K7" s="47">
        <f>SUM(D7:J7)</f>
        <v>700</v>
      </c>
      <c r="L7" s="78"/>
    </row>
    <row r="8" spans="1:12" ht="20.100000000000001" customHeight="1" thickTop="1">
      <c r="B8" s="195" t="s">
        <v>35</v>
      </c>
      <c r="C8" s="196"/>
      <c r="D8" s="35">
        <f>D4+D7</f>
        <v>7953</v>
      </c>
      <c r="E8" s="34">
        <f t="shared" ref="E8:K8" si="1">E4+E7</f>
        <v>5285</v>
      </c>
      <c r="F8" s="34">
        <f t="shared" si="1"/>
        <v>8084</v>
      </c>
      <c r="G8" s="34">
        <f t="shared" si="1"/>
        <v>5127</v>
      </c>
      <c r="H8" s="34">
        <f t="shared" si="1"/>
        <v>4392</v>
      </c>
      <c r="I8" s="34">
        <f t="shared" si="1"/>
        <v>5194</v>
      </c>
      <c r="J8" s="35">
        <f t="shared" si="1"/>
        <v>3178</v>
      </c>
      <c r="K8" s="54">
        <f t="shared" si="1"/>
        <v>39213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1230</v>
      </c>
      <c r="E23" s="39">
        <v>784</v>
      </c>
      <c r="F23" s="39">
        <v>1104</v>
      </c>
      <c r="G23" s="39">
        <v>749</v>
      </c>
      <c r="H23" s="39">
        <v>641</v>
      </c>
      <c r="I23" s="39">
        <v>845</v>
      </c>
      <c r="J23" s="40">
        <v>518</v>
      </c>
      <c r="K23" s="167">
        <f t="shared" ref="K23:K30" si="2">SUM(D23:J23)</f>
        <v>5871</v>
      </c>
      <c r="L23" s="188">
        <f>K23/人口統計!D6</f>
        <v>0.14427188283285006</v>
      </c>
    </row>
    <row r="24" spans="1:12" ht="20.100000000000001" customHeight="1">
      <c r="B24" s="197" t="s">
        <v>19</v>
      </c>
      <c r="C24" s="199"/>
      <c r="D24" s="45">
        <v>1226</v>
      </c>
      <c r="E24" s="46">
        <v>827</v>
      </c>
      <c r="F24" s="46">
        <v>1139</v>
      </c>
      <c r="G24" s="46">
        <v>705</v>
      </c>
      <c r="H24" s="46">
        <v>574</v>
      </c>
      <c r="I24" s="46">
        <v>655</v>
      </c>
      <c r="J24" s="45">
        <v>434</v>
      </c>
      <c r="K24" s="47">
        <f t="shared" si="2"/>
        <v>5560</v>
      </c>
      <c r="L24" s="55">
        <f>K24/人口統計!D7</f>
        <v>0.19175058628776384</v>
      </c>
    </row>
    <row r="25" spans="1:12" ht="20.100000000000001" customHeight="1">
      <c r="B25" s="197" t="s">
        <v>20</v>
      </c>
      <c r="C25" s="199"/>
      <c r="D25" s="45">
        <v>794</v>
      </c>
      <c r="E25" s="46">
        <v>453</v>
      </c>
      <c r="F25" s="46">
        <v>786</v>
      </c>
      <c r="G25" s="46">
        <v>530</v>
      </c>
      <c r="H25" s="46">
        <v>444</v>
      </c>
      <c r="I25" s="46">
        <v>484</v>
      </c>
      <c r="J25" s="45">
        <v>312</v>
      </c>
      <c r="K25" s="47">
        <f t="shared" si="2"/>
        <v>3803</v>
      </c>
      <c r="L25" s="55">
        <f>K25/人口統計!D8</f>
        <v>0.21007567806440922</v>
      </c>
    </row>
    <row r="26" spans="1:12" ht="20.100000000000001" customHeight="1">
      <c r="B26" s="197" t="s">
        <v>21</v>
      </c>
      <c r="C26" s="199"/>
      <c r="D26" s="45">
        <v>218</v>
      </c>
      <c r="E26" s="46">
        <v>182</v>
      </c>
      <c r="F26" s="46">
        <v>305</v>
      </c>
      <c r="G26" s="46">
        <v>213</v>
      </c>
      <c r="H26" s="46">
        <v>185</v>
      </c>
      <c r="I26" s="46">
        <v>209</v>
      </c>
      <c r="J26" s="45">
        <v>146</v>
      </c>
      <c r="K26" s="47">
        <f t="shared" si="2"/>
        <v>1458</v>
      </c>
      <c r="L26" s="55">
        <f>K26/人口統計!D9</f>
        <v>0.16027261734637793</v>
      </c>
    </row>
    <row r="27" spans="1:12" ht="20.100000000000001" customHeight="1">
      <c r="B27" s="197" t="s">
        <v>22</v>
      </c>
      <c r="C27" s="199"/>
      <c r="D27" s="45">
        <v>396</v>
      </c>
      <c r="E27" s="46">
        <v>260</v>
      </c>
      <c r="F27" s="46">
        <v>493</v>
      </c>
      <c r="G27" s="46">
        <v>317</v>
      </c>
      <c r="H27" s="46">
        <v>263</v>
      </c>
      <c r="I27" s="46">
        <v>311</v>
      </c>
      <c r="J27" s="45">
        <v>167</v>
      </c>
      <c r="K27" s="47">
        <f t="shared" si="2"/>
        <v>2207</v>
      </c>
      <c r="L27" s="55">
        <f>K27/人口統計!D10</f>
        <v>0.16080145719489983</v>
      </c>
    </row>
    <row r="28" spans="1:12" ht="20.100000000000001" customHeight="1">
      <c r="B28" s="197" t="s">
        <v>23</v>
      </c>
      <c r="C28" s="199"/>
      <c r="D28" s="45">
        <v>716</v>
      </c>
      <c r="E28" s="46">
        <v>632</v>
      </c>
      <c r="F28" s="46">
        <v>1261</v>
      </c>
      <c r="G28" s="46">
        <v>641</v>
      </c>
      <c r="H28" s="46">
        <v>600</v>
      </c>
      <c r="I28" s="46">
        <v>689</v>
      </c>
      <c r="J28" s="45">
        <v>388</v>
      </c>
      <c r="K28" s="47">
        <f t="shared" si="2"/>
        <v>4927</v>
      </c>
      <c r="L28" s="55">
        <f>K28/人口統計!D11</f>
        <v>0.16302153988684115</v>
      </c>
    </row>
    <row r="29" spans="1:12" ht="20.100000000000001" customHeight="1">
      <c r="B29" s="197" t="s">
        <v>24</v>
      </c>
      <c r="C29" s="198"/>
      <c r="D29" s="40">
        <v>2781</v>
      </c>
      <c r="E29" s="39">
        <v>1590</v>
      </c>
      <c r="F29" s="39">
        <v>2168</v>
      </c>
      <c r="G29" s="39">
        <v>1444</v>
      </c>
      <c r="H29" s="39">
        <v>1239</v>
      </c>
      <c r="I29" s="39">
        <v>1351</v>
      </c>
      <c r="J29" s="40">
        <v>808</v>
      </c>
      <c r="K29" s="167">
        <f t="shared" si="2"/>
        <v>11381</v>
      </c>
      <c r="L29" s="168">
        <f>K29/人口統計!D12</f>
        <v>0.23986764178978651</v>
      </c>
    </row>
    <row r="30" spans="1:12" ht="20.100000000000001" customHeight="1">
      <c r="B30" s="197" t="s">
        <v>25</v>
      </c>
      <c r="C30" s="198"/>
      <c r="D30" s="40">
        <v>501</v>
      </c>
      <c r="E30" s="39">
        <v>433</v>
      </c>
      <c r="F30" s="39">
        <v>713</v>
      </c>
      <c r="G30" s="39">
        <v>422</v>
      </c>
      <c r="H30" s="39">
        <v>351</v>
      </c>
      <c r="I30" s="39">
        <v>552</v>
      </c>
      <c r="J30" s="40">
        <v>334</v>
      </c>
      <c r="K30" s="167">
        <f t="shared" si="2"/>
        <v>3306</v>
      </c>
      <c r="L30" s="168">
        <f>K30/人口統計!D13</f>
        <v>0.16402877697841728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27749</v>
      </c>
      <c r="E5" s="174">
        <v>1734655.4000000011</v>
      </c>
      <c r="F5" s="175">
        <v>12974</v>
      </c>
      <c r="G5" s="176">
        <v>271179.97999999992</v>
      </c>
      <c r="H5" s="173">
        <v>2855</v>
      </c>
      <c r="I5" s="174">
        <v>657314.13000000035</v>
      </c>
      <c r="J5" s="175">
        <v>6932</v>
      </c>
      <c r="K5" s="176">
        <v>1900456.7100000004</v>
      </c>
      <c r="M5" s="147">
        <f>Q5+Q7</f>
        <v>40723</v>
      </c>
      <c r="N5" s="119" t="s">
        <v>106</v>
      </c>
      <c r="O5" s="120"/>
      <c r="P5" s="132"/>
      <c r="Q5" s="121">
        <v>27749</v>
      </c>
      <c r="R5" s="122">
        <v>1734655.4000000011</v>
      </c>
      <c r="S5" s="122">
        <f>R5/Q5*100</f>
        <v>6251.2357202061376</v>
      </c>
    </row>
    <row r="6" spans="1:19" ht="20.100000000000001" customHeight="1" thickTop="1">
      <c r="B6" s="203" t="s">
        <v>112</v>
      </c>
      <c r="C6" s="203"/>
      <c r="D6" s="169">
        <v>4373</v>
      </c>
      <c r="E6" s="170">
        <v>246099.00999999995</v>
      </c>
      <c r="F6" s="171">
        <v>2180</v>
      </c>
      <c r="G6" s="172">
        <v>46777.929999999993</v>
      </c>
      <c r="H6" s="169">
        <v>277</v>
      </c>
      <c r="I6" s="170">
        <v>63273.919999999998</v>
      </c>
      <c r="J6" s="171">
        <v>1127</v>
      </c>
      <c r="K6" s="172">
        <v>334567.7</v>
      </c>
      <c r="M6" s="58"/>
      <c r="N6" s="123"/>
      <c r="O6" s="92" t="s">
        <v>103</v>
      </c>
      <c r="P6" s="105"/>
      <c r="Q6" s="96">
        <f>Q5/Q$13</f>
        <v>0.54937636111661059</v>
      </c>
      <c r="R6" s="97">
        <f>R5/R$13</f>
        <v>0.38010628357851611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4307</v>
      </c>
      <c r="E7" s="144">
        <v>264865.85999999987</v>
      </c>
      <c r="F7" s="145">
        <v>2459</v>
      </c>
      <c r="G7" s="146">
        <v>49433.91</v>
      </c>
      <c r="H7" s="143">
        <v>240</v>
      </c>
      <c r="I7" s="144">
        <v>57645.64</v>
      </c>
      <c r="J7" s="145">
        <v>883</v>
      </c>
      <c r="K7" s="146">
        <v>241370.88000000003</v>
      </c>
      <c r="M7" s="58"/>
      <c r="N7" s="124" t="s">
        <v>107</v>
      </c>
      <c r="O7" s="125"/>
      <c r="P7" s="133"/>
      <c r="Q7" s="126">
        <v>12974</v>
      </c>
      <c r="R7" s="127">
        <v>271179.97999999992</v>
      </c>
      <c r="S7" s="127">
        <f>R7/Q7*100</f>
        <v>2090.1802065669795</v>
      </c>
    </row>
    <row r="8" spans="1:19" ht="20.100000000000001" customHeight="1">
      <c r="B8" s="200" t="s">
        <v>114</v>
      </c>
      <c r="C8" s="200"/>
      <c r="D8" s="143">
        <v>2586</v>
      </c>
      <c r="E8" s="144">
        <v>157924.43</v>
      </c>
      <c r="F8" s="145">
        <v>1437</v>
      </c>
      <c r="G8" s="146">
        <v>28768.959999999995</v>
      </c>
      <c r="H8" s="143">
        <v>326</v>
      </c>
      <c r="I8" s="144">
        <v>83712.240000000005</v>
      </c>
      <c r="J8" s="145">
        <v>653</v>
      </c>
      <c r="K8" s="146">
        <v>191599.61999999997</v>
      </c>
      <c r="L8" s="87"/>
      <c r="M8" s="86"/>
      <c r="N8" s="128"/>
      <c r="O8" s="92" t="s">
        <v>103</v>
      </c>
      <c r="P8" s="105"/>
      <c r="Q8" s="96">
        <f>Q7/Q$13</f>
        <v>0.25686002771728372</v>
      </c>
      <c r="R8" s="97">
        <f>R7/R$13</f>
        <v>5.9422300463075402E-2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1018</v>
      </c>
      <c r="E9" s="144">
        <v>64570.09</v>
      </c>
      <c r="F9" s="145">
        <v>387</v>
      </c>
      <c r="G9" s="146">
        <v>7675.3000000000011</v>
      </c>
      <c r="H9" s="143">
        <v>49</v>
      </c>
      <c r="I9" s="144">
        <v>11675.320000000002</v>
      </c>
      <c r="J9" s="145">
        <v>349</v>
      </c>
      <c r="K9" s="146">
        <v>95504.25</v>
      </c>
      <c r="L9" s="87"/>
      <c r="M9" s="86"/>
      <c r="N9" s="124" t="s">
        <v>108</v>
      </c>
      <c r="O9" s="125"/>
      <c r="P9" s="133"/>
      <c r="Q9" s="126">
        <v>2855</v>
      </c>
      <c r="R9" s="127">
        <v>657314.13000000035</v>
      </c>
      <c r="S9" s="127">
        <f>R9/Q9*100</f>
        <v>23023.261996497386</v>
      </c>
    </row>
    <row r="10" spans="1:19" ht="20.100000000000001" customHeight="1">
      <c r="B10" s="200" t="s">
        <v>116</v>
      </c>
      <c r="C10" s="200"/>
      <c r="D10" s="143">
        <v>1644</v>
      </c>
      <c r="E10" s="144">
        <v>108167.60999999997</v>
      </c>
      <c r="F10" s="145">
        <v>724</v>
      </c>
      <c r="G10" s="146">
        <v>15578.739999999998</v>
      </c>
      <c r="H10" s="143">
        <v>191</v>
      </c>
      <c r="I10" s="144">
        <v>43510.46</v>
      </c>
      <c r="J10" s="145">
        <v>380</v>
      </c>
      <c r="K10" s="146">
        <v>105036.19</v>
      </c>
      <c r="L10" s="87"/>
      <c r="M10" s="86"/>
      <c r="N10" s="93"/>
      <c r="O10" s="92" t="s">
        <v>103</v>
      </c>
      <c r="P10" s="105"/>
      <c r="Q10" s="96">
        <f>Q9/Q$13</f>
        <v>5.6523460700851319E-2</v>
      </c>
      <c r="R10" s="97">
        <f>R9/R$13</f>
        <v>0.14403392806314477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3389</v>
      </c>
      <c r="E11" s="144">
        <v>228829.21999999994</v>
      </c>
      <c r="F11" s="145">
        <v>1226</v>
      </c>
      <c r="G11" s="146">
        <v>28247.970000000012</v>
      </c>
      <c r="H11" s="143">
        <v>484</v>
      </c>
      <c r="I11" s="144">
        <v>107448.59000000001</v>
      </c>
      <c r="J11" s="145">
        <v>936</v>
      </c>
      <c r="K11" s="146">
        <v>254662.00000000003</v>
      </c>
      <c r="L11" s="87"/>
      <c r="M11" s="86"/>
      <c r="N11" s="124" t="s">
        <v>109</v>
      </c>
      <c r="O11" s="125"/>
      <c r="P11" s="133"/>
      <c r="Q11" s="99">
        <v>6932</v>
      </c>
      <c r="R11" s="100">
        <v>1900456.7100000004</v>
      </c>
      <c r="S11" s="100">
        <f>R11/Q11*100</f>
        <v>27415.70556837854</v>
      </c>
    </row>
    <row r="12" spans="1:19" ht="20.100000000000001" customHeight="1" thickBot="1">
      <c r="B12" s="200" t="s">
        <v>118</v>
      </c>
      <c r="C12" s="200"/>
      <c r="D12" s="143">
        <v>8034</v>
      </c>
      <c r="E12" s="144">
        <v>495466.18999999989</v>
      </c>
      <c r="F12" s="145">
        <v>3586</v>
      </c>
      <c r="G12" s="146">
        <v>73208.800000000017</v>
      </c>
      <c r="H12" s="143">
        <v>1032</v>
      </c>
      <c r="I12" s="144">
        <v>239123.39999999997</v>
      </c>
      <c r="J12" s="145">
        <v>1790</v>
      </c>
      <c r="K12" s="146">
        <v>462315.06999999995</v>
      </c>
      <c r="L12" s="87"/>
      <c r="M12" s="86"/>
      <c r="N12" s="123"/>
      <c r="O12" s="82" t="s">
        <v>103</v>
      </c>
      <c r="P12" s="106"/>
      <c r="Q12" s="101">
        <f>Q11/Q$13</f>
        <v>0.1372401504652544</v>
      </c>
      <c r="R12" s="102">
        <f>R11/R$13</f>
        <v>0.41643748789526353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2398</v>
      </c>
      <c r="E13" s="144">
        <v>168732.99000000002</v>
      </c>
      <c r="F13" s="145">
        <v>975</v>
      </c>
      <c r="G13" s="146">
        <v>21488.37</v>
      </c>
      <c r="H13" s="143">
        <v>256</v>
      </c>
      <c r="I13" s="144">
        <v>50924.55999999999</v>
      </c>
      <c r="J13" s="145">
        <v>814</v>
      </c>
      <c r="K13" s="146">
        <v>215401.00000000003</v>
      </c>
      <c r="M13" s="58"/>
      <c r="N13" s="129" t="s">
        <v>110</v>
      </c>
      <c r="O13" s="130"/>
      <c r="P13" s="131"/>
      <c r="Q13" s="94">
        <f>Q5+Q7+Q9+Q11</f>
        <v>50510</v>
      </c>
      <c r="R13" s="95">
        <f>R5+R7+R9+R11</f>
        <v>4563606.2200000025</v>
      </c>
      <c r="S13" s="95">
        <f>R13/Q13*100</f>
        <v>9035.0548802217436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0.54937636111661059</v>
      </c>
      <c r="O16" s="58">
        <f>F5/(D5+F5+H5+J5)</f>
        <v>0.25686002771728372</v>
      </c>
      <c r="P16" s="58">
        <f>H5/(D5+F5+H5+J5)</f>
        <v>5.6523460700851319E-2</v>
      </c>
      <c r="Q16" s="58">
        <f>J5/(D5+F5+H5+J5)</f>
        <v>0.1372401504652544</v>
      </c>
    </row>
    <row r="17" spans="13:17" ht="20.100000000000001" customHeight="1">
      <c r="M17" s="14" t="s">
        <v>132</v>
      </c>
      <c r="N17" s="58">
        <f t="shared" ref="N17:N23" si="0">D6/(D6+F6+H6+J6)</f>
        <v>0.54957898705542285</v>
      </c>
      <c r="O17" s="58">
        <f t="shared" ref="O17:O23" si="1">F6/(D6+F6+H6+J6)</f>
        <v>0.27397260273972601</v>
      </c>
      <c r="P17" s="58">
        <f t="shared" ref="P17:P23" si="2">H6/(D6+F6+H6+J6)</f>
        <v>3.4812115118763351E-2</v>
      </c>
      <c r="Q17" s="58">
        <f t="shared" ref="Q17:Q23" si="3">J6/(D6+F6+H6+J6)</f>
        <v>0.14163629508608772</v>
      </c>
    </row>
    <row r="18" spans="13:17" ht="20.100000000000001" customHeight="1">
      <c r="M18" s="14" t="s">
        <v>133</v>
      </c>
      <c r="N18" s="58">
        <f t="shared" si="0"/>
        <v>0.54595005704145017</v>
      </c>
      <c r="O18" s="58">
        <f t="shared" si="1"/>
        <v>0.31169983521358852</v>
      </c>
      <c r="P18" s="58">
        <f t="shared" si="2"/>
        <v>3.0422106730891116E-2</v>
      </c>
      <c r="Q18" s="58">
        <f t="shared" si="3"/>
        <v>0.11192800101407023</v>
      </c>
    </row>
    <row r="19" spans="13:17" ht="20.100000000000001" customHeight="1">
      <c r="M19" s="14" t="s">
        <v>134</v>
      </c>
      <c r="N19" s="58">
        <f t="shared" si="0"/>
        <v>0.51699320271891247</v>
      </c>
      <c r="O19" s="58">
        <f t="shared" si="1"/>
        <v>0.28728508596561375</v>
      </c>
      <c r="P19" s="58">
        <f t="shared" si="2"/>
        <v>6.5173930427828874E-2</v>
      </c>
      <c r="Q19" s="58">
        <f t="shared" si="3"/>
        <v>0.13054778088764493</v>
      </c>
    </row>
    <row r="20" spans="13:17" ht="20.100000000000001" customHeight="1">
      <c r="M20" s="14" t="s">
        <v>135</v>
      </c>
      <c r="N20" s="58">
        <f t="shared" si="0"/>
        <v>0.56461453133666117</v>
      </c>
      <c r="O20" s="58">
        <f t="shared" si="1"/>
        <v>0.21464226289517471</v>
      </c>
      <c r="P20" s="58">
        <f t="shared" si="2"/>
        <v>2.7176927343316695E-2</v>
      </c>
      <c r="Q20" s="58">
        <f t="shared" si="3"/>
        <v>0.19356627842484747</v>
      </c>
    </row>
    <row r="21" spans="13:17" ht="20.100000000000001" customHeight="1">
      <c r="M21" s="14" t="s">
        <v>136</v>
      </c>
      <c r="N21" s="58">
        <f t="shared" si="0"/>
        <v>0.55937393671316771</v>
      </c>
      <c r="O21" s="58">
        <f t="shared" si="1"/>
        <v>0.2463422932970398</v>
      </c>
      <c r="P21" s="58">
        <f t="shared" si="2"/>
        <v>6.4988091187478739E-2</v>
      </c>
      <c r="Q21" s="58">
        <f t="shared" si="3"/>
        <v>0.12929567880231371</v>
      </c>
    </row>
    <row r="22" spans="13:17" ht="20.100000000000001" customHeight="1">
      <c r="M22" s="14" t="s">
        <v>137</v>
      </c>
      <c r="N22" s="58">
        <f t="shared" si="0"/>
        <v>0.56155758077879037</v>
      </c>
      <c r="O22" s="58">
        <f t="shared" si="1"/>
        <v>0.20314830157415079</v>
      </c>
      <c r="P22" s="58">
        <f t="shared" si="2"/>
        <v>8.0198840099420049E-2</v>
      </c>
      <c r="Q22" s="58">
        <f t="shared" si="3"/>
        <v>0.15509527754763877</v>
      </c>
    </row>
    <row r="23" spans="13:17" ht="20.100000000000001" customHeight="1">
      <c r="M23" s="14" t="s">
        <v>138</v>
      </c>
      <c r="N23" s="58">
        <f t="shared" si="0"/>
        <v>0.5562941420855837</v>
      </c>
      <c r="O23" s="58">
        <f t="shared" si="1"/>
        <v>0.24830355906384158</v>
      </c>
      <c r="P23" s="58">
        <f t="shared" si="2"/>
        <v>7.1458246780224347E-2</v>
      </c>
      <c r="Q23" s="58">
        <f t="shared" si="3"/>
        <v>0.12394405207035036</v>
      </c>
    </row>
    <row r="24" spans="13:17" ht="20.100000000000001" customHeight="1">
      <c r="M24" s="14" t="s">
        <v>139</v>
      </c>
      <c r="N24" s="58">
        <f t="shared" ref="N24" si="4">D13/(D13+F13+H13+J13)</f>
        <v>0.53972541075849656</v>
      </c>
      <c r="O24" s="58">
        <f t="shared" ref="O24" si="5">F13/(D13+F13+H13+J13)</f>
        <v>0.21944632005401757</v>
      </c>
      <c r="P24" s="58">
        <f t="shared" ref="P24" si="6">H13/(D13+F13+H13+J13)</f>
        <v>5.7618726085977942E-2</v>
      </c>
      <c r="Q24" s="58">
        <f t="shared" ref="Q24" si="7">J13/(D13+F13+H13+J13)</f>
        <v>0.183209543101508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0.38010628357851611</v>
      </c>
      <c r="O29" s="58">
        <f>G5/(E5+G5+I5+K5)</f>
        <v>5.9422300463075402E-2</v>
      </c>
      <c r="P29" s="58">
        <f>I5/(E5+G5+I5+K5)</f>
        <v>0.14403392806314477</v>
      </c>
      <c r="Q29" s="58">
        <f>K5/(E5+G5+I5+K5)</f>
        <v>0.41643748789526353</v>
      </c>
    </row>
    <row r="30" spans="13:17" ht="20.100000000000001" customHeight="1">
      <c r="M30" s="14" t="s">
        <v>132</v>
      </c>
      <c r="N30" s="58">
        <f t="shared" ref="N30:N37" si="8">E6/(E6+G6+I6+K6)</f>
        <v>0.35629419021258091</v>
      </c>
      <c r="O30" s="58">
        <f t="shared" ref="O30:O37" si="9">G6/(E6+G6+I6+K6)</f>
        <v>6.7723574707475642E-2</v>
      </c>
      <c r="P30" s="58">
        <f t="shared" ref="P30:P37" si="10">I6/(E6+G6+I6+K6)</f>
        <v>9.1605935708459901E-2</v>
      </c>
      <c r="Q30" s="58">
        <f t="shared" ref="Q30:Q37" si="11">K6/(E6+G6+I6+K6)</f>
        <v>0.48437629937148358</v>
      </c>
    </row>
    <row r="31" spans="13:17" ht="20.100000000000001" customHeight="1">
      <c r="M31" s="14" t="s">
        <v>133</v>
      </c>
      <c r="N31" s="58">
        <f t="shared" si="8"/>
        <v>0.43185851137265552</v>
      </c>
      <c r="O31" s="58">
        <f t="shared" si="9"/>
        <v>8.0601006048608315E-2</v>
      </c>
      <c r="P31" s="58">
        <f t="shared" si="10"/>
        <v>9.39900683218442E-2</v>
      </c>
      <c r="Q31" s="58">
        <f t="shared" si="11"/>
        <v>0.39355041425689191</v>
      </c>
    </row>
    <row r="32" spans="13:17" ht="20.100000000000001" customHeight="1">
      <c r="M32" s="14" t="s">
        <v>134</v>
      </c>
      <c r="N32" s="58">
        <f t="shared" si="8"/>
        <v>0.34182388620042736</v>
      </c>
      <c r="O32" s="58">
        <f t="shared" si="9"/>
        <v>6.2269768579469593E-2</v>
      </c>
      <c r="P32" s="58">
        <f t="shared" si="10"/>
        <v>0.18119326566094218</v>
      </c>
      <c r="Q32" s="58">
        <f t="shared" si="11"/>
        <v>0.41471307955916076</v>
      </c>
    </row>
    <row r="33" spans="13:17" ht="20.100000000000001" customHeight="1">
      <c r="M33" s="14" t="s">
        <v>135</v>
      </c>
      <c r="N33" s="58">
        <f t="shared" si="8"/>
        <v>0.35987239456539372</v>
      </c>
      <c r="O33" s="58">
        <f t="shared" si="9"/>
        <v>4.2777214496801337E-2</v>
      </c>
      <c r="P33" s="58">
        <f t="shared" si="10"/>
        <v>6.5070768303362031E-2</v>
      </c>
      <c r="Q33" s="58">
        <f t="shared" si="11"/>
        <v>0.53227962263444273</v>
      </c>
    </row>
    <row r="34" spans="13:17" ht="20.100000000000001" customHeight="1">
      <c r="M34" s="14" t="s">
        <v>136</v>
      </c>
      <c r="N34" s="58">
        <f t="shared" si="8"/>
        <v>0.39724711983047661</v>
      </c>
      <c r="O34" s="58">
        <f t="shared" si="9"/>
        <v>5.7213149071037438E-2</v>
      </c>
      <c r="P34" s="58">
        <f t="shared" si="10"/>
        <v>0.15979279672999305</v>
      </c>
      <c r="Q34" s="58">
        <f t="shared" si="11"/>
        <v>0.38574693436849278</v>
      </c>
    </row>
    <row r="35" spans="13:17" ht="20.100000000000001" customHeight="1">
      <c r="M35" s="14" t="s">
        <v>137</v>
      </c>
      <c r="N35" s="58">
        <f t="shared" si="8"/>
        <v>0.3695635272388611</v>
      </c>
      <c r="O35" s="58">
        <f t="shared" si="9"/>
        <v>4.5621006926202599E-2</v>
      </c>
      <c r="P35" s="58">
        <f t="shared" si="10"/>
        <v>0.17353150929432104</v>
      </c>
      <c r="Q35" s="58">
        <f t="shared" si="11"/>
        <v>0.41128395654061523</v>
      </c>
    </row>
    <row r="36" spans="13:17" ht="20.100000000000001" customHeight="1">
      <c r="M36" s="14" t="s">
        <v>138</v>
      </c>
      <c r="N36" s="58">
        <f t="shared" si="8"/>
        <v>0.39009600764328556</v>
      </c>
      <c r="O36" s="58">
        <f t="shared" si="9"/>
        <v>5.7639574971514763E-2</v>
      </c>
      <c r="P36" s="58">
        <f t="shared" si="10"/>
        <v>0.18826932201789276</v>
      </c>
      <c r="Q36" s="58">
        <f t="shared" si="11"/>
        <v>0.36399509536730679</v>
      </c>
    </row>
    <row r="37" spans="13:17" ht="20.100000000000001" customHeight="1">
      <c r="M37" s="14" t="s">
        <v>139</v>
      </c>
      <c r="N37" s="58">
        <f t="shared" si="8"/>
        <v>0.36958521152656115</v>
      </c>
      <c r="O37" s="58">
        <f t="shared" si="9"/>
        <v>4.7067166721878217E-2</v>
      </c>
      <c r="P37" s="58">
        <f t="shared" si="10"/>
        <v>0.11154288369747405</v>
      </c>
      <c r="Q37" s="58">
        <f t="shared" si="11"/>
        <v>0.47180473805408657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4922</v>
      </c>
      <c r="F5" s="149">
        <f>E5/SUM(E$5:E$15)</f>
        <v>0.17737576128869509</v>
      </c>
      <c r="G5" s="150">
        <v>281817.47000000003</v>
      </c>
      <c r="H5" s="151">
        <f>G5/SUM(G$5:G$15)</f>
        <v>0.1624630863282702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205</v>
      </c>
      <c r="F6" s="153">
        <f t="shared" ref="F6:F15" si="0">E6/SUM(E$5:E$15)</f>
        <v>7.3876536091390683E-3</v>
      </c>
      <c r="G6" s="154">
        <v>13607.17</v>
      </c>
      <c r="H6" s="155">
        <f t="shared" ref="H6:H15" si="1">G6/SUM(G$5:G$15)</f>
        <v>7.8443072900819377E-3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1305</v>
      </c>
      <c r="F7" s="153">
        <f t="shared" si="0"/>
        <v>4.7028721755738946E-2</v>
      </c>
      <c r="G7" s="154">
        <v>61924.910000000011</v>
      </c>
      <c r="H7" s="155">
        <f t="shared" si="1"/>
        <v>3.5698681132863633E-2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304</v>
      </c>
      <c r="F8" s="153">
        <f t="shared" si="0"/>
        <v>1.0955349742333058E-2</v>
      </c>
      <c r="G8" s="154">
        <v>12775.469999999996</v>
      </c>
      <c r="H8" s="155">
        <f t="shared" si="1"/>
        <v>7.3648460668326379E-3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2551</v>
      </c>
      <c r="F9" s="153">
        <f t="shared" si="0"/>
        <v>9.1931240765432992E-2</v>
      </c>
      <c r="G9" s="154">
        <v>34767.959999999992</v>
      </c>
      <c r="H9" s="155">
        <f t="shared" si="1"/>
        <v>2.0043150933609057E-2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5753</v>
      </c>
      <c r="F10" s="153">
        <f t="shared" si="0"/>
        <v>0.20732278640671736</v>
      </c>
      <c r="G10" s="154">
        <v>610305.6</v>
      </c>
      <c r="H10" s="155">
        <f t="shared" si="1"/>
        <v>0.35183103226150853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2944</v>
      </c>
      <c r="F11" s="153">
        <f t="shared" si="0"/>
        <v>0.10609391329417277</v>
      </c>
      <c r="G11" s="154">
        <v>282508.66999999993</v>
      </c>
      <c r="H11" s="155">
        <f t="shared" si="1"/>
        <v>0.16286155163728769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1249</v>
      </c>
      <c r="F12" s="153">
        <f t="shared" si="0"/>
        <v>4.5010631013730228E-2</v>
      </c>
      <c r="G12" s="154">
        <v>124916.43</v>
      </c>
      <c r="H12" s="155">
        <f t="shared" si="1"/>
        <v>7.2012245198671734E-2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233</v>
      </c>
      <c r="F13" s="153">
        <f t="shared" si="0"/>
        <v>8.3966989801434293E-3</v>
      </c>
      <c r="G13" s="154">
        <v>17430.159999999996</v>
      </c>
      <c r="H13" s="155">
        <f t="shared" si="1"/>
        <v>1.0048197469076566E-2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995</v>
      </c>
      <c r="F14" s="153">
        <f t="shared" si="0"/>
        <v>3.5857148005333524E-2</v>
      </c>
      <c r="G14" s="154">
        <v>196335.76</v>
      </c>
      <c r="H14" s="155">
        <f t="shared" si="1"/>
        <v>0.11318430161979147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7288</v>
      </c>
      <c r="F15" s="157">
        <f t="shared" si="0"/>
        <v>0.26264009513856357</v>
      </c>
      <c r="G15" s="158">
        <v>98265.800000000032</v>
      </c>
      <c r="H15" s="159">
        <f t="shared" si="1"/>
        <v>5.6648600062006574E-2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3232</v>
      </c>
      <c r="F16" s="161">
        <f>E16/SUM(E$16:E$26)</f>
        <v>0.24911361183906275</v>
      </c>
      <c r="G16" s="162">
        <v>65553.52</v>
      </c>
      <c r="H16" s="163">
        <f>G16/SUM(G$16:G$26)</f>
        <v>0.24173436401905482</v>
      </c>
    </row>
    <row r="17" spans="2:8" s="14" customFormat="1" ht="20.100000000000001" customHeight="1">
      <c r="B17" s="207"/>
      <c r="C17" s="213" t="s">
        <v>82</v>
      </c>
      <c r="D17" s="214"/>
      <c r="E17" s="152">
        <v>3</v>
      </c>
      <c r="F17" s="153">
        <f t="shared" ref="F17:F26" si="2">E17/SUM(E$16:E$26)</f>
        <v>2.3123169415754585E-4</v>
      </c>
      <c r="G17" s="154">
        <v>60.36</v>
      </c>
      <c r="H17" s="155">
        <f t="shared" ref="H17:H26" si="3">G17/SUM(G$16:G$26)</f>
        <v>2.225828027570472E-4</v>
      </c>
    </row>
    <row r="18" spans="2:8" s="14" customFormat="1" ht="20.100000000000001" customHeight="1">
      <c r="B18" s="207"/>
      <c r="C18" s="213" t="s">
        <v>83</v>
      </c>
      <c r="D18" s="214"/>
      <c r="E18" s="152">
        <v>373</v>
      </c>
      <c r="F18" s="153">
        <f t="shared" si="2"/>
        <v>2.8749807306921536E-2</v>
      </c>
      <c r="G18" s="154">
        <v>11235.569999999998</v>
      </c>
      <c r="H18" s="155">
        <f t="shared" si="3"/>
        <v>4.1432151444217961E-2</v>
      </c>
    </row>
    <row r="19" spans="2:8" s="14" customFormat="1" ht="20.100000000000001" customHeight="1">
      <c r="B19" s="207"/>
      <c r="C19" s="213" t="s">
        <v>84</v>
      </c>
      <c r="D19" s="214"/>
      <c r="E19" s="152">
        <v>103</v>
      </c>
      <c r="F19" s="153">
        <f t="shared" si="2"/>
        <v>7.9389548327424078E-3</v>
      </c>
      <c r="G19" s="154">
        <v>3557.3399999999997</v>
      </c>
      <c r="H19" s="155">
        <f t="shared" si="3"/>
        <v>1.3118003770042316E-2</v>
      </c>
    </row>
    <row r="20" spans="2:8" s="14" customFormat="1" ht="20.100000000000001" customHeight="1">
      <c r="B20" s="207"/>
      <c r="C20" s="213" t="s">
        <v>85</v>
      </c>
      <c r="D20" s="214"/>
      <c r="E20" s="152">
        <v>284</v>
      </c>
      <c r="F20" s="153">
        <f t="shared" si="2"/>
        <v>2.1889933713581007E-2</v>
      </c>
      <c r="G20" s="154">
        <v>3613.8399999999992</v>
      </c>
      <c r="H20" s="155">
        <f t="shared" si="3"/>
        <v>1.3326352483689982E-2</v>
      </c>
    </row>
    <row r="21" spans="2:8" s="14" customFormat="1" ht="20.100000000000001" customHeight="1">
      <c r="B21" s="207"/>
      <c r="C21" s="213" t="s">
        <v>86</v>
      </c>
      <c r="D21" s="214"/>
      <c r="E21" s="152">
        <v>3078</v>
      </c>
      <c r="F21" s="153">
        <f t="shared" si="2"/>
        <v>0.23724371820564205</v>
      </c>
      <c r="G21" s="154">
        <v>81088.750000000029</v>
      </c>
      <c r="H21" s="155">
        <f t="shared" si="3"/>
        <v>0.29902188944773883</v>
      </c>
    </row>
    <row r="22" spans="2:8" s="14" customFormat="1" ht="20.100000000000001" customHeight="1">
      <c r="B22" s="207"/>
      <c r="C22" s="213" t="s">
        <v>87</v>
      </c>
      <c r="D22" s="214"/>
      <c r="E22" s="152">
        <v>2025</v>
      </c>
      <c r="F22" s="153">
        <f t="shared" si="2"/>
        <v>0.15608139355634346</v>
      </c>
      <c r="G22" s="154">
        <v>63322.819999999992</v>
      </c>
      <c r="H22" s="155">
        <f t="shared" si="3"/>
        <v>0.23350846179721674</v>
      </c>
    </row>
    <row r="23" spans="2:8" s="14" customFormat="1" ht="20.100000000000001" customHeight="1">
      <c r="B23" s="207"/>
      <c r="C23" s="213" t="s">
        <v>88</v>
      </c>
      <c r="D23" s="214"/>
      <c r="E23" s="152">
        <v>69</v>
      </c>
      <c r="F23" s="153">
        <f t="shared" si="2"/>
        <v>5.3183289656235548E-3</v>
      </c>
      <c r="G23" s="154">
        <v>2226.46</v>
      </c>
      <c r="H23" s="155">
        <f t="shared" si="3"/>
        <v>8.2102668493448522E-3</v>
      </c>
    </row>
    <row r="24" spans="2:8" s="14" customFormat="1" ht="20.100000000000001" customHeight="1">
      <c r="B24" s="207"/>
      <c r="C24" s="213" t="s">
        <v>89</v>
      </c>
      <c r="D24" s="214"/>
      <c r="E24" s="152">
        <v>8</v>
      </c>
      <c r="F24" s="153">
        <f t="shared" si="2"/>
        <v>6.1661785108678901E-4</v>
      </c>
      <c r="G24" s="154">
        <v>401.76000000000005</v>
      </c>
      <c r="H24" s="155">
        <f t="shared" si="3"/>
        <v>1.4815252954882587E-3</v>
      </c>
    </row>
    <row r="25" spans="2:8" s="14" customFormat="1" ht="20.100000000000001" customHeight="1">
      <c r="B25" s="207"/>
      <c r="C25" s="213" t="s">
        <v>90</v>
      </c>
      <c r="D25" s="214"/>
      <c r="E25" s="152">
        <v>251</v>
      </c>
      <c r="F25" s="153">
        <f t="shared" si="2"/>
        <v>1.9346385077848003E-2</v>
      </c>
      <c r="G25" s="154">
        <v>18378.93</v>
      </c>
      <c r="H25" s="155">
        <f t="shared" si="3"/>
        <v>6.777391900390288E-2</v>
      </c>
    </row>
    <row r="26" spans="2:8" s="14" customFormat="1" ht="20.100000000000001" customHeight="1">
      <c r="B26" s="208"/>
      <c r="C26" s="221" t="s">
        <v>91</v>
      </c>
      <c r="D26" s="222"/>
      <c r="E26" s="156">
        <v>3548</v>
      </c>
      <c r="F26" s="157">
        <f t="shared" si="2"/>
        <v>0.27347001695699091</v>
      </c>
      <c r="G26" s="158">
        <v>21740.630000000005</v>
      </c>
      <c r="H26" s="159">
        <f t="shared" si="3"/>
        <v>8.0170483086546451E-2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83</v>
      </c>
      <c r="F27" s="161">
        <f>E27/SUM(E$27:E$36)</f>
        <v>2.9071803852889669E-2</v>
      </c>
      <c r="G27" s="162">
        <v>12151.58</v>
      </c>
      <c r="H27" s="163">
        <f>G27/SUM(G$27:G$36)</f>
        <v>1.8486716541450281E-2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3.5026269702276709E-4</v>
      </c>
      <c r="G28" s="154">
        <v>140.38999999999999</v>
      </c>
      <c r="H28" s="155">
        <f t="shared" ref="H28:H36" si="5">G28/SUM(G$27:G$36)</f>
        <v>2.1358129027288671E-4</v>
      </c>
    </row>
    <row r="29" spans="2:8" s="14" customFormat="1" ht="20.100000000000001" customHeight="1">
      <c r="B29" s="233"/>
      <c r="C29" s="213" t="s">
        <v>73</v>
      </c>
      <c r="D29" s="214"/>
      <c r="E29" s="152">
        <v>179</v>
      </c>
      <c r="F29" s="153">
        <f t="shared" si="4"/>
        <v>6.2697022767075311E-2</v>
      </c>
      <c r="G29" s="154">
        <v>27119.079999999998</v>
      </c>
      <c r="H29" s="155">
        <f t="shared" si="5"/>
        <v>4.125741219042408E-2</v>
      </c>
    </row>
    <row r="30" spans="2:8" s="14" customFormat="1" ht="20.100000000000001" customHeight="1">
      <c r="B30" s="233"/>
      <c r="C30" s="213" t="s">
        <v>74</v>
      </c>
      <c r="D30" s="214"/>
      <c r="E30" s="152">
        <v>16</v>
      </c>
      <c r="F30" s="153">
        <f t="shared" si="4"/>
        <v>5.6042031523642734E-3</v>
      </c>
      <c r="G30" s="154">
        <v>960.92999999999984</v>
      </c>
      <c r="H30" s="155">
        <f t="shared" si="5"/>
        <v>1.4619037628173304E-3</v>
      </c>
    </row>
    <row r="31" spans="2:8" s="14" customFormat="1" ht="20.100000000000001" customHeight="1">
      <c r="B31" s="233"/>
      <c r="C31" s="213" t="s">
        <v>75</v>
      </c>
      <c r="D31" s="214"/>
      <c r="E31" s="152">
        <v>522</v>
      </c>
      <c r="F31" s="153">
        <f t="shared" si="4"/>
        <v>0.18283712784588441</v>
      </c>
      <c r="G31" s="154">
        <v>107306.70999999996</v>
      </c>
      <c r="H31" s="155">
        <f t="shared" si="5"/>
        <v>0.16325027122115868</v>
      </c>
    </row>
    <row r="32" spans="2:8" s="14" customFormat="1" ht="20.100000000000001" customHeight="1">
      <c r="B32" s="233"/>
      <c r="C32" s="213" t="s">
        <v>76</v>
      </c>
      <c r="D32" s="214"/>
      <c r="E32" s="152">
        <v>118</v>
      </c>
      <c r="F32" s="153">
        <f t="shared" si="4"/>
        <v>4.1330998248686517E-2</v>
      </c>
      <c r="G32" s="154">
        <v>6903.3800000000019</v>
      </c>
      <c r="H32" s="155">
        <f t="shared" si="5"/>
        <v>1.050240620873311E-2</v>
      </c>
    </row>
    <row r="33" spans="2:8" s="14" customFormat="1" ht="20.100000000000001" customHeight="1">
      <c r="B33" s="233"/>
      <c r="C33" s="213" t="s">
        <v>77</v>
      </c>
      <c r="D33" s="214"/>
      <c r="E33" s="152">
        <v>1867</v>
      </c>
      <c r="F33" s="153">
        <f t="shared" si="4"/>
        <v>0.65394045534150613</v>
      </c>
      <c r="G33" s="154">
        <v>487407.03</v>
      </c>
      <c r="H33" s="155">
        <f t="shared" si="5"/>
        <v>0.74151308750962042</v>
      </c>
    </row>
    <row r="34" spans="2:8" s="14" customFormat="1" ht="20.100000000000001" customHeight="1">
      <c r="B34" s="233"/>
      <c r="C34" s="213" t="s">
        <v>78</v>
      </c>
      <c r="D34" s="214"/>
      <c r="E34" s="152">
        <v>30</v>
      </c>
      <c r="F34" s="153">
        <f t="shared" si="4"/>
        <v>1.0507880910683012E-2</v>
      </c>
      <c r="G34" s="154">
        <v>6757.26</v>
      </c>
      <c r="H34" s="155">
        <f t="shared" si="5"/>
        <v>1.0280107625253698E-2</v>
      </c>
    </row>
    <row r="35" spans="2:8" s="14" customFormat="1" ht="20.100000000000001" customHeight="1">
      <c r="B35" s="233"/>
      <c r="C35" s="213" t="s">
        <v>79</v>
      </c>
      <c r="D35" s="214"/>
      <c r="E35" s="152">
        <v>23</v>
      </c>
      <c r="F35" s="153">
        <f t="shared" si="4"/>
        <v>8.0560420315236424E-3</v>
      </c>
      <c r="G35" s="154">
        <v>5024.59</v>
      </c>
      <c r="H35" s="155">
        <f t="shared" si="5"/>
        <v>7.6441229096961601E-3</v>
      </c>
    </row>
    <row r="36" spans="2:8" s="14" customFormat="1" ht="20.100000000000001" customHeight="1">
      <c r="B36" s="233"/>
      <c r="C36" s="221" t="s">
        <v>92</v>
      </c>
      <c r="D36" s="222"/>
      <c r="E36" s="156">
        <v>16</v>
      </c>
      <c r="F36" s="157">
        <f t="shared" si="4"/>
        <v>5.6042031523642734E-3</v>
      </c>
      <c r="G36" s="158">
        <v>3543.1799999999994</v>
      </c>
      <c r="H36" s="159">
        <f t="shared" si="5"/>
        <v>5.3903907405733077E-3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3558</v>
      </c>
      <c r="F37" s="161">
        <f>E37/SUM(E$37:E$39)</f>
        <v>0.51327178303519905</v>
      </c>
      <c r="G37" s="162">
        <v>890521.62999999989</v>
      </c>
      <c r="H37" s="163">
        <f>G37/SUM(G$37:G$39)</f>
        <v>0.46858295972445491</v>
      </c>
    </row>
    <row r="38" spans="2:8" s="14" customFormat="1" ht="20.100000000000001" customHeight="1">
      <c r="B38" s="230"/>
      <c r="C38" s="213" t="s">
        <v>95</v>
      </c>
      <c r="D38" s="214"/>
      <c r="E38" s="152">
        <v>2764</v>
      </c>
      <c r="F38" s="153">
        <f t="shared" ref="F38:F39" si="6">E38/SUM(E$37:E$39)</f>
        <v>0.39873052510098095</v>
      </c>
      <c r="G38" s="154">
        <v>789972.09999999974</v>
      </c>
      <c r="H38" s="155">
        <f t="shared" ref="H38:H39" si="7">G38/SUM(G$37:G$39)</f>
        <v>0.41567487217322618</v>
      </c>
    </row>
    <row r="39" spans="2:8" s="14" customFormat="1" ht="20.100000000000001" customHeight="1">
      <c r="B39" s="231"/>
      <c r="C39" s="221" t="s">
        <v>96</v>
      </c>
      <c r="D39" s="222"/>
      <c r="E39" s="156">
        <v>610</v>
      </c>
      <c r="F39" s="157">
        <f t="shared" si="6"/>
        <v>8.7997691863819963E-2</v>
      </c>
      <c r="G39" s="158">
        <v>219962.98000000007</v>
      </c>
      <c r="H39" s="159">
        <f t="shared" si="7"/>
        <v>0.11574216810231901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50510</v>
      </c>
      <c r="F40" s="164">
        <f>E40/E$40</f>
        <v>1</v>
      </c>
      <c r="G40" s="165">
        <f>SUM(G5:G39)</f>
        <v>4563606.2200000007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4963</v>
      </c>
      <c r="E4" s="65">
        <v>113517.12</v>
      </c>
      <c r="F4" s="65">
        <f>E4*1000/D4</f>
        <v>22872.681845657869</v>
      </c>
      <c r="G4" s="65">
        <v>50030</v>
      </c>
      <c r="H4" s="61">
        <f>F4/G4</f>
        <v>0.45717932931556804</v>
      </c>
      <c r="K4" s="14">
        <f>D4*G4</f>
        <v>248298890</v>
      </c>
      <c r="L4" s="14" t="s">
        <v>27</v>
      </c>
      <c r="M4" s="24">
        <f>G4-F4</f>
        <v>27157.318154342131</v>
      </c>
    </row>
    <row r="5" spans="1:13" s="14" customFormat="1" ht="20.100000000000001" customHeight="1">
      <c r="B5" s="234" t="s">
        <v>28</v>
      </c>
      <c r="C5" s="235"/>
      <c r="D5" s="62">
        <v>3898</v>
      </c>
      <c r="E5" s="66">
        <v>157687.97000000006</v>
      </c>
      <c r="F5" s="66">
        <f t="shared" ref="F5:F13" si="0">E5*1000/D5</f>
        <v>40453.558234992321</v>
      </c>
      <c r="G5" s="66">
        <v>104730</v>
      </c>
      <c r="H5" s="63">
        <f t="shared" ref="H5:H10" si="1">F5/G5</f>
        <v>0.38626523665609014</v>
      </c>
      <c r="K5" s="14">
        <f t="shared" ref="K5:K10" si="2">D5*G5</f>
        <v>408237540</v>
      </c>
      <c r="L5" s="14" t="s">
        <v>28</v>
      </c>
      <c r="M5" s="24">
        <f t="shared" ref="M5:M10" si="3">G5-F5</f>
        <v>64276.441765007679</v>
      </c>
    </row>
    <row r="6" spans="1:13" s="14" customFormat="1" ht="20.100000000000001" customHeight="1">
      <c r="B6" s="234" t="s">
        <v>29</v>
      </c>
      <c r="C6" s="235"/>
      <c r="D6" s="62">
        <v>5609</v>
      </c>
      <c r="E6" s="66">
        <v>498401.7699999999</v>
      </c>
      <c r="F6" s="66">
        <f t="shared" si="0"/>
        <v>88857.509359957185</v>
      </c>
      <c r="G6" s="66">
        <v>166920</v>
      </c>
      <c r="H6" s="63">
        <f t="shared" si="1"/>
        <v>0.53233590558325661</v>
      </c>
      <c r="K6" s="14">
        <f t="shared" si="2"/>
        <v>936254280</v>
      </c>
      <c r="L6" s="14" t="s">
        <v>29</v>
      </c>
      <c r="M6" s="24">
        <f t="shared" si="3"/>
        <v>78062.490640042815</v>
      </c>
    </row>
    <row r="7" spans="1:13" s="14" customFormat="1" ht="20.100000000000001" customHeight="1">
      <c r="B7" s="234" t="s">
        <v>30</v>
      </c>
      <c r="C7" s="235"/>
      <c r="D7" s="62">
        <v>3447</v>
      </c>
      <c r="E7" s="66">
        <v>393655.79999999993</v>
      </c>
      <c r="F7" s="66">
        <f t="shared" si="0"/>
        <v>114202.43690165359</v>
      </c>
      <c r="G7" s="66">
        <v>196160</v>
      </c>
      <c r="H7" s="63">
        <f t="shared" si="1"/>
        <v>0.58219023705981643</v>
      </c>
      <c r="K7" s="14">
        <f t="shared" si="2"/>
        <v>676163520</v>
      </c>
      <c r="L7" s="14" t="s">
        <v>30</v>
      </c>
      <c r="M7" s="24">
        <f t="shared" si="3"/>
        <v>81957.563098346407</v>
      </c>
    </row>
    <row r="8" spans="1:13" s="14" customFormat="1" ht="20.100000000000001" customHeight="1">
      <c r="B8" s="234" t="s">
        <v>31</v>
      </c>
      <c r="C8" s="235"/>
      <c r="D8" s="62">
        <v>2255</v>
      </c>
      <c r="E8" s="66">
        <v>332227.81999999995</v>
      </c>
      <c r="F8" s="66">
        <f t="shared" si="0"/>
        <v>147329.41019955653</v>
      </c>
      <c r="G8" s="66">
        <v>269310</v>
      </c>
      <c r="H8" s="63">
        <f t="shared" si="1"/>
        <v>0.5470625309106848</v>
      </c>
      <c r="K8" s="14">
        <f t="shared" si="2"/>
        <v>607294050</v>
      </c>
      <c r="L8" s="14" t="s">
        <v>31</v>
      </c>
      <c r="M8" s="24">
        <f t="shared" si="3"/>
        <v>121980.58980044347</v>
      </c>
    </row>
    <row r="9" spans="1:13" s="14" customFormat="1" ht="20.100000000000001" customHeight="1">
      <c r="B9" s="234" t="s">
        <v>32</v>
      </c>
      <c r="C9" s="235"/>
      <c r="D9" s="62">
        <v>1922</v>
      </c>
      <c r="E9" s="66">
        <v>332616.03000000009</v>
      </c>
      <c r="F9" s="66">
        <f t="shared" si="0"/>
        <v>173057.2476586889</v>
      </c>
      <c r="G9" s="66">
        <v>308060</v>
      </c>
      <c r="H9" s="63">
        <f t="shared" si="1"/>
        <v>0.56176474601924586</v>
      </c>
      <c r="K9" s="14">
        <f t="shared" si="2"/>
        <v>592091320</v>
      </c>
      <c r="L9" s="14" t="s">
        <v>32</v>
      </c>
      <c r="M9" s="24">
        <f t="shared" si="3"/>
        <v>135002.7523413111</v>
      </c>
    </row>
    <row r="10" spans="1:13" s="14" customFormat="1" ht="20.100000000000001" customHeight="1">
      <c r="B10" s="240" t="s">
        <v>33</v>
      </c>
      <c r="C10" s="241"/>
      <c r="D10" s="70">
        <v>899</v>
      </c>
      <c r="E10" s="71">
        <v>177728.87000000002</v>
      </c>
      <c r="F10" s="71">
        <f t="shared" si="0"/>
        <v>197696.18464961072</v>
      </c>
      <c r="G10" s="71">
        <v>360650</v>
      </c>
      <c r="H10" s="73">
        <f t="shared" si="1"/>
        <v>0.54816632371997975</v>
      </c>
      <c r="K10" s="14">
        <f t="shared" si="2"/>
        <v>324224350</v>
      </c>
      <c r="L10" s="14" t="s">
        <v>33</v>
      </c>
      <c r="M10" s="24">
        <f t="shared" si="3"/>
        <v>162953.81535038928</v>
      </c>
    </row>
    <row r="11" spans="1:13" s="14" customFormat="1" ht="20.100000000000001" customHeight="1">
      <c r="B11" s="238" t="s">
        <v>60</v>
      </c>
      <c r="C11" s="239"/>
      <c r="D11" s="60">
        <f>SUM(D4:D5)</f>
        <v>8861</v>
      </c>
      <c r="E11" s="65">
        <f>SUM(E4:E5)</f>
        <v>271205.09000000008</v>
      </c>
      <c r="F11" s="65">
        <f t="shared" si="0"/>
        <v>30606.600835120196</v>
      </c>
      <c r="G11" s="80"/>
      <c r="H11" s="61">
        <f>SUM(E4:E5)*1000/SUM(K4:K5)</f>
        <v>0.41308460217508425</v>
      </c>
    </row>
    <row r="12" spans="1:13" s="14" customFormat="1" ht="20.100000000000001" customHeight="1">
      <c r="B12" s="240" t="s">
        <v>54</v>
      </c>
      <c r="C12" s="241"/>
      <c r="D12" s="64">
        <f>SUM(D6:D10)</f>
        <v>14132</v>
      </c>
      <c r="E12" s="76">
        <f>SUM(E6:E10)</f>
        <v>1734630.2899999998</v>
      </c>
      <c r="F12" s="67">
        <f t="shared" si="0"/>
        <v>122744.85493914518</v>
      </c>
      <c r="G12" s="81"/>
      <c r="H12" s="68">
        <f>SUM(E6:E10)*1000/SUM(K6:K10)</f>
        <v>0.55312980480477414</v>
      </c>
    </row>
    <row r="13" spans="1:13" s="14" customFormat="1" ht="20.100000000000001" customHeight="1">
      <c r="B13" s="236" t="s">
        <v>61</v>
      </c>
      <c r="C13" s="237"/>
      <c r="D13" s="69">
        <f>SUM(D11:D12)</f>
        <v>22993</v>
      </c>
      <c r="E13" s="77">
        <f>SUM(E11:E12)</f>
        <v>2005835.38</v>
      </c>
      <c r="F13" s="72">
        <f t="shared" si="0"/>
        <v>87236.784238681343</v>
      </c>
      <c r="G13" s="75"/>
      <c r="H13" s="74">
        <f>SUM(E4:E10)*1000/SUM(K4:K10)</f>
        <v>0.52888636986595838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2016-07-04T04:24:41Z</dcterms:modified>
</cp:coreProperties>
</file>