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<sst xmlns="http://schemas.openxmlformats.org/spreadsheetml/2006/main" count="201" uniqueCount="142">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</sst>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58951</c:v>
                </c:pt>
                <c:pt idx="1">
                  <c:v>30315</c:v>
                </c:pt>
                <c:pt idx="2">
                  <c:v>16580</c:v>
                </c:pt>
                <c:pt idx="3">
                  <c:v>10321</c:v>
                </c:pt>
                <c:pt idx="4">
                  <c:v>14608</c:v>
                </c:pt>
                <c:pt idx="5">
                  <c:v>33116</c:v>
                </c:pt>
                <c:pt idx="6">
                  <c:v>44808</c:v>
                </c:pt>
                <c:pt idx="7">
                  <c:v>18507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22979</c:v>
                </c:pt>
                <c:pt idx="1">
                  <c:v>14926</c:v>
                </c:pt>
                <c:pt idx="2">
                  <c:v>8914</c:v>
                </c:pt>
                <c:pt idx="3">
                  <c:v>4665</c:v>
                </c:pt>
                <c:pt idx="4">
                  <c:v>6608</c:v>
                </c:pt>
                <c:pt idx="5">
                  <c:v>14824</c:v>
                </c:pt>
                <c:pt idx="6">
                  <c:v>23392</c:v>
                </c:pt>
                <c:pt idx="7">
                  <c:v>9687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17802</c:v>
                </c:pt>
                <c:pt idx="1">
                  <c:v>14112</c:v>
                </c:pt>
                <c:pt idx="2">
                  <c:v>9221</c:v>
                </c:pt>
                <c:pt idx="3">
                  <c:v>4450</c:v>
                </c:pt>
                <c:pt idx="4">
                  <c:v>7139</c:v>
                </c:pt>
                <c:pt idx="5">
                  <c:v>15429</c:v>
                </c:pt>
                <c:pt idx="6">
                  <c:v>24096</c:v>
                </c:pt>
                <c:pt idx="7">
                  <c:v>10487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585024"/>
        <c:axId val="5358656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0.22288840549610311</c:v>
                </c:pt>
                <c:pt idx="1">
                  <c:v>0.30484809036890842</c:v>
                </c:pt>
                <c:pt idx="2">
                  <c:v>0.339289055191768</c:v>
                </c:pt>
                <c:pt idx="3">
                  <c:v>0.28567399003353494</c:v>
                </c:pt>
                <c:pt idx="4">
                  <c:v>0.29645044423358924</c:v>
                </c:pt>
                <c:pt idx="5">
                  <c:v>0.29444455258598873</c:v>
                </c:pt>
                <c:pt idx="6">
                  <c:v>0.32770911399568003</c:v>
                </c:pt>
                <c:pt idx="7">
                  <c:v>0.33410065746981765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2464"/>
        <c:axId val="71020928"/>
      </c:lineChart>
      <c:catAx>
        <c:axId val="53585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53586560"/>
        <c:crosses val="autoZero"/>
        <c:auto val="1"/>
        <c:lblAlgn val="ctr"/>
        <c:lblOffset val="100"/>
        <c:noMultiLvlLbl val="0"/>
      </c:catAx>
      <c:valAx>
        <c:axId val="535865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3585024"/>
        <c:crosses val="autoZero"/>
        <c:crossBetween val="between"/>
      </c:valAx>
      <c:valAx>
        <c:axId val="710209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1022464"/>
        <c:crosses val="max"/>
        <c:crossBetween val="between"/>
      </c:valAx>
      <c:catAx>
        <c:axId val="7102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7102092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3564</c:v>
                </c:pt>
                <c:pt idx="1">
                  <c:v>2731</c:v>
                </c:pt>
                <c:pt idx="2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925152.49000000046</c:v>
                </c:pt>
                <c:pt idx="1">
                  <c:v>807123.41999999981</c:v>
                </c:pt>
                <c:pt idx="2">
                  <c:v>227292.48999999996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13074.379999999997</c:v>
                </c:pt>
                <c:pt idx="1">
                  <c:v>133.04</c:v>
                </c:pt>
                <c:pt idx="2">
                  <c:v>27176.700000000004</c:v>
                </c:pt>
                <c:pt idx="3">
                  <c:v>815.54</c:v>
                </c:pt>
                <c:pt idx="4">
                  <c:v>105803.72999999998</c:v>
                </c:pt>
                <c:pt idx="5">
                  <c:v>6694.99</c:v>
                </c:pt>
                <c:pt idx="6">
                  <c:v>507859.10000000003</c:v>
                </c:pt>
                <c:pt idx="7">
                  <c:v>7169.12</c:v>
                </c:pt>
                <c:pt idx="8">
                  <c:v>5289.09</c:v>
                </c:pt>
                <c:pt idx="9">
                  <c:v>3355.99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16832"/>
        <c:axId val="746109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90</c:v>
                </c:pt>
                <c:pt idx="1">
                  <c:v>1</c:v>
                </c:pt>
                <c:pt idx="2">
                  <c:v>177</c:v>
                </c:pt>
                <c:pt idx="3">
                  <c:v>15</c:v>
                </c:pt>
                <c:pt idx="4">
                  <c:v>519</c:v>
                </c:pt>
                <c:pt idx="5">
                  <c:v>114</c:v>
                </c:pt>
                <c:pt idx="6">
                  <c:v>1893</c:v>
                </c:pt>
                <c:pt idx="7">
                  <c:v>31</c:v>
                </c:pt>
                <c:pt idx="8">
                  <c:v>23</c:v>
                </c:pt>
                <c:pt idx="9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7232"/>
        <c:axId val="74609408"/>
      </c:lineChart>
      <c:catAx>
        <c:axId val="746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609408"/>
        <c:crosses val="autoZero"/>
        <c:auto val="1"/>
        <c:lblAlgn val="ctr"/>
        <c:lblOffset val="100"/>
        <c:noMultiLvlLbl val="0"/>
      </c:catAx>
      <c:valAx>
        <c:axId val="74609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607232"/>
        <c:crosses val="autoZero"/>
        <c:crossBetween val="between"/>
      </c:valAx>
      <c:valAx>
        <c:axId val="746109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616832"/>
        <c:crosses val="max"/>
        <c:crossBetween val="between"/>
      </c:valAx>
      <c:catAx>
        <c:axId val="7461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74610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23102.385507836352</c:v>
                </c:pt>
                <c:pt idx="1">
                  <c:v>40623.323684210525</c:v>
                </c:pt>
                <c:pt idx="2">
                  <c:v>89187.258149779722</c:v>
                </c:pt>
                <c:pt idx="3">
                  <c:v>115535.28682617468</c:v>
                </c:pt>
                <c:pt idx="4">
                  <c:v>149633.68092691622</c:v>
                </c:pt>
                <c:pt idx="5">
                  <c:v>173942.42099898064</c:v>
                </c:pt>
                <c:pt idx="6">
                  <c:v>198557.34135667392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78240"/>
        <c:axId val="7597670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4913</c:v>
                </c:pt>
                <c:pt idx="1">
                  <c:v>3800</c:v>
                </c:pt>
                <c:pt idx="2">
                  <c:v>5675</c:v>
                </c:pt>
                <c:pt idx="3">
                  <c:v>3469</c:v>
                </c:pt>
                <c:pt idx="4">
                  <c:v>2244</c:v>
                </c:pt>
                <c:pt idx="5">
                  <c:v>1962</c:v>
                </c:pt>
                <c:pt idx="6">
                  <c:v>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68896"/>
        <c:axId val="75970816"/>
      </c:lineChart>
      <c:catAx>
        <c:axId val="759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970816"/>
        <c:crosses val="autoZero"/>
        <c:auto val="1"/>
        <c:lblAlgn val="ctr"/>
        <c:lblOffset val="100"/>
        <c:noMultiLvlLbl val="0"/>
      </c:catAx>
      <c:valAx>
        <c:axId val="75970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968896"/>
        <c:crosses val="autoZero"/>
        <c:crossBetween val="between"/>
      </c:valAx>
      <c:valAx>
        <c:axId val="759767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5978240"/>
        <c:crosses val="max"/>
        <c:crossBetween val="between"/>
      </c:valAx>
      <c:catAx>
        <c:axId val="7597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97670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17024"/>
        <c:axId val="75764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23102.385507836352</c:v>
                </c:pt>
                <c:pt idx="1">
                  <c:v>40623.323684210525</c:v>
                </c:pt>
                <c:pt idx="2">
                  <c:v>89187.258149779722</c:v>
                </c:pt>
                <c:pt idx="3">
                  <c:v>115535.28682617468</c:v>
                </c:pt>
                <c:pt idx="4">
                  <c:v>149633.68092691622</c:v>
                </c:pt>
                <c:pt idx="5">
                  <c:v>173942.42099898064</c:v>
                </c:pt>
                <c:pt idx="6">
                  <c:v>198557.34135667392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68192"/>
        <c:axId val="75766400"/>
      </c:barChart>
      <c:catAx>
        <c:axId val="760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764864"/>
        <c:crosses val="autoZero"/>
        <c:auto val="1"/>
        <c:lblAlgn val="ctr"/>
        <c:lblOffset val="100"/>
        <c:noMultiLvlLbl val="0"/>
      </c:catAx>
      <c:valAx>
        <c:axId val="75764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017024"/>
        <c:crosses val="autoZero"/>
        <c:crossBetween val="between"/>
      </c:valAx>
      <c:valAx>
        <c:axId val="7576640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5768192"/>
        <c:crosses val="max"/>
        <c:crossBetween val="between"/>
      </c:valAx>
      <c:catAx>
        <c:axId val="757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6640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7874</c:v>
                </c:pt>
                <c:pt idx="1">
                  <c:v>5101</c:v>
                </c:pt>
                <c:pt idx="2">
                  <c:v>8005</c:v>
                </c:pt>
                <c:pt idx="3">
                  <c:v>5032</c:v>
                </c:pt>
                <c:pt idx="4">
                  <c:v>4279</c:v>
                </c:pt>
                <c:pt idx="5">
                  <c:v>5160</c:v>
                </c:pt>
                <c:pt idx="6">
                  <c:v>3101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1040</c:v>
                </c:pt>
                <c:pt idx="1">
                  <c:v>807</c:v>
                </c:pt>
                <c:pt idx="2">
                  <c:v>822</c:v>
                </c:pt>
                <c:pt idx="3">
                  <c:v>613</c:v>
                </c:pt>
                <c:pt idx="4">
                  <c:v>494</c:v>
                </c:pt>
                <c:pt idx="5">
                  <c:v>504</c:v>
                </c:pt>
                <c:pt idx="6">
                  <c:v>302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6834</c:v>
                </c:pt>
                <c:pt idx="1">
                  <c:v>4294</c:v>
                </c:pt>
                <c:pt idx="2">
                  <c:v>7183</c:v>
                </c:pt>
                <c:pt idx="3">
                  <c:v>4419</c:v>
                </c:pt>
                <c:pt idx="4">
                  <c:v>3785</c:v>
                </c:pt>
                <c:pt idx="5">
                  <c:v>4656</c:v>
                </c:pt>
                <c:pt idx="6">
                  <c:v>2799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1219</c:v>
                </c:pt>
                <c:pt idx="1">
                  <c:v>1239</c:v>
                </c:pt>
                <c:pt idx="2">
                  <c:v>797</c:v>
                </c:pt>
                <c:pt idx="3">
                  <c:v>215</c:v>
                </c:pt>
                <c:pt idx="4">
                  <c:v>404</c:v>
                </c:pt>
                <c:pt idx="5">
                  <c:v>719</c:v>
                </c:pt>
                <c:pt idx="6">
                  <c:v>2780</c:v>
                </c:pt>
                <c:pt idx="7">
                  <c:v>501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788</c:v>
                </c:pt>
                <c:pt idx="1">
                  <c:v>806</c:v>
                </c:pt>
                <c:pt idx="2">
                  <c:v>451</c:v>
                </c:pt>
                <c:pt idx="3">
                  <c:v>182</c:v>
                </c:pt>
                <c:pt idx="4">
                  <c:v>253</c:v>
                </c:pt>
                <c:pt idx="5">
                  <c:v>625</c:v>
                </c:pt>
                <c:pt idx="6">
                  <c:v>1574</c:v>
                </c:pt>
                <c:pt idx="7">
                  <c:v>422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1113</c:v>
                </c:pt>
                <c:pt idx="1">
                  <c:v>1152</c:v>
                </c:pt>
                <c:pt idx="2">
                  <c:v>791</c:v>
                </c:pt>
                <c:pt idx="3">
                  <c:v>312</c:v>
                </c:pt>
                <c:pt idx="4">
                  <c:v>500</c:v>
                </c:pt>
                <c:pt idx="5">
                  <c:v>1280</c:v>
                </c:pt>
                <c:pt idx="6">
                  <c:v>2156</c:v>
                </c:pt>
                <c:pt idx="7">
                  <c:v>701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743</c:v>
                </c:pt>
                <c:pt idx="1">
                  <c:v>711</c:v>
                </c:pt>
                <c:pt idx="2">
                  <c:v>525</c:v>
                </c:pt>
                <c:pt idx="3">
                  <c:v>210</c:v>
                </c:pt>
                <c:pt idx="4">
                  <c:v>313</c:v>
                </c:pt>
                <c:pt idx="5">
                  <c:v>629</c:v>
                </c:pt>
                <c:pt idx="6">
                  <c:v>1471</c:v>
                </c:pt>
                <c:pt idx="7">
                  <c:v>430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636</c:v>
                </c:pt>
                <c:pt idx="1">
                  <c:v>571</c:v>
                </c:pt>
                <c:pt idx="2">
                  <c:v>448</c:v>
                </c:pt>
                <c:pt idx="3">
                  <c:v>186</c:v>
                </c:pt>
                <c:pt idx="4">
                  <c:v>261</c:v>
                </c:pt>
                <c:pt idx="5">
                  <c:v>601</c:v>
                </c:pt>
                <c:pt idx="6">
                  <c:v>1228</c:v>
                </c:pt>
                <c:pt idx="7">
                  <c:v>348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847</c:v>
                </c:pt>
                <c:pt idx="1">
                  <c:v>648</c:v>
                </c:pt>
                <c:pt idx="2">
                  <c:v>497</c:v>
                </c:pt>
                <c:pt idx="3">
                  <c:v>208</c:v>
                </c:pt>
                <c:pt idx="4">
                  <c:v>318</c:v>
                </c:pt>
                <c:pt idx="5">
                  <c:v>707</c:v>
                </c:pt>
                <c:pt idx="6">
                  <c:v>1373</c:v>
                </c:pt>
                <c:pt idx="7">
                  <c:v>562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514</c:v>
                </c:pt>
                <c:pt idx="1">
                  <c:v>436</c:v>
                </c:pt>
                <c:pt idx="2">
                  <c:v>305</c:v>
                </c:pt>
                <c:pt idx="3">
                  <c:v>145</c:v>
                </c:pt>
                <c:pt idx="4">
                  <c:v>173</c:v>
                </c:pt>
                <c:pt idx="5">
                  <c:v>383</c:v>
                </c:pt>
                <c:pt idx="6">
                  <c:v>805</c:v>
                </c:pt>
                <c:pt idx="7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13632"/>
        <c:axId val="7221555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0.14369436747504966</c:v>
                </c:pt>
                <c:pt idx="1">
                  <c:v>0.19157655485915007</c:v>
                </c:pt>
                <c:pt idx="2">
                  <c:v>0.21031155224703613</c:v>
                </c:pt>
                <c:pt idx="3">
                  <c:v>0.15995611629182666</c:v>
                </c:pt>
                <c:pt idx="4">
                  <c:v>0.16163526587619118</c:v>
                </c:pt>
                <c:pt idx="5">
                  <c:v>0.1634218094073315</c:v>
                </c:pt>
                <c:pt idx="6">
                  <c:v>0.2397868935309973</c:v>
                </c:pt>
                <c:pt idx="7">
                  <c:v>0.16377515614156835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75648"/>
        <c:axId val="73274112"/>
      </c:lineChart>
      <c:catAx>
        <c:axId val="72213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2215552"/>
        <c:crosses val="autoZero"/>
        <c:auto val="1"/>
        <c:lblAlgn val="ctr"/>
        <c:lblOffset val="100"/>
        <c:noMultiLvlLbl val="0"/>
      </c:catAx>
      <c:valAx>
        <c:axId val="72215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213632"/>
        <c:crosses val="autoZero"/>
        <c:crossBetween val="between"/>
      </c:valAx>
      <c:valAx>
        <c:axId val="73274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275648"/>
        <c:crosses val="max"/>
        <c:crossBetween val="between"/>
      </c:valAx>
      <c:catAx>
        <c:axId val="732756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74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0.55445564117763291</c:v>
                </c:pt>
                <c:pt idx="1">
                  <c:v>0.55565260793611182</c:v>
                </c:pt>
                <c:pt idx="2">
                  <c:v>0.54942965779467678</c:v>
                </c:pt>
                <c:pt idx="3">
                  <c:v>0.52599568373553074</c:v>
                </c:pt>
                <c:pt idx="4">
                  <c:v>0.56393076493579009</c:v>
                </c:pt>
                <c:pt idx="5">
                  <c:v>0.5631525766251263</c:v>
                </c:pt>
                <c:pt idx="6">
                  <c:v>0.56524600954418303</c:v>
                </c:pt>
                <c:pt idx="7">
                  <c:v>0.5625</c:v>
                </c:pt>
                <c:pt idx="8">
                  <c:v>0.54350766456266908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0.25228215767634854</c:v>
                </c:pt>
                <c:pt idx="1">
                  <c:v>0.27002745195907163</c:v>
                </c:pt>
                <c:pt idx="2">
                  <c:v>0.30937896070975918</c:v>
                </c:pt>
                <c:pt idx="3">
                  <c:v>0.28055719050421818</c:v>
                </c:pt>
                <c:pt idx="4">
                  <c:v>0.21440536013400335</c:v>
                </c:pt>
                <c:pt idx="5">
                  <c:v>0.24553721791849106</c:v>
                </c:pt>
                <c:pt idx="6">
                  <c:v>0.19927595853217048</c:v>
                </c:pt>
                <c:pt idx="7">
                  <c:v>0.24086216517857142</c:v>
                </c:pt>
                <c:pt idx="8">
                  <c:v>0.21550946798917944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5.6905749851807942E-2</c:v>
                </c:pt>
                <c:pt idx="1">
                  <c:v>3.5313201896680808E-2</c:v>
                </c:pt>
                <c:pt idx="2">
                  <c:v>3.0164765525982257E-2</c:v>
                </c:pt>
                <c:pt idx="3">
                  <c:v>6.5332548557975281E-2</c:v>
                </c:pt>
                <c:pt idx="4">
                  <c:v>2.7917364600781685E-2</c:v>
                </c:pt>
                <c:pt idx="5">
                  <c:v>6.3994610980127986E-2</c:v>
                </c:pt>
                <c:pt idx="6">
                  <c:v>8.1125555372716804E-2</c:v>
                </c:pt>
                <c:pt idx="7">
                  <c:v>7.2474888392857137E-2</c:v>
                </c:pt>
                <c:pt idx="8">
                  <c:v>5.7258791704238053E-2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0.13635645129421062</c:v>
                </c:pt>
                <c:pt idx="1">
                  <c:v>0.13900673820813575</c:v>
                </c:pt>
                <c:pt idx="2">
                  <c:v>0.11102661596958174</c:v>
                </c:pt>
                <c:pt idx="3">
                  <c:v>0.12811457720227584</c:v>
                </c:pt>
                <c:pt idx="4">
                  <c:v>0.19374651032942491</c:v>
                </c:pt>
                <c:pt idx="5">
                  <c:v>0.12731559447625462</c:v>
                </c:pt>
                <c:pt idx="6">
                  <c:v>0.15435247655092973</c:v>
                </c:pt>
                <c:pt idx="7">
                  <c:v>0.12416294642857142</c:v>
                </c:pt>
                <c:pt idx="8">
                  <c:v>0.18372407574391345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94240"/>
        <c:axId val="74428800"/>
      </c:barChart>
      <c:catAx>
        <c:axId val="7439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428800"/>
        <c:crosses val="autoZero"/>
        <c:auto val="1"/>
        <c:lblAlgn val="ctr"/>
        <c:lblOffset val="100"/>
        <c:noMultiLvlLbl val="0"/>
      </c:catAx>
      <c:valAx>
        <c:axId val="7442880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3942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0.3780204794161201</c:v>
                </c:pt>
                <c:pt idx="1">
                  <c:v>0.35721214564063447</c:v>
                </c:pt>
                <c:pt idx="2">
                  <c:v>0.42605748293908713</c:v>
                </c:pt>
                <c:pt idx="3">
                  <c:v>0.34317166211751082</c:v>
                </c:pt>
                <c:pt idx="4">
                  <c:v>0.3503135086821228</c:v>
                </c:pt>
                <c:pt idx="5">
                  <c:v>0.3976195240793271</c:v>
                </c:pt>
                <c:pt idx="6">
                  <c:v>0.36888659492185849</c:v>
                </c:pt>
                <c:pt idx="7">
                  <c:v>0.3873571200339907</c:v>
                </c:pt>
                <c:pt idx="8">
                  <c:v>0.36587906473847343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5.7357475596055668E-2</c:v>
                </c:pt>
                <c:pt idx="1">
                  <c:v>6.5237562846550357E-2</c:v>
                </c:pt>
                <c:pt idx="2">
                  <c:v>7.8847492195228769E-2</c:v>
                </c:pt>
                <c:pt idx="3">
                  <c:v>6.0069057357227687E-2</c:v>
                </c:pt>
                <c:pt idx="4">
                  <c:v>4.2381797913620886E-2</c:v>
                </c:pt>
                <c:pt idx="5">
                  <c:v>5.6544885043642683E-2</c:v>
                </c:pt>
                <c:pt idx="6">
                  <c:v>4.3771072579361789E-2</c:v>
                </c:pt>
                <c:pt idx="7">
                  <c:v>5.488651827873417E-2</c:v>
                </c:pt>
                <c:pt idx="8">
                  <c:v>4.5342716882208645E-2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0.14503893587845121</c:v>
                </c:pt>
                <c:pt idx="1">
                  <c:v>9.2997959457516266E-2</c:v>
                </c:pt>
                <c:pt idx="2">
                  <c:v>9.2943121165209031E-2</c:v>
                </c:pt>
                <c:pt idx="3">
                  <c:v>0.18435693954432317</c:v>
                </c:pt>
                <c:pt idx="4">
                  <c:v>6.8216219788474336E-2</c:v>
                </c:pt>
                <c:pt idx="5">
                  <c:v>0.15757216332909277</c:v>
                </c:pt>
                <c:pt idx="6">
                  <c:v>0.17395853560928393</c:v>
                </c:pt>
                <c:pt idx="7">
                  <c:v>0.18991533311056605</c:v>
                </c:pt>
                <c:pt idx="8">
                  <c:v>0.11283207219796301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0.41958310910937313</c:v>
                </c:pt>
                <c:pt idx="1">
                  <c:v>0.48455233205529891</c:v>
                </c:pt>
                <c:pt idx="2">
                  <c:v>0.40215190370047499</c:v>
                </c:pt>
                <c:pt idx="3">
                  <c:v>0.41240234098093831</c:v>
                </c:pt>
                <c:pt idx="4">
                  <c:v>0.53908847361578205</c:v>
                </c:pt>
                <c:pt idx="5">
                  <c:v>0.38826342754793758</c:v>
                </c:pt>
                <c:pt idx="6">
                  <c:v>0.41338379688949589</c:v>
                </c:pt>
                <c:pt idx="7">
                  <c:v>0.36784102857670908</c:v>
                </c:pt>
                <c:pt idx="8">
                  <c:v>0.47594614618135483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010560"/>
        <c:axId val="71438336"/>
      </c:barChart>
      <c:catAx>
        <c:axId val="7101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1438336"/>
        <c:crosses val="autoZero"/>
        <c:auto val="1"/>
        <c:lblAlgn val="ctr"/>
        <c:lblOffset val="100"/>
        <c:noMultiLvlLbl val="0"/>
      </c:catAx>
      <c:valAx>
        <c:axId val="7143833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10105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288838.31</c:v>
                </c:pt>
                <c:pt idx="1">
                  <c:v>12960.109999999999</c:v>
                </c:pt>
                <c:pt idx="2">
                  <c:v>63200.67000000002</c:v>
                </c:pt>
                <c:pt idx="3">
                  <c:v>13009.89</c:v>
                </c:pt>
                <c:pt idx="4">
                  <c:v>34472.500000000007</c:v>
                </c:pt>
                <c:pt idx="5">
                  <c:v>617760.06000000006</c:v>
                </c:pt>
                <c:pt idx="6">
                  <c:v>283250.25000000012</c:v>
                </c:pt>
                <c:pt idx="7">
                  <c:v>130049.63000000002</c:v>
                </c:pt>
                <c:pt idx="8">
                  <c:v>18460.410000000003</c:v>
                </c:pt>
                <c:pt idx="9">
                  <c:v>203745.74000000002</c:v>
                </c:pt>
                <c:pt idx="10">
                  <c:v>99711.930000000022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09696"/>
        <c:axId val="74508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4937</c:v>
                </c:pt>
                <c:pt idx="1">
                  <c:v>202</c:v>
                </c:pt>
                <c:pt idx="2">
                  <c:v>1328</c:v>
                </c:pt>
                <c:pt idx="3">
                  <c:v>305</c:v>
                </c:pt>
                <c:pt idx="4">
                  <c:v>2592</c:v>
                </c:pt>
                <c:pt idx="5">
                  <c:v>5786</c:v>
                </c:pt>
                <c:pt idx="6">
                  <c:v>2994</c:v>
                </c:pt>
                <c:pt idx="7">
                  <c:v>1274</c:v>
                </c:pt>
                <c:pt idx="8">
                  <c:v>239</c:v>
                </c:pt>
                <c:pt idx="9">
                  <c:v>997</c:v>
                </c:pt>
                <c:pt idx="10">
                  <c:v>7407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00352"/>
        <c:axId val="74506624"/>
      </c:lineChart>
      <c:catAx>
        <c:axId val="745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506624"/>
        <c:crosses val="autoZero"/>
        <c:auto val="1"/>
        <c:lblAlgn val="ctr"/>
        <c:lblOffset val="100"/>
        <c:noMultiLvlLbl val="0"/>
      </c:catAx>
      <c:valAx>
        <c:axId val="74506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500352"/>
        <c:crosses val="autoZero"/>
        <c:crossBetween val="between"/>
      </c:valAx>
      <c:valAx>
        <c:axId val="74508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509696"/>
        <c:crosses val="max"/>
        <c:crossBetween val="between"/>
      </c:valAx>
      <c:catAx>
        <c:axId val="74509696"/>
        <c:scaling>
          <c:orientation val="minMax"/>
        </c:scaling>
        <c:delete val="1"/>
        <c:axPos val="b"/>
        <c:majorTickMark val="out"/>
        <c:minorTickMark val="none"/>
        <c:tickLblPos val="nextTo"/>
        <c:crossAx val="74508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63429.089999999989</c:v>
                </c:pt>
                <c:pt idx="1">
                  <c:v>146.59</c:v>
                </c:pt>
                <c:pt idx="2">
                  <c:v>11487.5</c:v>
                </c:pt>
                <c:pt idx="3">
                  <c:v>3384.1800000000007</c:v>
                </c:pt>
                <c:pt idx="4">
                  <c:v>3312.4399999999991</c:v>
                </c:pt>
                <c:pt idx="5">
                  <c:v>78874.049999999988</c:v>
                </c:pt>
                <c:pt idx="6">
                  <c:v>63890.159999999996</c:v>
                </c:pt>
                <c:pt idx="7">
                  <c:v>2245.8700000000003</c:v>
                </c:pt>
                <c:pt idx="8">
                  <c:v>516.19000000000005</c:v>
                </c:pt>
                <c:pt idx="9">
                  <c:v>18710.900000000001</c:v>
                </c:pt>
                <c:pt idx="10">
                  <c:v>21878.200000000008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22944"/>
        <c:axId val="715214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3100</c:v>
                </c:pt>
                <c:pt idx="1">
                  <c:v>5</c:v>
                </c:pt>
                <c:pt idx="2">
                  <c:v>374</c:v>
                </c:pt>
                <c:pt idx="3">
                  <c:v>103</c:v>
                </c:pt>
                <c:pt idx="4">
                  <c:v>275</c:v>
                </c:pt>
                <c:pt idx="5">
                  <c:v>2974</c:v>
                </c:pt>
                <c:pt idx="6">
                  <c:v>2048</c:v>
                </c:pt>
                <c:pt idx="7">
                  <c:v>65</c:v>
                </c:pt>
                <c:pt idx="8">
                  <c:v>10</c:v>
                </c:pt>
                <c:pt idx="9">
                  <c:v>245</c:v>
                </c:pt>
                <c:pt idx="10">
                  <c:v>3569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4928"/>
        <c:axId val="71486848"/>
      </c:lineChart>
      <c:catAx>
        <c:axId val="714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1486848"/>
        <c:crosses val="autoZero"/>
        <c:auto val="1"/>
        <c:lblAlgn val="ctr"/>
        <c:lblOffset val="100"/>
        <c:noMultiLvlLbl val="0"/>
      </c:catAx>
      <c:valAx>
        <c:axId val="71486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1484928"/>
        <c:crosses val="autoZero"/>
        <c:crossBetween val="between"/>
      </c:valAx>
      <c:valAx>
        <c:axId val="715214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1522944"/>
        <c:crosses val="max"/>
        <c:crossBetween val="between"/>
      </c:valAx>
      <c:catAx>
        <c:axId val="7152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71521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46.2%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38.8%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717987</v>
      </c>
      <c r="D5" s="30">
        <f>SUM(E5:F5)</f>
        <v>208731</v>
      </c>
      <c r="E5" s="31">
        <f>SUM(E6:E13)</f>
        <v>105995</v>
      </c>
      <c r="F5" s="32">
        <f t="shared" ref="F5:G5" si="0">SUM(F6:F13)</f>
        <v>102736</v>
      </c>
      <c r="G5" s="29">
        <f t="shared" si="0"/>
        <v>227206</v>
      </c>
      <c r="H5" s="33">
        <f>D5/C5</f>
        <v>0.29071696284194559</v>
      </c>
      <c r="I5" s="26"/>
      <c r="J5" s="24">
        <f t="shared" ref="J5:J13" si="1">C5-D5-G5</f>
        <v>282050</v>
      </c>
      <c r="K5" s="58">
        <f>E5/C5</f>
        <v>0.14762802112015955</v>
      </c>
      <c r="L5" s="58">
        <f>F5/C5</f>
        <v>0.14308894172178604</v>
      </c>
    </row>
    <row r="6" spans="1:12" ht="20.100000000000001" customHeight="1" thickTop="1">
      <c r="B6" s="18" t="s">
        <v>18</v>
      </c>
      <c r="C6" s="34">
        <v>182966</v>
      </c>
      <c r="D6" s="35">
        <f t="shared" ref="D6:D13" si="2">SUM(E6:F6)</f>
        <v>40781</v>
      </c>
      <c r="E6" s="36">
        <v>22979</v>
      </c>
      <c r="F6" s="37">
        <v>17802</v>
      </c>
      <c r="G6" s="34">
        <v>58951</v>
      </c>
      <c r="H6" s="38">
        <f t="shared" ref="H6:H13" si="3">D6/C6</f>
        <v>0.22288840549610311</v>
      </c>
      <c r="I6" s="26"/>
      <c r="J6" s="24">
        <f t="shared" si="1"/>
        <v>83234</v>
      </c>
      <c r="K6" s="58">
        <f t="shared" ref="K6:K13" si="4">E6/C6</f>
        <v>0.12559163997682629</v>
      </c>
      <c r="L6" s="58">
        <f t="shared" ref="L6:L13" si="5">F6/C6</f>
        <v>9.7296765519276809E-2</v>
      </c>
    </row>
    <row r="7" spans="1:12" ht="20.100000000000001" customHeight="1">
      <c r="B7" s="19" t="s">
        <v>19</v>
      </c>
      <c r="C7" s="39">
        <v>95254</v>
      </c>
      <c r="D7" s="40">
        <f t="shared" si="2"/>
        <v>29038</v>
      </c>
      <c r="E7" s="41">
        <v>14926</v>
      </c>
      <c r="F7" s="42">
        <v>14112</v>
      </c>
      <c r="G7" s="39">
        <v>30315</v>
      </c>
      <c r="H7" s="43">
        <f t="shared" si="3"/>
        <v>0.30484809036890842</v>
      </c>
      <c r="I7" s="26"/>
      <c r="J7" s="24">
        <f t="shared" si="1"/>
        <v>35901</v>
      </c>
      <c r="K7" s="58">
        <f t="shared" si="4"/>
        <v>0.15669683162911793</v>
      </c>
      <c r="L7" s="58">
        <f t="shared" si="5"/>
        <v>0.14815125873979046</v>
      </c>
    </row>
    <row r="8" spans="1:12" ht="20.100000000000001" customHeight="1">
      <c r="B8" s="19" t="s">
        <v>20</v>
      </c>
      <c r="C8" s="39">
        <v>53450</v>
      </c>
      <c r="D8" s="40">
        <f t="shared" si="2"/>
        <v>18135</v>
      </c>
      <c r="E8" s="41">
        <v>8914</v>
      </c>
      <c r="F8" s="42">
        <v>9221</v>
      </c>
      <c r="G8" s="39">
        <v>16580</v>
      </c>
      <c r="H8" s="43">
        <f t="shared" si="3"/>
        <v>0.339289055191768</v>
      </c>
      <c r="I8" s="26"/>
      <c r="J8" s="24">
        <f t="shared" si="1"/>
        <v>18735</v>
      </c>
      <c r="K8" s="58">
        <f t="shared" si="4"/>
        <v>0.16677268475210477</v>
      </c>
      <c r="L8" s="58">
        <f t="shared" si="5"/>
        <v>0.17251637043966322</v>
      </c>
    </row>
    <row r="9" spans="1:12" ht="20.100000000000001" customHeight="1">
      <c r="B9" s="19" t="s">
        <v>21</v>
      </c>
      <c r="C9" s="39">
        <v>31907</v>
      </c>
      <c r="D9" s="40">
        <f t="shared" si="2"/>
        <v>9115</v>
      </c>
      <c r="E9" s="41">
        <v>4665</v>
      </c>
      <c r="F9" s="42">
        <v>4450</v>
      </c>
      <c r="G9" s="39">
        <v>10321</v>
      </c>
      <c r="H9" s="43">
        <f t="shared" si="3"/>
        <v>0.28567399003353494</v>
      </c>
      <c r="I9" s="26"/>
      <c r="J9" s="24">
        <f t="shared" si="1"/>
        <v>12471</v>
      </c>
      <c r="K9" s="58">
        <f t="shared" si="4"/>
        <v>0.14620616165731656</v>
      </c>
      <c r="L9" s="58">
        <f t="shared" si="5"/>
        <v>0.13946782837621838</v>
      </c>
    </row>
    <row r="10" spans="1:12" ht="20.100000000000001" customHeight="1">
      <c r="B10" s="19" t="s">
        <v>22</v>
      </c>
      <c r="C10" s="39">
        <v>46372</v>
      </c>
      <c r="D10" s="40">
        <f t="shared" si="2"/>
        <v>13747</v>
      </c>
      <c r="E10" s="41">
        <v>6608</v>
      </c>
      <c r="F10" s="42">
        <v>7139</v>
      </c>
      <c r="G10" s="39">
        <v>14608</v>
      </c>
      <c r="H10" s="43">
        <f t="shared" si="3"/>
        <v>0.29645044423358924</v>
      </c>
      <c r="I10" s="26"/>
      <c r="J10" s="24">
        <f t="shared" si="1"/>
        <v>18017</v>
      </c>
      <c r="K10" s="58">
        <f t="shared" si="4"/>
        <v>0.14249978435262659</v>
      </c>
      <c r="L10" s="58">
        <f t="shared" si="5"/>
        <v>0.15395065988096265</v>
      </c>
    </row>
    <row r="11" spans="1:12" ht="20.100000000000001" customHeight="1">
      <c r="B11" s="19" t="s">
        <v>23</v>
      </c>
      <c r="C11" s="39">
        <v>102746</v>
      </c>
      <c r="D11" s="40">
        <f t="shared" si="2"/>
        <v>30253</v>
      </c>
      <c r="E11" s="41">
        <v>14824</v>
      </c>
      <c r="F11" s="42">
        <v>15429</v>
      </c>
      <c r="G11" s="39">
        <v>33116</v>
      </c>
      <c r="H11" s="43">
        <f t="shared" si="3"/>
        <v>0.29444455258598873</v>
      </c>
      <c r="I11" s="26"/>
      <c r="J11" s="24">
        <f t="shared" si="1"/>
        <v>39377</v>
      </c>
      <c r="K11" s="58">
        <f t="shared" si="4"/>
        <v>0.1442781227493041</v>
      </c>
      <c r="L11" s="58">
        <f t="shared" si="5"/>
        <v>0.15016642983668463</v>
      </c>
    </row>
    <row r="12" spans="1:12" ht="20.100000000000001" customHeight="1">
      <c r="B12" s="19" t="s">
        <v>24</v>
      </c>
      <c r="C12" s="39">
        <v>144909</v>
      </c>
      <c r="D12" s="40">
        <f t="shared" si="2"/>
        <v>47488</v>
      </c>
      <c r="E12" s="41">
        <v>23392</v>
      </c>
      <c r="F12" s="42">
        <v>24096</v>
      </c>
      <c r="G12" s="39">
        <v>44808</v>
      </c>
      <c r="H12" s="43">
        <f t="shared" si="3"/>
        <v>0.32770911399568003</v>
      </c>
      <c r="I12" s="26"/>
      <c r="J12" s="24">
        <f t="shared" si="1"/>
        <v>52613</v>
      </c>
      <c r="K12" s="58">
        <f t="shared" si="4"/>
        <v>0.16142544631458364</v>
      </c>
      <c r="L12" s="58">
        <f t="shared" si="5"/>
        <v>0.16628366768109643</v>
      </c>
    </row>
    <row r="13" spans="1:12" ht="20.100000000000001" customHeight="1">
      <c r="B13" s="19" t="s">
        <v>25</v>
      </c>
      <c r="C13" s="39">
        <v>60383</v>
      </c>
      <c r="D13" s="40">
        <f t="shared" si="2"/>
        <v>20174</v>
      </c>
      <c r="E13" s="41">
        <v>9687</v>
      </c>
      <c r="F13" s="42">
        <v>10487</v>
      </c>
      <c r="G13" s="39">
        <v>18507</v>
      </c>
      <c r="H13" s="43">
        <f t="shared" si="3"/>
        <v>0.33410065746981765</v>
      </c>
      <c r="I13" s="26"/>
      <c r="J13" s="24">
        <f t="shared" si="1"/>
        <v>21702</v>
      </c>
      <c r="K13" s="58">
        <f t="shared" si="4"/>
        <v>0.16042594770051175</v>
      </c>
      <c r="L13" s="58">
        <f t="shared" si="5"/>
        <v>0.17367470976930593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7874</v>
      </c>
      <c r="E4" s="46">
        <f t="shared" ref="E4:K4" si="0">SUM(E5:E6)</f>
        <v>5101</v>
      </c>
      <c r="F4" s="46">
        <f t="shared" si="0"/>
        <v>8005</v>
      </c>
      <c r="G4" s="46">
        <f t="shared" si="0"/>
        <v>5032</v>
      </c>
      <c r="H4" s="46">
        <f t="shared" si="0"/>
        <v>4279</v>
      </c>
      <c r="I4" s="46">
        <f t="shared" si="0"/>
        <v>5160</v>
      </c>
      <c r="J4" s="45">
        <f t="shared" si="0"/>
        <v>3101</v>
      </c>
      <c r="K4" s="47">
        <f t="shared" si="0"/>
        <v>38552</v>
      </c>
      <c r="L4" s="55">
        <f>K4/人口統計!D5</f>
        <v>0.18469705027044378</v>
      </c>
    </row>
    <row r="5" spans="1:12" ht="20.100000000000001" customHeight="1">
      <c r="B5" s="115"/>
      <c r="C5" s="116" t="s">
        <v>39</v>
      </c>
      <c r="D5" s="48">
        <v>1040</v>
      </c>
      <c r="E5" s="49">
        <v>807</v>
      </c>
      <c r="F5" s="49">
        <v>822</v>
      </c>
      <c r="G5" s="49">
        <v>613</v>
      </c>
      <c r="H5" s="49">
        <v>494</v>
      </c>
      <c r="I5" s="49">
        <v>504</v>
      </c>
      <c r="J5" s="48">
        <v>302</v>
      </c>
      <c r="K5" s="50">
        <f>SUM(D5:J5)</f>
        <v>4582</v>
      </c>
      <c r="L5" s="56">
        <f>K5/人口統計!D5</f>
        <v>2.1951698597716677E-2</v>
      </c>
    </row>
    <row r="6" spans="1:12" ht="20.100000000000001" customHeight="1">
      <c r="B6" s="115"/>
      <c r="C6" s="117" t="s">
        <v>40</v>
      </c>
      <c r="D6" s="51">
        <v>6834</v>
      </c>
      <c r="E6" s="52">
        <v>4294</v>
      </c>
      <c r="F6" s="52">
        <v>7183</v>
      </c>
      <c r="G6" s="52">
        <v>4419</v>
      </c>
      <c r="H6" s="52">
        <v>3785</v>
      </c>
      <c r="I6" s="52">
        <v>4656</v>
      </c>
      <c r="J6" s="51">
        <v>2799</v>
      </c>
      <c r="K6" s="53">
        <f>SUM(D6:J6)</f>
        <v>33970</v>
      </c>
      <c r="L6" s="57">
        <f>K6/人口統計!D5</f>
        <v>0.16274535167272711</v>
      </c>
    </row>
    <row r="7" spans="1:12" ht="20.100000000000001" customHeight="1" thickBot="1">
      <c r="B7" s="193" t="s">
        <v>63</v>
      </c>
      <c r="C7" s="194"/>
      <c r="D7" s="45">
        <v>86</v>
      </c>
      <c r="E7" s="46">
        <v>129</v>
      </c>
      <c r="F7" s="46">
        <v>107</v>
      </c>
      <c r="G7" s="46">
        <v>107</v>
      </c>
      <c r="H7" s="46">
        <v>101</v>
      </c>
      <c r="I7" s="46">
        <v>102</v>
      </c>
      <c r="J7" s="45">
        <v>71</v>
      </c>
      <c r="K7" s="47">
        <f>SUM(D7:J7)</f>
        <v>703</v>
      </c>
      <c r="L7" s="78"/>
    </row>
    <row r="8" spans="1:12" ht="20.100000000000001" customHeight="1" thickTop="1">
      <c r="B8" s="195" t="s">
        <v>35</v>
      </c>
      <c r="C8" s="196"/>
      <c r="D8" s="35">
        <f>D4+D7</f>
        <v>7960</v>
      </c>
      <c r="E8" s="34">
        <f t="shared" ref="E8:K8" si="1">E4+E7</f>
        <v>5230</v>
      </c>
      <c r="F8" s="34">
        <f t="shared" si="1"/>
        <v>8112</v>
      </c>
      <c r="G8" s="34">
        <f t="shared" si="1"/>
        <v>5139</v>
      </c>
      <c r="H8" s="34">
        <f t="shared" si="1"/>
        <v>4380</v>
      </c>
      <c r="I8" s="34">
        <f t="shared" si="1"/>
        <v>5262</v>
      </c>
      <c r="J8" s="35">
        <f t="shared" si="1"/>
        <v>3172</v>
      </c>
      <c r="K8" s="54">
        <f t="shared" si="1"/>
        <v>39255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1219</v>
      </c>
      <c r="E23" s="39">
        <v>788</v>
      </c>
      <c r="F23" s="39">
        <v>1113</v>
      </c>
      <c r="G23" s="39">
        <v>743</v>
      </c>
      <c r="H23" s="39">
        <v>636</v>
      </c>
      <c r="I23" s="39">
        <v>847</v>
      </c>
      <c r="J23" s="40">
        <v>514</v>
      </c>
      <c r="K23" s="167">
        <f t="shared" ref="K23:K30" si="2">SUM(D23:J23)</f>
        <v>5860</v>
      </c>
      <c r="L23" s="188">
        <f>K23/人口統計!D6</f>
        <v>0.14369436747504966</v>
      </c>
    </row>
    <row r="24" spans="1:12" ht="20.100000000000001" customHeight="1">
      <c r="B24" s="197" t="s">
        <v>19</v>
      </c>
      <c r="C24" s="199"/>
      <c r="D24" s="45">
        <v>1239</v>
      </c>
      <c r="E24" s="46">
        <v>806</v>
      </c>
      <c r="F24" s="46">
        <v>1152</v>
      </c>
      <c r="G24" s="46">
        <v>711</v>
      </c>
      <c r="H24" s="46">
        <v>571</v>
      </c>
      <c r="I24" s="46">
        <v>648</v>
      </c>
      <c r="J24" s="45">
        <v>436</v>
      </c>
      <c r="K24" s="47">
        <f t="shared" si="2"/>
        <v>5563</v>
      </c>
      <c r="L24" s="55">
        <f>K24/人口統計!D7</f>
        <v>0.19157655485915007</v>
      </c>
    </row>
    <row r="25" spans="1:12" ht="20.100000000000001" customHeight="1">
      <c r="B25" s="197" t="s">
        <v>20</v>
      </c>
      <c r="C25" s="199"/>
      <c r="D25" s="45">
        <v>797</v>
      </c>
      <c r="E25" s="46">
        <v>451</v>
      </c>
      <c r="F25" s="46">
        <v>791</v>
      </c>
      <c r="G25" s="46">
        <v>525</v>
      </c>
      <c r="H25" s="46">
        <v>448</v>
      </c>
      <c r="I25" s="46">
        <v>497</v>
      </c>
      <c r="J25" s="45">
        <v>305</v>
      </c>
      <c r="K25" s="47">
        <f t="shared" si="2"/>
        <v>3814</v>
      </c>
      <c r="L25" s="55">
        <f>K25/人口統計!D8</f>
        <v>0.21031155224703613</v>
      </c>
    </row>
    <row r="26" spans="1:12" ht="20.100000000000001" customHeight="1">
      <c r="B26" s="197" t="s">
        <v>21</v>
      </c>
      <c r="C26" s="199"/>
      <c r="D26" s="45">
        <v>215</v>
      </c>
      <c r="E26" s="46">
        <v>182</v>
      </c>
      <c r="F26" s="46">
        <v>312</v>
      </c>
      <c r="G26" s="46">
        <v>210</v>
      </c>
      <c r="H26" s="46">
        <v>186</v>
      </c>
      <c r="I26" s="46">
        <v>208</v>
      </c>
      <c r="J26" s="45">
        <v>145</v>
      </c>
      <c r="K26" s="47">
        <f t="shared" si="2"/>
        <v>1458</v>
      </c>
      <c r="L26" s="55">
        <f>K26/人口統計!D9</f>
        <v>0.15995611629182666</v>
      </c>
    </row>
    <row r="27" spans="1:12" ht="20.100000000000001" customHeight="1">
      <c r="B27" s="197" t="s">
        <v>22</v>
      </c>
      <c r="C27" s="199"/>
      <c r="D27" s="45">
        <v>404</v>
      </c>
      <c r="E27" s="46">
        <v>253</v>
      </c>
      <c r="F27" s="46">
        <v>500</v>
      </c>
      <c r="G27" s="46">
        <v>313</v>
      </c>
      <c r="H27" s="46">
        <v>261</v>
      </c>
      <c r="I27" s="46">
        <v>318</v>
      </c>
      <c r="J27" s="45">
        <v>173</v>
      </c>
      <c r="K27" s="47">
        <f t="shared" si="2"/>
        <v>2222</v>
      </c>
      <c r="L27" s="55">
        <f>K27/人口統計!D10</f>
        <v>0.16163526587619118</v>
      </c>
    </row>
    <row r="28" spans="1:12" ht="20.100000000000001" customHeight="1">
      <c r="B28" s="197" t="s">
        <v>23</v>
      </c>
      <c r="C28" s="199"/>
      <c r="D28" s="45">
        <v>719</v>
      </c>
      <c r="E28" s="46">
        <v>625</v>
      </c>
      <c r="F28" s="46">
        <v>1280</v>
      </c>
      <c r="G28" s="46">
        <v>629</v>
      </c>
      <c r="H28" s="46">
        <v>601</v>
      </c>
      <c r="I28" s="46">
        <v>707</v>
      </c>
      <c r="J28" s="45">
        <v>383</v>
      </c>
      <c r="K28" s="47">
        <f t="shared" si="2"/>
        <v>4944</v>
      </c>
      <c r="L28" s="55">
        <f>K28/人口統計!D11</f>
        <v>0.1634218094073315</v>
      </c>
    </row>
    <row r="29" spans="1:12" ht="20.100000000000001" customHeight="1">
      <c r="B29" s="197" t="s">
        <v>24</v>
      </c>
      <c r="C29" s="198"/>
      <c r="D29" s="40">
        <v>2780</v>
      </c>
      <c r="E29" s="39">
        <v>1574</v>
      </c>
      <c r="F29" s="39">
        <v>2156</v>
      </c>
      <c r="G29" s="39">
        <v>1471</v>
      </c>
      <c r="H29" s="39">
        <v>1228</v>
      </c>
      <c r="I29" s="39">
        <v>1373</v>
      </c>
      <c r="J29" s="40">
        <v>805</v>
      </c>
      <c r="K29" s="167">
        <f t="shared" si="2"/>
        <v>11387</v>
      </c>
      <c r="L29" s="168">
        <f>K29/人口統計!D12</f>
        <v>0.2397868935309973</v>
      </c>
    </row>
    <row r="30" spans="1:12" ht="20.100000000000001" customHeight="1">
      <c r="B30" s="197" t="s">
        <v>25</v>
      </c>
      <c r="C30" s="198"/>
      <c r="D30" s="40">
        <v>501</v>
      </c>
      <c r="E30" s="39">
        <v>422</v>
      </c>
      <c r="F30" s="39">
        <v>701</v>
      </c>
      <c r="G30" s="39">
        <v>430</v>
      </c>
      <c r="H30" s="39">
        <v>348</v>
      </c>
      <c r="I30" s="39">
        <v>562</v>
      </c>
      <c r="J30" s="40">
        <v>340</v>
      </c>
      <c r="K30" s="167">
        <f t="shared" si="2"/>
        <v>3304</v>
      </c>
      <c r="L30" s="168">
        <f>K30/人口統計!D13</f>
        <v>0.16377515614156835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28061</v>
      </c>
      <c r="E5" s="174">
        <v>1765459.5000000007</v>
      </c>
      <c r="F5" s="175">
        <v>12768</v>
      </c>
      <c r="G5" s="176">
        <v>267875.17000000004</v>
      </c>
      <c r="H5" s="173">
        <v>2880</v>
      </c>
      <c r="I5" s="174">
        <v>677371.67999999993</v>
      </c>
      <c r="J5" s="175">
        <v>6901</v>
      </c>
      <c r="K5" s="176">
        <v>1959568.4000000006</v>
      </c>
      <c r="M5" s="147">
        <f>Q5+Q7</f>
        <v>40829</v>
      </c>
      <c r="N5" s="119" t="s">
        <v>106</v>
      </c>
      <c r="O5" s="120"/>
      <c r="P5" s="132"/>
      <c r="Q5" s="121">
        <v>28061</v>
      </c>
      <c r="R5" s="122">
        <v>1765459.5000000007</v>
      </c>
      <c r="S5" s="122">
        <f>R5/Q5*100</f>
        <v>6291.5060047753141</v>
      </c>
    </row>
    <row r="6" spans="1:19" ht="20.100000000000001" customHeight="1" thickTop="1">
      <c r="B6" s="203" t="s">
        <v>112</v>
      </c>
      <c r="C6" s="203"/>
      <c r="D6" s="169">
        <v>4453</v>
      </c>
      <c r="E6" s="170">
        <v>253407.90000000002</v>
      </c>
      <c r="F6" s="171">
        <v>2164</v>
      </c>
      <c r="G6" s="172">
        <v>46279.82</v>
      </c>
      <c r="H6" s="169">
        <v>283</v>
      </c>
      <c r="I6" s="170">
        <v>65973.17</v>
      </c>
      <c r="J6" s="171">
        <v>1114</v>
      </c>
      <c r="K6" s="172">
        <v>343743.6</v>
      </c>
      <c r="M6" s="58"/>
      <c r="N6" s="123"/>
      <c r="O6" s="92" t="s">
        <v>103</v>
      </c>
      <c r="P6" s="105"/>
      <c r="Q6" s="96">
        <f>Q5/Q$13</f>
        <v>0.55445564117763291</v>
      </c>
      <c r="R6" s="97">
        <f>R5/R$13</f>
        <v>0.3780204794161201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4335</v>
      </c>
      <c r="E7" s="144">
        <v>267685.75999999995</v>
      </c>
      <c r="F7" s="145">
        <v>2441</v>
      </c>
      <c r="G7" s="146">
        <v>49538.740000000013</v>
      </c>
      <c r="H7" s="143">
        <v>238</v>
      </c>
      <c r="I7" s="144">
        <v>58394.819999999992</v>
      </c>
      <c r="J7" s="145">
        <v>876</v>
      </c>
      <c r="K7" s="146">
        <v>252666.22999999995</v>
      </c>
      <c r="M7" s="58"/>
      <c r="N7" s="124" t="s">
        <v>107</v>
      </c>
      <c r="O7" s="125"/>
      <c r="P7" s="133"/>
      <c r="Q7" s="126">
        <v>12768</v>
      </c>
      <c r="R7" s="127">
        <v>267875.17000000004</v>
      </c>
      <c r="S7" s="127">
        <f>R7/Q7*100</f>
        <v>2098.0198151629074</v>
      </c>
    </row>
    <row r="8" spans="1:19" ht="20.100000000000001" customHeight="1">
      <c r="B8" s="200" t="s">
        <v>114</v>
      </c>
      <c r="C8" s="200"/>
      <c r="D8" s="143">
        <v>2681</v>
      </c>
      <c r="E8" s="144">
        <v>162416.95000000004</v>
      </c>
      <c r="F8" s="145">
        <v>1430</v>
      </c>
      <c r="G8" s="146">
        <v>28429.599999999995</v>
      </c>
      <c r="H8" s="143">
        <v>333</v>
      </c>
      <c r="I8" s="144">
        <v>87252.81</v>
      </c>
      <c r="J8" s="145">
        <v>653</v>
      </c>
      <c r="K8" s="146">
        <v>195182.58000000002</v>
      </c>
      <c r="L8" s="87"/>
      <c r="M8" s="86"/>
      <c r="N8" s="128"/>
      <c r="O8" s="92" t="s">
        <v>103</v>
      </c>
      <c r="P8" s="105"/>
      <c r="Q8" s="96">
        <f>Q7/Q$13</f>
        <v>0.25228215767634854</v>
      </c>
      <c r="R8" s="97">
        <f>R7/R$13</f>
        <v>5.7357475596055668E-2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1010</v>
      </c>
      <c r="E9" s="144">
        <v>64245.829999999994</v>
      </c>
      <c r="F9" s="145">
        <v>384</v>
      </c>
      <c r="G9" s="146">
        <v>7772.6200000000008</v>
      </c>
      <c r="H9" s="143">
        <v>50</v>
      </c>
      <c r="I9" s="144">
        <v>12510.529999999999</v>
      </c>
      <c r="J9" s="145">
        <v>347</v>
      </c>
      <c r="K9" s="146">
        <v>98866.260000000009</v>
      </c>
      <c r="L9" s="87"/>
      <c r="M9" s="86"/>
      <c r="N9" s="124" t="s">
        <v>108</v>
      </c>
      <c r="O9" s="125"/>
      <c r="P9" s="133"/>
      <c r="Q9" s="126">
        <v>2880</v>
      </c>
      <c r="R9" s="127">
        <v>677371.67999999993</v>
      </c>
      <c r="S9" s="127">
        <f>R9/Q9*100</f>
        <v>23519.85</v>
      </c>
    </row>
    <row r="10" spans="1:19" ht="20.100000000000001" customHeight="1">
      <c r="B10" s="200" t="s">
        <v>116</v>
      </c>
      <c r="C10" s="200"/>
      <c r="D10" s="143">
        <v>1672</v>
      </c>
      <c r="E10" s="144">
        <v>110733.94</v>
      </c>
      <c r="F10" s="145">
        <v>729</v>
      </c>
      <c r="G10" s="146">
        <v>15747.309999999996</v>
      </c>
      <c r="H10" s="143">
        <v>190</v>
      </c>
      <c r="I10" s="144">
        <v>43882.619999999995</v>
      </c>
      <c r="J10" s="145">
        <v>378</v>
      </c>
      <c r="K10" s="146">
        <v>108128.34</v>
      </c>
      <c r="L10" s="87"/>
      <c r="M10" s="86"/>
      <c r="N10" s="93"/>
      <c r="O10" s="92" t="s">
        <v>103</v>
      </c>
      <c r="P10" s="105"/>
      <c r="Q10" s="96">
        <f>Q9/Q$13</f>
        <v>5.6905749851807942E-2</v>
      </c>
      <c r="R10" s="97">
        <f>R9/R$13</f>
        <v>0.14503893587845121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3435</v>
      </c>
      <c r="E11" s="144">
        <v>233677.98999999993</v>
      </c>
      <c r="F11" s="145">
        <v>1211</v>
      </c>
      <c r="G11" s="146">
        <v>27727.590000000004</v>
      </c>
      <c r="H11" s="143">
        <v>493</v>
      </c>
      <c r="I11" s="144">
        <v>110197.23000000003</v>
      </c>
      <c r="J11" s="145">
        <v>938</v>
      </c>
      <c r="K11" s="146">
        <v>261865.56</v>
      </c>
      <c r="L11" s="87"/>
      <c r="M11" s="86"/>
      <c r="N11" s="124" t="s">
        <v>109</v>
      </c>
      <c r="O11" s="125"/>
      <c r="P11" s="133"/>
      <c r="Q11" s="99">
        <v>6901</v>
      </c>
      <c r="R11" s="100">
        <v>1959568.4000000006</v>
      </c>
      <c r="S11" s="100">
        <f>R11/Q11*100</f>
        <v>28395.426749746424</v>
      </c>
    </row>
    <row r="12" spans="1:19" ht="20.100000000000001" customHeight="1" thickBot="1">
      <c r="B12" s="200" t="s">
        <v>118</v>
      </c>
      <c r="C12" s="200"/>
      <c r="D12" s="143">
        <v>8064</v>
      </c>
      <c r="E12" s="144">
        <v>503174.66000000009</v>
      </c>
      <c r="F12" s="145">
        <v>3453</v>
      </c>
      <c r="G12" s="146">
        <v>71297.270000000033</v>
      </c>
      <c r="H12" s="143">
        <v>1039</v>
      </c>
      <c r="I12" s="144">
        <v>246698.91999999993</v>
      </c>
      <c r="J12" s="145">
        <v>1780</v>
      </c>
      <c r="K12" s="146">
        <v>477823.36999999994</v>
      </c>
      <c r="L12" s="87"/>
      <c r="M12" s="86"/>
      <c r="N12" s="123"/>
      <c r="O12" s="82" t="s">
        <v>103</v>
      </c>
      <c r="P12" s="106"/>
      <c r="Q12" s="101">
        <f>Q11/Q$13</f>
        <v>0.13635645129421062</v>
      </c>
      <c r="R12" s="102">
        <f>R11/R$13</f>
        <v>0.41958310910937313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2411</v>
      </c>
      <c r="E13" s="144">
        <v>170116.46999999994</v>
      </c>
      <c r="F13" s="145">
        <v>956</v>
      </c>
      <c r="G13" s="146">
        <v>21082.219999999998</v>
      </c>
      <c r="H13" s="143">
        <v>254</v>
      </c>
      <c r="I13" s="144">
        <v>52461.58</v>
      </c>
      <c r="J13" s="145">
        <v>815</v>
      </c>
      <c r="K13" s="146">
        <v>221292.46</v>
      </c>
      <c r="M13" s="58"/>
      <c r="N13" s="129" t="s">
        <v>110</v>
      </c>
      <c r="O13" s="130"/>
      <c r="P13" s="131"/>
      <c r="Q13" s="94">
        <f>Q5+Q7+Q9+Q11</f>
        <v>50610</v>
      </c>
      <c r="R13" s="95">
        <f>R5+R7+R9+R11</f>
        <v>4670274.7500000009</v>
      </c>
      <c r="S13" s="95">
        <f>R13/Q13*100</f>
        <v>9227.9682868998243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0.55445564117763291</v>
      </c>
      <c r="O16" s="58">
        <f>F5/(D5+F5+H5+J5)</f>
        <v>0.25228215767634854</v>
      </c>
      <c r="P16" s="58">
        <f>H5/(D5+F5+H5+J5)</f>
        <v>5.6905749851807942E-2</v>
      </c>
      <c r="Q16" s="58">
        <f>J5/(D5+F5+H5+J5)</f>
        <v>0.13635645129421062</v>
      </c>
    </row>
    <row r="17" spans="13:17" ht="20.100000000000001" customHeight="1">
      <c r="M17" s="14" t="s">
        <v>132</v>
      </c>
      <c r="N17" s="58">
        <f t="shared" ref="N17:N23" si="0">D6/(D6+F6+H6+J6)</f>
        <v>0.55565260793611182</v>
      </c>
      <c r="O17" s="58">
        <f t="shared" ref="O17:O23" si="1">F6/(D6+F6+H6+J6)</f>
        <v>0.27002745195907163</v>
      </c>
      <c r="P17" s="58">
        <f t="shared" ref="P17:P23" si="2">H6/(D6+F6+H6+J6)</f>
        <v>3.5313201896680808E-2</v>
      </c>
      <c r="Q17" s="58">
        <f t="shared" ref="Q17:Q23" si="3">J6/(D6+F6+H6+J6)</f>
        <v>0.13900673820813575</v>
      </c>
    </row>
    <row r="18" spans="13:17" ht="20.100000000000001" customHeight="1">
      <c r="M18" s="14" t="s">
        <v>133</v>
      </c>
      <c r="N18" s="58">
        <f t="shared" si="0"/>
        <v>0.54942965779467678</v>
      </c>
      <c r="O18" s="58">
        <f t="shared" si="1"/>
        <v>0.30937896070975918</v>
      </c>
      <c r="P18" s="58">
        <f t="shared" si="2"/>
        <v>3.0164765525982257E-2</v>
      </c>
      <c r="Q18" s="58">
        <f t="shared" si="3"/>
        <v>0.11102661596958174</v>
      </c>
    </row>
    <row r="19" spans="13:17" ht="20.100000000000001" customHeight="1">
      <c r="M19" s="14" t="s">
        <v>134</v>
      </c>
      <c r="N19" s="58">
        <f t="shared" si="0"/>
        <v>0.52599568373553074</v>
      </c>
      <c r="O19" s="58">
        <f t="shared" si="1"/>
        <v>0.28055719050421818</v>
      </c>
      <c r="P19" s="58">
        <f t="shared" si="2"/>
        <v>6.5332548557975281E-2</v>
      </c>
      <c r="Q19" s="58">
        <f t="shared" si="3"/>
        <v>0.12811457720227584</v>
      </c>
    </row>
    <row r="20" spans="13:17" ht="20.100000000000001" customHeight="1">
      <c r="M20" s="14" t="s">
        <v>135</v>
      </c>
      <c r="N20" s="58">
        <f t="shared" si="0"/>
        <v>0.56393076493579009</v>
      </c>
      <c r="O20" s="58">
        <f t="shared" si="1"/>
        <v>0.21440536013400335</v>
      </c>
      <c r="P20" s="58">
        <f t="shared" si="2"/>
        <v>2.7917364600781685E-2</v>
      </c>
      <c r="Q20" s="58">
        <f t="shared" si="3"/>
        <v>0.19374651032942491</v>
      </c>
    </row>
    <row r="21" spans="13:17" ht="20.100000000000001" customHeight="1">
      <c r="M21" s="14" t="s">
        <v>136</v>
      </c>
      <c r="N21" s="58">
        <f t="shared" si="0"/>
        <v>0.5631525766251263</v>
      </c>
      <c r="O21" s="58">
        <f t="shared" si="1"/>
        <v>0.24553721791849106</v>
      </c>
      <c r="P21" s="58">
        <f t="shared" si="2"/>
        <v>6.3994610980127986E-2</v>
      </c>
      <c r="Q21" s="58">
        <f t="shared" si="3"/>
        <v>0.12731559447625462</v>
      </c>
    </row>
    <row r="22" spans="13:17" ht="20.100000000000001" customHeight="1">
      <c r="M22" s="14" t="s">
        <v>137</v>
      </c>
      <c r="N22" s="58">
        <f t="shared" si="0"/>
        <v>0.56524600954418303</v>
      </c>
      <c r="O22" s="58">
        <f t="shared" si="1"/>
        <v>0.19927595853217048</v>
      </c>
      <c r="P22" s="58">
        <f t="shared" si="2"/>
        <v>8.1125555372716804E-2</v>
      </c>
      <c r="Q22" s="58">
        <f t="shared" si="3"/>
        <v>0.15435247655092973</v>
      </c>
    </row>
    <row r="23" spans="13:17" ht="20.100000000000001" customHeight="1">
      <c r="M23" s="14" t="s">
        <v>138</v>
      </c>
      <c r="N23" s="58">
        <f t="shared" si="0"/>
        <v>0.5625</v>
      </c>
      <c r="O23" s="58">
        <f t="shared" si="1"/>
        <v>0.24086216517857142</v>
      </c>
      <c r="P23" s="58">
        <f t="shared" si="2"/>
        <v>7.2474888392857137E-2</v>
      </c>
      <c r="Q23" s="58">
        <f t="shared" si="3"/>
        <v>0.12416294642857142</v>
      </c>
    </row>
    <row r="24" spans="13:17" ht="20.100000000000001" customHeight="1">
      <c r="M24" s="14" t="s">
        <v>139</v>
      </c>
      <c r="N24" s="58">
        <f t="shared" ref="N24" si="4">D13/(D13+F13+H13+J13)</f>
        <v>0.54350766456266908</v>
      </c>
      <c r="O24" s="58">
        <f t="shared" ref="O24" si="5">F13/(D13+F13+H13+J13)</f>
        <v>0.21550946798917944</v>
      </c>
      <c r="P24" s="58">
        <f t="shared" ref="P24" si="6">H13/(D13+F13+H13+J13)</f>
        <v>5.7258791704238053E-2</v>
      </c>
      <c r="Q24" s="58">
        <f t="shared" ref="Q24" si="7">J13/(D13+F13+H13+J13)</f>
        <v>0.18372407574391345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0.3780204794161201</v>
      </c>
      <c r="O29" s="58">
        <f>G5/(E5+G5+I5+K5)</f>
        <v>5.7357475596055668E-2</v>
      </c>
      <c r="P29" s="58">
        <f>I5/(E5+G5+I5+K5)</f>
        <v>0.14503893587845121</v>
      </c>
      <c r="Q29" s="58">
        <f>K5/(E5+G5+I5+K5)</f>
        <v>0.41958310910937313</v>
      </c>
    </row>
    <row r="30" spans="13:17" ht="20.100000000000001" customHeight="1">
      <c r="M30" s="14" t="s">
        <v>132</v>
      </c>
      <c r="N30" s="58">
        <f t="shared" ref="N30:N37" si="8">E6/(E6+G6+I6+K6)</f>
        <v>0.35721214564063447</v>
      </c>
      <c r="O30" s="58">
        <f t="shared" ref="O30:O37" si="9">G6/(E6+G6+I6+K6)</f>
        <v>6.5237562846550357E-2</v>
      </c>
      <c r="P30" s="58">
        <f t="shared" ref="P30:P37" si="10">I6/(E6+G6+I6+K6)</f>
        <v>9.2997959457516266E-2</v>
      </c>
      <c r="Q30" s="58">
        <f t="shared" ref="Q30:Q37" si="11">K6/(E6+G6+I6+K6)</f>
        <v>0.48455233205529891</v>
      </c>
    </row>
    <row r="31" spans="13:17" ht="20.100000000000001" customHeight="1">
      <c r="M31" s="14" t="s">
        <v>133</v>
      </c>
      <c r="N31" s="58">
        <f t="shared" si="8"/>
        <v>0.42605748293908713</v>
      </c>
      <c r="O31" s="58">
        <f t="shared" si="9"/>
        <v>7.8847492195228769E-2</v>
      </c>
      <c r="P31" s="58">
        <f t="shared" si="10"/>
        <v>9.2943121165209031E-2</v>
      </c>
      <c r="Q31" s="58">
        <f t="shared" si="11"/>
        <v>0.40215190370047499</v>
      </c>
    </row>
    <row r="32" spans="13:17" ht="20.100000000000001" customHeight="1">
      <c r="M32" s="14" t="s">
        <v>134</v>
      </c>
      <c r="N32" s="58">
        <f t="shared" si="8"/>
        <v>0.34317166211751082</v>
      </c>
      <c r="O32" s="58">
        <f t="shared" si="9"/>
        <v>6.0069057357227687E-2</v>
      </c>
      <c r="P32" s="58">
        <f t="shared" si="10"/>
        <v>0.18435693954432317</v>
      </c>
      <c r="Q32" s="58">
        <f t="shared" si="11"/>
        <v>0.41240234098093831</v>
      </c>
    </row>
    <row r="33" spans="13:17" ht="20.100000000000001" customHeight="1">
      <c r="M33" s="14" t="s">
        <v>135</v>
      </c>
      <c r="N33" s="58">
        <f t="shared" si="8"/>
        <v>0.3503135086821228</v>
      </c>
      <c r="O33" s="58">
        <f t="shared" si="9"/>
        <v>4.2381797913620886E-2</v>
      </c>
      <c r="P33" s="58">
        <f t="shared" si="10"/>
        <v>6.8216219788474336E-2</v>
      </c>
      <c r="Q33" s="58">
        <f t="shared" si="11"/>
        <v>0.53908847361578205</v>
      </c>
    </row>
    <row r="34" spans="13:17" ht="20.100000000000001" customHeight="1">
      <c r="M34" s="14" t="s">
        <v>136</v>
      </c>
      <c r="N34" s="58">
        <f t="shared" si="8"/>
        <v>0.3976195240793271</v>
      </c>
      <c r="O34" s="58">
        <f t="shared" si="9"/>
        <v>5.6544885043642683E-2</v>
      </c>
      <c r="P34" s="58">
        <f t="shared" si="10"/>
        <v>0.15757216332909277</v>
      </c>
      <c r="Q34" s="58">
        <f t="shared" si="11"/>
        <v>0.38826342754793758</v>
      </c>
    </row>
    <row r="35" spans="13:17" ht="20.100000000000001" customHeight="1">
      <c r="M35" s="14" t="s">
        <v>137</v>
      </c>
      <c r="N35" s="58">
        <f t="shared" si="8"/>
        <v>0.36888659492185849</v>
      </c>
      <c r="O35" s="58">
        <f t="shared" si="9"/>
        <v>4.3771072579361789E-2</v>
      </c>
      <c r="P35" s="58">
        <f t="shared" si="10"/>
        <v>0.17395853560928393</v>
      </c>
      <c r="Q35" s="58">
        <f t="shared" si="11"/>
        <v>0.41338379688949589</v>
      </c>
    </row>
    <row r="36" spans="13:17" ht="20.100000000000001" customHeight="1">
      <c r="M36" s="14" t="s">
        <v>138</v>
      </c>
      <c r="N36" s="58">
        <f t="shared" si="8"/>
        <v>0.3873571200339907</v>
      </c>
      <c r="O36" s="58">
        <f t="shared" si="9"/>
        <v>5.488651827873417E-2</v>
      </c>
      <c r="P36" s="58">
        <f t="shared" si="10"/>
        <v>0.18991533311056605</v>
      </c>
      <c r="Q36" s="58">
        <f t="shared" si="11"/>
        <v>0.36784102857670908</v>
      </c>
    </row>
    <row r="37" spans="13:17" ht="20.100000000000001" customHeight="1">
      <c r="M37" s="14" t="s">
        <v>139</v>
      </c>
      <c r="N37" s="58">
        <f t="shared" si="8"/>
        <v>0.36587906473847343</v>
      </c>
      <c r="O37" s="58">
        <f t="shared" si="9"/>
        <v>4.5342716882208645E-2</v>
      </c>
      <c r="P37" s="58">
        <f t="shared" si="10"/>
        <v>0.11283207219796301</v>
      </c>
      <c r="Q37" s="58">
        <f t="shared" si="11"/>
        <v>0.47594614618135483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4937</v>
      </c>
      <c r="F5" s="149">
        <f>E5/SUM(E$5:E$15)</f>
        <v>0.17593813477780548</v>
      </c>
      <c r="G5" s="150">
        <v>288838.31</v>
      </c>
      <c r="H5" s="151">
        <f>G5/SUM(G$5:G$15)</f>
        <v>0.16360517474345915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202</v>
      </c>
      <c r="F6" s="153">
        <f t="shared" ref="F6:F15" si="0">E6/SUM(E$5:E$15)</f>
        <v>7.1986030433698013E-3</v>
      </c>
      <c r="G6" s="154">
        <v>12960.109999999999</v>
      </c>
      <c r="H6" s="155">
        <f t="shared" ref="H6:H15" si="1">G6/SUM(G$5:G$15)</f>
        <v>7.3409273902913085E-3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1328</v>
      </c>
      <c r="F7" s="153">
        <f t="shared" si="0"/>
        <v>4.732546951284701E-2</v>
      </c>
      <c r="G7" s="154">
        <v>63200.67000000002</v>
      </c>
      <c r="H7" s="155">
        <f t="shared" si="1"/>
        <v>3.5798425282483129E-2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305</v>
      </c>
      <c r="F8" s="153">
        <f t="shared" si="0"/>
        <v>1.0869177862513809E-2</v>
      </c>
      <c r="G8" s="154">
        <v>13009.89</v>
      </c>
      <c r="H8" s="155">
        <f t="shared" si="1"/>
        <v>7.3691240155891423E-3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2592</v>
      </c>
      <c r="F9" s="153">
        <f t="shared" si="0"/>
        <v>9.2370193507002596E-2</v>
      </c>
      <c r="G9" s="154">
        <v>34472.500000000007</v>
      </c>
      <c r="H9" s="155">
        <f t="shared" si="1"/>
        <v>1.9526078055033268E-2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5786</v>
      </c>
      <c r="F10" s="153">
        <f t="shared" si="0"/>
        <v>0.20619364954919639</v>
      </c>
      <c r="G10" s="154">
        <v>617760.06000000006</v>
      </c>
      <c r="H10" s="155">
        <f t="shared" si="1"/>
        <v>0.34991460296880222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2994</v>
      </c>
      <c r="F11" s="153">
        <f t="shared" si="0"/>
        <v>0.1066961262962831</v>
      </c>
      <c r="G11" s="154">
        <v>283250.25000000012</v>
      </c>
      <c r="H11" s="155">
        <f t="shared" si="1"/>
        <v>0.1604399591154598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1274</v>
      </c>
      <c r="F12" s="153">
        <f t="shared" si="0"/>
        <v>4.5401090481451127E-2</v>
      </c>
      <c r="G12" s="154">
        <v>130049.63000000002</v>
      </c>
      <c r="H12" s="155">
        <f t="shared" si="1"/>
        <v>7.3663332407228832E-2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239</v>
      </c>
      <c r="F13" s="153">
        <f t="shared" si="0"/>
        <v>8.5171590463632794E-3</v>
      </c>
      <c r="G13" s="154">
        <v>18460.410000000003</v>
      </c>
      <c r="H13" s="155">
        <f t="shared" si="1"/>
        <v>1.0456433580039646E-2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997</v>
      </c>
      <c r="F14" s="153">
        <f t="shared" si="0"/>
        <v>3.5529738783364816E-2</v>
      </c>
      <c r="G14" s="154">
        <v>203745.74000000002</v>
      </c>
      <c r="H14" s="155">
        <f t="shared" si="1"/>
        <v>0.11540663492988654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7407</v>
      </c>
      <c r="F15" s="157">
        <f t="shared" si="0"/>
        <v>0.26396065713980255</v>
      </c>
      <c r="G15" s="158">
        <v>99711.930000000022</v>
      </c>
      <c r="H15" s="159">
        <f t="shared" si="1"/>
        <v>5.6479307511727132E-2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3100</v>
      </c>
      <c r="F16" s="161">
        <f>E16/SUM(E$16:E$26)</f>
        <v>0.24279448621553884</v>
      </c>
      <c r="G16" s="162">
        <v>63429.089999999989</v>
      </c>
      <c r="H16" s="163">
        <f>G16/SUM(G$16:G$26)</f>
        <v>0.23678599998648622</v>
      </c>
    </row>
    <row r="17" spans="2:8" s="14" customFormat="1" ht="20.100000000000001" customHeight="1">
      <c r="B17" s="207"/>
      <c r="C17" s="213" t="s">
        <v>82</v>
      </c>
      <c r="D17" s="214"/>
      <c r="E17" s="152">
        <v>5</v>
      </c>
      <c r="F17" s="153">
        <f t="shared" ref="F17:F26" si="2">E17/SUM(E$16:E$26)</f>
        <v>3.9160401002506263E-4</v>
      </c>
      <c r="G17" s="154">
        <v>146.59</v>
      </c>
      <c r="H17" s="155">
        <f t="shared" ref="H17:H26" si="3">G17/SUM(G$16:G$26)</f>
        <v>5.4723250385618055E-4</v>
      </c>
    </row>
    <row r="18" spans="2:8" s="14" customFormat="1" ht="20.100000000000001" customHeight="1">
      <c r="B18" s="207"/>
      <c r="C18" s="213" t="s">
        <v>83</v>
      </c>
      <c r="D18" s="214"/>
      <c r="E18" s="152">
        <v>374</v>
      </c>
      <c r="F18" s="153">
        <f t="shared" si="2"/>
        <v>2.9291979949874685E-2</v>
      </c>
      <c r="G18" s="154">
        <v>11487.5</v>
      </c>
      <c r="H18" s="155">
        <f t="shared" si="3"/>
        <v>4.2883780531058555E-2</v>
      </c>
    </row>
    <row r="19" spans="2:8" s="14" customFormat="1" ht="20.100000000000001" customHeight="1">
      <c r="B19" s="207"/>
      <c r="C19" s="213" t="s">
        <v>84</v>
      </c>
      <c r="D19" s="214"/>
      <c r="E19" s="152">
        <v>103</v>
      </c>
      <c r="F19" s="153">
        <f t="shared" si="2"/>
        <v>8.0670426065162903E-3</v>
      </c>
      <c r="G19" s="154">
        <v>3384.1800000000007</v>
      </c>
      <c r="H19" s="155">
        <f t="shared" si="3"/>
        <v>1.2633421753871405E-2</v>
      </c>
    </row>
    <row r="20" spans="2:8" s="14" customFormat="1" ht="20.100000000000001" customHeight="1">
      <c r="B20" s="207"/>
      <c r="C20" s="213" t="s">
        <v>85</v>
      </c>
      <c r="D20" s="214"/>
      <c r="E20" s="152">
        <v>275</v>
      </c>
      <c r="F20" s="153">
        <f t="shared" si="2"/>
        <v>2.1538220551378447E-2</v>
      </c>
      <c r="G20" s="154">
        <v>3312.4399999999991</v>
      </c>
      <c r="H20" s="155">
        <f t="shared" si="3"/>
        <v>1.2365610444596262E-2</v>
      </c>
    </row>
    <row r="21" spans="2:8" s="14" customFormat="1" ht="20.100000000000001" customHeight="1">
      <c r="B21" s="207"/>
      <c r="C21" s="213" t="s">
        <v>86</v>
      </c>
      <c r="D21" s="214"/>
      <c r="E21" s="152">
        <v>2974</v>
      </c>
      <c r="F21" s="153">
        <f t="shared" si="2"/>
        <v>0.23292606516290726</v>
      </c>
      <c r="G21" s="154">
        <v>78874.049999999988</v>
      </c>
      <c r="H21" s="155">
        <f t="shared" si="3"/>
        <v>0.29444330357307841</v>
      </c>
    </row>
    <row r="22" spans="2:8" s="14" customFormat="1" ht="20.100000000000001" customHeight="1">
      <c r="B22" s="207"/>
      <c r="C22" s="213" t="s">
        <v>87</v>
      </c>
      <c r="D22" s="214"/>
      <c r="E22" s="152">
        <v>2048</v>
      </c>
      <c r="F22" s="153">
        <f t="shared" si="2"/>
        <v>0.16040100250626566</v>
      </c>
      <c r="G22" s="154">
        <v>63890.159999999996</v>
      </c>
      <c r="H22" s="155">
        <f t="shared" si="3"/>
        <v>0.23850721214661291</v>
      </c>
    </row>
    <row r="23" spans="2:8" s="14" customFormat="1" ht="20.100000000000001" customHeight="1">
      <c r="B23" s="207"/>
      <c r="C23" s="213" t="s">
        <v>88</v>
      </c>
      <c r="D23" s="214"/>
      <c r="E23" s="152">
        <v>65</v>
      </c>
      <c r="F23" s="153">
        <f t="shared" si="2"/>
        <v>5.0908521303258143E-3</v>
      </c>
      <c r="G23" s="154">
        <v>2245.8700000000003</v>
      </c>
      <c r="H23" s="155">
        <f t="shared" si="3"/>
        <v>8.3840170778053096E-3</v>
      </c>
    </row>
    <row r="24" spans="2:8" s="14" customFormat="1" ht="20.100000000000001" customHeight="1">
      <c r="B24" s="207"/>
      <c r="C24" s="213" t="s">
        <v>89</v>
      </c>
      <c r="D24" s="214"/>
      <c r="E24" s="152">
        <v>10</v>
      </c>
      <c r="F24" s="153">
        <f t="shared" si="2"/>
        <v>7.8320802005012527E-4</v>
      </c>
      <c r="G24" s="154">
        <v>516.19000000000005</v>
      </c>
      <c r="H24" s="155">
        <f t="shared" si="3"/>
        <v>1.9269796450339166E-3</v>
      </c>
    </row>
    <row r="25" spans="2:8" s="14" customFormat="1" ht="20.100000000000001" customHeight="1">
      <c r="B25" s="207"/>
      <c r="C25" s="213" t="s">
        <v>90</v>
      </c>
      <c r="D25" s="214"/>
      <c r="E25" s="152">
        <v>245</v>
      </c>
      <c r="F25" s="153">
        <f t="shared" si="2"/>
        <v>1.9188596491228071E-2</v>
      </c>
      <c r="G25" s="154">
        <v>18710.900000000001</v>
      </c>
      <c r="H25" s="155">
        <f t="shared" si="3"/>
        <v>6.9849325713913696E-2</v>
      </c>
    </row>
    <row r="26" spans="2:8" s="14" customFormat="1" ht="20.100000000000001" customHeight="1">
      <c r="B26" s="208"/>
      <c r="C26" s="221" t="s">
        <v>91</v>
      </c>
      <c r="D26" s="222"/>
      <c r="E26" s="156">
        <v>3569</v>
      </c>
      <c r="F26" s="157">
        <f t="shared" si="2"/>
        <v>0.27952694235588971</v>
      </c>
      <c r="G26" s="158">
        <v>21878.200000000008</v>
      </c>
      <c r="H26" s="159">
        <f t="shared" si="3"/>
        <v>8.1673116623687106E-2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90</v>
      </c>
      <c r="F27" s="161">
        <f>E27/SUM(E$27:E$36)</f>
        <v>3.125E-2</v>
      </c>
      <c r="G27" s="162">
        <v>13074.379999999997</v>
      </c>
      <c r="H27" s="163">
        <f>G27/SUM(G$27:G$36)</f>
        <v>1.9301633631922725E-2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3.4722222222222224E-4</v>
      </c>
      <c r="G28" s="154">
        <v>133.04</v>
      </c>
      <c r="H28" s="155">
        <f t="shared" ref="H28:H36" si="5">G28/SUM(G$27:G$36)</f>
        <v>1.9640620345981989E-4</v>
      </c>
    </row>
    <row r="29" spans="2:8" s="14" customFormat="1" ht="20.100000000000001" customHeight="1">
      <c r="B29" s="233"/>
      <c r="C29" s="213" t="s">
        <v>73</v>
      </c>
      <c r="D29" s="214"/>
      <c r="E29" s="152">
        <v>177</v>
      </c>
      <c r="F29" s="153">
        <f t="shared" si="4"/>
        <v>6.145833333333333E-2</v>
      </c>
      <c r="G29" s="154">
        <v>27176.700000000004</v>
      </c>
      <c r="H29" s="155">
        <f t="shared" si="5"/>
        <v>4.0120809302213532E-2</v>
      </c>
    </row>
    <row r="30" spans="2:8" s="14" customFormat="1" ht="20.100000000000001" customHeight="1">
      <c r="B30" s="233"/>
      <c r="C30" s="213" t="s">
        <v>74</v>
      </c>
      <c r="D30" s="214"/>
      <c r="E30" s="152">
        <v>15</v>
      </c>
      <c r="F30" s="153">
        <f t="shared" si="4"/>
        <v>5.208333333333333E-3</v>
      </c>
      <c r="G30" s="154">
        <v>815.54</v>
      </c>
      <c r="H30" s="155">
        <f t="shared" si="5"/>
        <v>1.2039771134216891E-3</v>
      </c>
    </row>
    <row r="31" spans="2:8" s="14" customFormat="1" ht="20.100000000000001" customHeight="1">
      <c r="B31" s="233"/>
      <c r="C31" s="213" t="s">
        <v>75</v>
      </c>
      <c r="D31" s="214"/>
      <c r="E31" s="152">
        <v>519</v>
      </c>
      <c r="F31" s="153">
        <f t="shared" si="4"/>
        <v>0.18020833333333333</v>
      </c>
      <c r="G31" s="154">
        <v>105803.72999999998</v>
      </c>
      <c r="H31" s="155">
        <f t="shared" si="5"/>
        <v>0.15619745130177273</v>
      </c>
    </row>
    <row r="32" spans="2:8" s="14" customFormat="1" ht="20.100000000000001" customHeight="1">
      <c r="B32" s="233"/>
      <c r="C32" s="213" t="s">
        <v>76</v>
      </c>
      <c r="D32" s="214"/>
      <c r="E32" s="152">
        <v>114</v>
      </c>
      <c r="F32" s="153">
        <f t="shared" si="4"/>
        <v>3.9583333333333331E-2</v>
      </c>
      <c r="G32" s="154">
        <v>6694.99</v>
      </c>
      <c r="H32" s="155">
        <f t="shared" si="5"/>
        <v>9.8837760681107899E-3</v>
      </c>
    </row>
    <row r="33" spans="2:8" s="14" customFormat="1" ht="20.100000000000001" customHeight="1">
      <c r="B33" s="233"/>
      <c r="C33" s="213" t="s">
        <v>77</v>
      </c>
      <c r="D33" s="214"/>
      <c r="E33" s="152">
        <v>1893</v>
      </c>
      <c r="F33" s="153">
        <f t="shared" si="4"/>
        <v>0.65729166666666672</v>
      </c>
      <c r="G33" s="154">
        <v>507859.10000000003</v>
      </c>
      <c r="H33" s="155">
        <f t="shared" si="5"/>
        <v>0.74974953189658011</v>
      </c>
    </row>
    <row r="34" spans="2:8" s="14" customFormat="1" ht="20.100000000000001" customHeight="1">
      <c r="B34" s="233"/>
      <c r="C34" s="213" t="s">
        <v>78</v>
      </c>
      <c r="D34" s="214"/>
      <c r="E34" s="152">
        <v>31</v>
      </c>
      <c r="F34" s="153">
        <f t="shared" si="4"/>
        <v>1.0763888888888889E-2</v>
      </c>
      <c r="G34" s="154">
        <v>7169.12</v>
      </c>
      <c r="H34" s="155">
        <f t="shared" si="5"/>
        <v>1.0583731519451774E-2</v>
      </c>
    </row>
    <row r="35" spans="2:8" s="14" customFormat="1" ht="20.100000000000001" customHeight="1">
      <c r="B35" s="233"/>
      <c r="C35" s="213" t="s">
        <v>79</v>
      </c>
      <c r="D35" s="214"/>
      <c r="E35" s="152">
        <v>23</v>
      </c>
      <c r="F35" s="153">
        <f t="shared" si="4"/>
        <v>7.9861111111111105E-3</v>
      </c>
      <c r="G35" s="154">
        <v>5289.09</v>
      </c>
      <c r="H35" s="155">
        <f t="shared" si="5"/>
        <v>7.8082538083080189E-3</v>
      </c>
    </row>
    <row r="36" spans="2:8" s="14" customFormat="1" ht="20.100000000000001" customHeight="1">
      <c r="B36" s="233"/>
      <c r="C36" s="221" t="s">
        <v>92</v>
      </c>
      <c r="D36" s="222"/>
      <c r="E36" s="156">
        <v>17</v>
      </c>
      <c r="F36" s="157">
        <f t="shared" si="4"/>
        <v>5.9027777777777776E-3</v>
      </c>
      <c r="G36" s="158">
        <v>3355.99</v>
      </c>
      <c r="H36" s="159">
        <f t="shared" si="5"/>
        <v>4.9544291547588765E-3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3564</v>
      </c>
      <c r="F37" s="161">
        <f>E37/SUM(E$37:E$39)</f>
        <v>0.51644689175481817</v>
      </c>
      <c r="G37" s="162">
        <v>925152.49000000046</v>
      </c>
      <c r="H37" s="163">
        <f>G37/SUM(G$37:G$39)</f>
        <v>0.47212053940041104</v>
      </c>
    </row>
    <row r="38" spans="2:8" s="14" customFormat="1" ht="20.100000000000001" customHeight="1">
      <c r="B38" s="230"/>
      <c r="C38" s="213" t="s">
        <v>95</v>
      </c>
      <c r="D38" s="214"/>
      <c r="E38" s="152">
        <v>2731</v>
      </c>
      <c r="F38" s="153">
        <f t="shared" ref="F38:F39" si="6">E38/SUM(E$37:E$39)</f>
        <v>0.39573974786262861</v>
      </c>
      <c r="G38" s="154">
        <v>807123.41999999981</v>
      </c>
      <c r="H38" s="155">
        <f t="shared" ref="H38:H39" si="7">G38/SUM(G$37:G$39)</f>
        <v>0.41188836276396362</v>
      </c>
    </row>
    <row r="39" spans="2:8" s="14" customFormat="1" ht="20.100000000000001" customHeight="1">
      <c r="B39" s="231"/>
      <c r="C39" s="221" t="s">
        <v>96</v>
      </c>
      <c r="D39" s="222"/>
      <c r="E39" s="156">
        <v>606</v>
      </c>
      <c r="F39" s="157">
        <f t="shared" si="6"/>
        <v>8.781336038255326E-2</v>
      </c>
      <c r="G39" s="158">
        <v>227292.48999999996</v>
      </c>
      <c r="H39" s="159">
        <f t="shared" si="7"/>
        <v>0.1159910978356254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50610</v>
      </c>
      <c r="F40" s="164">
        <f>E40/E$40</f>
        <v>1</v>
      </c>
      <c r="G40" s="165">
        <f>SUM(G5:G39)</f>
        <v>4670274.7500000009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4913</v>
      </c>
      <c r="E4" s="65">
        <v>113502.02</v>
      </c>
      <c r="F4" s="65">
        <f>E4*1000/D4</f>
        <v>23102.385507836352</v>
      </c>
      <c r="G4" s="65">
        <v>50030</v>
      </c>
      <c r="H4" s="61">
        <f>F4/G4</f>
        <v>0.4617706477680662</v>
      </c>
      <c r="K4" s="14">
        <f>D4*G4</f>
        <v>245797390</v>
      </c>
      <c r="L4" s="14" t="s">
        <v>27</v>
      </c>
      <c r="M4" s="24">
        <f>G4-F4</f>
        <v>26927.614492163648</v>
      </c>
    </row>
    <row r="5" spans="1:13" s="14" customFormat="1" ht="20.100000000000001" customHeight="1">
      <c r="B5" s="234" t="s">
        <v>28</v>
      </c>
      <c r="C5" s="235"/>
      <c r="D5" s="62">
        <v>3800</v>
      </c>
      <c r="E5" s="66">
        <v>154368.63</v>
      </c>
      <c r="F5" s="66">
        <f t="shared" ref="F5:F13" si="0">E5*1000/D5</f>
        <v>40623.323684210525</v>
      </c>
      <c r="G5" s="66">
        <v>104730</v>
      </c>
      <c r="H5" s="63">
        <f t="shared" ref="H5:H10" si="1">F5/G5</f>
        <v>0.38788621869770384</v>
      </c>
      <c r="K5" s="14">
        <f t="shared" ref="K5:K10" si="2">D5*G5</f>
        <v>397974000</v>
      </c>
      <c r="L5" s="14" t="s">
        <v>28</v>
      </c>
      <c r="M5" s="24">
        <f t="shared" ref="M5:M10" si="3">G5-F5</f>
        <v>64106.676315789475</v>
      </c>
    </row>
    <row r="6" spans="1:13" s="14" customFormat="1" ht="20.100000000000001" customHeight="1">
      <c r="B6" s="234" t="s">
        <v>29</v>
      </c>
      <c r="C6" s="235"/>
      <c r="D6" s="62">
        <v>5675</v>
      </c>
      <c r="E6" s="66">
        <v>506137.68999999994</v>
      </c>
      <c r="F6" s="66">
        <f t="shared" si="0"/>
        <v>89187.258149779722</v>
      </c>
      <c r="G6" s="66">
        <v>166920</v>
      </c>
      <c r="H6" s="63">
        <f t="shared" si="1"/>
        <v>0.53431139557740071</v>
      </c>
      <c r="K6" s="14">
        <f t="shared" si="2"/>
        <v>947271000</v>
      </c>
      <c r="L6" s="14" t="s">
        <v>29</v>
      </c>
      <c r="M6" s="24">
        <f t="shared" si="3"/>
        <v>77732.741850220278</v>
      </c>
    </row>
    <row r="7" spans="1:13" s="14" customFormat="1" ht="20.100000000000001" customHeight="1">
      <c r="B7" s="234" t="s">
        <v>30</v>
      </c>
      <c r="C7" s="235"/>
      <c r="D7" s="62">
        <v>3469</v>
      </c>
      <c r="E7" s="66">
        <v>400791.90999999992</v>
      </c>
      <c r="F7" s="66">
        <f t="shared" si="0"/>
        <v>115535.28682617468</v>
      </c>
      <c r="G7" s="66">
        <v>196160</v>
      </c>
      <c r="H7" s="63">
        <f t="shared" si="1"/>
        <v>0.58898494507633914</v>
      </c>
      <c r="K7" s="14">
        <f t="shared" si="2"/>
        <v>680479040</v>
      </c>
      <c r="L7" s="14" t="s">
        <v>30</v>
      </c>
      <c r="M7" s="24">
        <f t="shared" si="3"/>
        <v>80624.713173825323</v>
      </c>
    </row>
    <row r="8" spans="1:13" s="14" customFormat="1" ht="20.100000000000001" customHeight="1">
      <c r="B8" s="234" t="s">
        <v>31</v>
      </c>
      <c r="C8" s="235"/>
      <c r="D8" s="62">
        <v>2244</v>
      </c>
      <c r="E8" s="66">
        <v>335777.98</v>
      </c>
      <c r="F8" s="66">
        <f t="shared" si="0"/>
        <v>149633.68092691622</v>
      </c>
      <c r="G8" s="66">
        <v>269310</v>
      </c>
      <c r="H8" s="63">
        <f t="shared" si="1"/>
        <v>0.55561873278718288</v>
      </c>
      <c r="K8" s="14">
        <f t="shared" si="2"/>
        <v>604331640</v>
      </c>
      <c r="L8" s="14" t="s">
        <v>31</v>
      </c>
      <c r="M8" s="24">
        <f t="shared" si="3"/>
        <v>119676.31907308378</v>
      </c>
    </row>
    <row r="9" spans="1:13" s="14" customFormat="1" ht="20.100000000000001" customHeight="1">
      <c r="B9" s="234" t="s">
        <v>32</v>
      </c>
      <c r="C9" s="235"/>
      <c r="D9" s="62">
        <v>1962</v>
      </c>
      <c r="E9" s="66">
        <v>341275.03</v>
      </c>
      <c r="F9" s="66">
        <f t="shared" si="0"/>
        <v>173942.42099898064</v>
      </c>
      <c r="G9" s="66">
        <v>308060</v>
      </c>
      <c r="H9" s="63">
        <f t="shared" si="1"/>
        <v>0.56463812568649174</v>
      </c>
      <c r="K9" s="14">
        <f t="shared" si="2"/>
        <v>604413720</v>
      </c>
      <c r="L9" s="14" t="s">
        <v>32</v>
      </c>
      <c r="M9" s="24">
        <f t="shared" si="3"/>
        <v>134117.57900101936</v>
      </c>
    </row>
    <row r="10" spans="1:13" s="14" customFormat="1" ht="20.100000000000001" customHeight="1">
      <c r="B10" s="240" t="s">
        <v>33</v>
      </c>
      <c r="C10" s="241"/>
      <c r="D10" s="70">
        <v>914</v>
      </c>
      <c r="E10" s="71">
        <v>181481.40999999997</v>
      </c>
      <c r="F10" s="71">
        <f t="shared" si="0"/>
        <v>198557.34135667392</v>
      </c>
      <c r="G10" s="71">
        <v>360650</v>
      </c>
      <c r="H10" s="73">
        <f t="shared" si="1"/>
        <v>0.55055411439532487</v>
      </c>
      <c r="K10" s="14">
        <f t="shared" si="2"/>
        <v>329634100</v>
      </c>
      <c r="L10" s="14" t="s">
        <v>33</v>
      </c>
      <c r="M10" s="24">
        <f t="shared" si="3"/>
        <v>162092.65864332608</v>
      </c>
    </row>
    <row r="11" spans="1:13" s="14" customFormat="1" ht="20.100000000000001" customHeight="1">
      <c r="B11" s="238" t="s">
        <v>60</v>
      </c>
      <c r="C11" s="239"/>
      <c r="D11" s="60">
        <f>SUM(D4:D5)</f>
        <v>8713</v>
      </c>
      <c r="E11" s="65">
        <f>SUM(E4:E5)</f>
        <v>267870.65000000002</v>
      </c>
      <c r="F11" s="65">
        <f t="shared" si="0"/>
        <v>30743.790887180079</v>
      </c>
      <c r="G11" s="80"/>
      <c r="H11" s="61">
        <f>SUM(E4:E5)*1000/SUM(K4:K5)</f>
        <v>0.41609592187686384</v>
      </c>
    </row>
    <row r="12" spans="1:13" s="14" customFormat="1" ht="20.100000000000001" customHeight="1">
      <c r="B12" s="240" t="s">
        <v>54</v>
      </c>
      <c r="C12" s="241"/>
      <c r="D12" s="64">
        <f>SUM(D6:D10)</f>
        <v>14264</v>
      </c>
      <c r="E12" s="76">
        <f>SUM(E6:E10)</f>
        <v>1765464.0199999998</v>
      </c>
      <c r="F12" s="67">
        <f t="shared" si="0"/>
        <v>123770.61273135163</v>
      </c>
      <c r="G12" s="81"/>
      <c r="H12" s="68">
        <f>SUM(E6:E10)*1000/SUM(K6:K10)</f>
        <v>0.55760954187123424</v>
      </c>
    </row>
    <row r="13" spans="1:13" s="14" customFormat="1" ht="20.100000000000001" customHeight="1">
      <c r="B13" s="236" t="s">
        <v>61</v>
      </c>
      <c r="C13" s="237"/>
      <c r="D13" s="69">
        <f>SUM(D11:D12)</f>
        <v>22977</v>
      </c>
      <c r="E13" s="77">
        <f>SUM(E11:E12)</f>
        <v>2033334.67</v>
      </c>
      <c r="F13" s="72">
        <f t="shared" si="0"/>
        <v>88494.349566958263</v>
      </c>
      <c r="G13" s="75"/>
      <c r="H13" s="74">
        <f>SUM(E4:E10)*1000/SUM(K4:K10)</f>
        <v>0.53369752355946454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2016-07-12T04:13:17Z</dcterms:modified>
</cp:coreProperties>
</file>