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'認定者数（2-1.2）'!$A$1:$L$43</definedName>
  </definedNames>
  <calcPr calcId="145621"/>
</workbook>
</file>

<file path=xl/calcChain.xml><?xml version="1.0" encoding="utf-8"?>
<calcChain xmlns="http://schemas.openxmlformats.org/spreadsheetml/2006/main">
  <c r="K30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2" i="12"/>
  <c r="H11" i="12"/>
  <c r="H10" i="12"/>
  <c r="H9" i="12"/>
  <c r="H8" i="12"/>
  <c r="H7" i="12"/>
  <c r="H6" i="12"/>
  <c r="H5" i="12"/>
  <c r="F15" i="12"/>
  <c r="F14" i="12"/>
  <c r="F13" i="12"/>
  <c r="F12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K29" i="10"/>
  <c r="K28" i="10"/>
  <c r="K27" i="10"/>
  <c r="K26" i="10"/>
  <c r="K25" i="10"/>
  <c r="K24" i="10"/>
  <c r="K23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7" i="10" l="1"/>
  <c r="K6" i="10"/>
  <c r="K5" i="10"/>
  <c r="J4" i="10"/>
  <c r="J8" i="10" s="1"/>
  <c r="I4" i="10"/>
  <c r="I8" i="10" s="1"/>
  <c r="H4" i="10"/>
  <c r="H8" i="10" s="1"/>
  <c r="G4" i="10"/>
  <c r="G8" i="10" s="1"/>
  <c r="F4" i="10"/>
  <c r="F8" i="10" s="1"/>
  <c r="E4" i="10"/>
  <c r="E8" i="10" s="1"/>
  <c r="D4" i="10"/>
  <c r="D8" i="10" s="1"/>
  <c r="K4" i="10" l="1"/>
  <c r="K8" i="10" l="1"/>
  <c r="G5" i="9"/>
  <c r="F5" i="9"/>
  <c r="E5" i="9"/>
  <c r="C5" i="9"/>
  <c r="D13" i="9"/>
  <c r="H13" i="9" s="1"/>
  <c r="D12" i="9"/>
  <c r="L29" i="10" s="1"/>
  <c r="D11" i="9"/>
  <c r="L28" i="10" s="1"/>
  <c r="D10" i="9"/>
  <c r="L27" i="10" s="1"/>
  <c r="D9" i="9"/>
  <c r="L26" i="10" s="1"/>
  <c r="D8" i="9"/>
  <c r="L25" i="10" s="1"/>
  <c r="D7" i="9"/>
  <c r="L24" i="10" s="1"/>
  <c r="D6" i="9"/>
  <c r="L23" i="10" s="1"/>
  <c r="H7" i="9" l="1"/>
  <c r="J7" i="9"/>
  <c r="H11" i="9"/>
  <c r="J11" i="9"/>
  <c r="H8" i="9"/>
  <c r="J8" i="9"/>
  <c r="H12" i="9"/>
  <c r="J12" i="9"/>
  <c r="H9" i="9"/>
  <c r="J9" i="9"/>
  <c r="J13" i="9"/>
  <c r="H6" i="9"/>
  <c r="J6" i="9"/>
  <c r="H10" i="9"/>
  <c r="J10" i="9"/>
  <c r="L5" i="9"/>
  <c r="K5" i="9"/>
  <c r="D5" i="9"/>
  <c r="H5" i="9" l="1"/>
  <c r="L6" i="10"/>
  <c r="L5" i="10"/>
  <c r="L4" i="10"/>
  <c r="J5" i="9"/>
  <c r="L30" i="10" l="1"/>
</calcChain>
</file>

<file path=xl/sharedStrings.xml><?xml version="1.0" encoding="utf-8"?>
<sst xmlns="http://schemas.openxmlformats.org/spreadsheetml/2006/main" count="201" uniqueCount="142">
  <si>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</si>
  <si>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</si>
  <si>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</si>
  <si>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</si>
  <si>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</si>
  <si>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</si>
  <si>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</si>
  <si>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</si>
  <si>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</si>
  <si>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</si>
  <si>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</si>
  <si>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</si>
  <si>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</si>
  <si>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</si>
  <si>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</si>
  <si>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</si>
  <si>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</si>
  <si>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</si>
  <si>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</si>
  <si>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</si>
  <si>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</si>
  <si>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</si>
  <si>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</si>
  <si>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</si>
  <si>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</si>
  <si>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</si>
  <si>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</si>
  <si>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</si>
  <si>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</si>
  <si>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</si>
  <si>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</si>
  <si>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</si>
  <si>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</si>
  <si>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</si>
  <si>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</si>
  <si>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</si>
  <si>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</si>
  <si>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</si>
  <si>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</si>
  <si>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前期（65歳～74歳）</t>
    <rPh sb="0" eb="2">
      <t>ゼンキ</t>
    </rPh>
    <rPh sb="5" eb="6">
      <t>サイ</t>
    </rPh>
    <rPh sb="9" eb="10">
      <t>サイ</t>
    </rPh>
    <phoneticPr fontId="2"/>
  </si>
  <si>
    <t>後期（75歳以上）</t>
    <rPh sb="0" eb="2">
      <t>コウキ</t>
    </rPh>
    <rPh sb="5" eb="6">
      <t>サイ</t>
    </rPh>
    <rPh sb="6" eb="8">
      <t>イジョウ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</si>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</sst>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4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6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38" fontId="15" fillId="0" borderId="45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4" xfId="1" applyFont="1" applyBorder="1" applyAlignment="1">
      <alignment vertical="center"/>
    </xf>
    <xf numFmtId="38" fontId="15" fillId="0" borderId="55" xfId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2" xfId="1" applyFont="1" applyBorder="1" applyAlignment="1">
      <alignment vertical="center"/>
    </xf>
    <xf numFmtId="38" fontId="15" fillId="0" borderId="49" xfId="1" applyFont="1" applyBorder="1" applyAlignment="1">
      <alignment vertical="center" shrinkToFit="1"/>
    </xf>
    <xf numFmtId="38" fontId="15" fillId="0" borderId="61" xfId="1" applyFont="1" applyBorder="1" applyAlignment="1">
      <alignment vertical="center" shrinkToFit="1"/>
    </xf>
    <xf numFmtId="0" fontId="15" fillId="0" borderId="64" xfId="0" applyFont="1" applyBorder="1" applyAlignment="1">
      <alignment vertical="center"/>
    </xf>
    <xf numFmtId="0" fontId="15" fillId="0" borderId="65" xfId="0" applyFont="1" applyBorder="1" applyAlignment="1">
      <alignment vertical="center"/>
    </xf>
    <xf numFmtId="38" fontId="15" fillId="0" borderId="59" xfId="1" applyFont="1" applyBorder="1" applyAlignment="1">
      <alignment vertical="center"/>
    </xf>
    <xf numFmtId="38" fontId="15" fillId="0" borderId="66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68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69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0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7" xfId="0" applyFill="1" applyBorder="1" applyAlignment="1">
      <alignment horizontal="left" vertical="center"/>
    </xf>
    <xf numFmtId="38" fontId="13" fillId="2" borderId="68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7" xfId="0" applyFill="1" applyBorder="1" applyAlignment="1">
      <alignment horizontal="center" vertical="center"/>
    </xf>
    <xf numFmtId="0" fontId="0" fillId="2" borderId="83" xfId="0" applyFill="1" applyBorder="1" applyAlignment="1">
      <alignment horizontal="center" vertical="center"/>
    </xf>
    <xf numFmtId="0" fontId="0" fillId="2" borderId="83" xfId="0" applyFill="1" applyBorder="1" applyAlignment="1">
      <alignment horizontal="left" vertical="center"/>
    </xf>
    <xf numFmtId="0" fontId="0" fillId="2" borderId="82" xfId="0" applyFill="1" applyBorder="1" applyAlignment="1">
      <alignment horizontal="left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 wrapText="1"/>
    </xf>
    <xf numFmtId="0" fontId="14" fillId="2" borderId="60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3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78" xfId="1" applyFont="1" applyBorder="1" applyAlignment="1">
      <alignment vertical="center"/>
    </xf>
    <xf numFmtId="176" fontId="13" fillId="0" borderId="77" xfId="1" applyNumberFormat="1" applyFont="1" applyBorder="1" applyAlignment="1">
      <alignment vertical="center"/>
    </xf>
    <xf numFmtId="178" fontId="13" fillId="0" borderId="78" xfId="1" applyNumberFormat="1" applyFont="1" applyBorder="1" applyAlignment="1">
      <alignment vertical="center"/>
    </xf>
    <xf numFmtId="176" fontId="13" fillId="0" borderId="76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4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4" xfId="1" applyNumberFormat="1" applyFont="1" applyBorder="1" applyAlignment="1">
      <alignment vertical="center"/>
    </xf>
    <xf numFmtId="176" fontId="13" fillId="0" borderId="57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3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38" fontId="15" fillId="0" borderId="86" xfId="1" applyFont="1" applyBorder="1" applyAlignment="1">
      <alignment vertical="center"/>
    </xf>
    <xf numFmtId="176" fontId="15" fillId="0" borderId="87" xfId="0" applyNumberFormat="1" applyFont="1" applyBorder="1" applyAlignment="1">
      <alignment vertical="center"/>
    </xf>
    <xf numFmtId="38" fontId="17" fillId="0" borderId="2" xfId="1" applyFont="1" applyBorder="1" applyAlignment="1">
      <alignment vertical="center"/>
    </xf>
    <xf numFmtId="38" fontId="17" fillId="0" borderId="1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90" xfId="1" applyFont="1" applyBorder="1" applyAlignment="1">
      <alignment vertical="center"/>
    </xf>
    <xf numFmtId="38" fontId="17" fillId="0" borderId="93" xfId="1" applyFont="1" applyBorder="1" applyAlignment="1">
      <alignment vertical="center"/>
    </xf>
    <xf numFmtId="38" fontId="17" fillId="0" borderId="94" xfId="1" applyFont="1" applyBorder="1" applyAlignment="1">
      <alignment vertical="center"/>
    </xf>
    <xf numFmtId="38" fontId="17" fillId="0" borderId="91" xfId="1" applyFont="1" applyBorder="1" applyAlignment="1">
      <alignment vertical="center"/>
    </xf>
    <xf numFmtId="179" fontId="0" fillId="2" borderId="25" xfId="0" applyNumberFormat="1" applyFill="1" applyBorder="1" applyAlignment="1">
      <alignment horizontal="center" vertical="center" wrapText="1"/>
    </xf>
    <xf numFmtId="179" fontId="0" fillId="2" borderId="52" xfId="0" applyNumberFormat="1" applyFill="1" applyBorder="1" applyAlignment="1">
      <alignment horizontal="center" vertical="center" wrapText="1"/>
    </xf>
    <xf numFmtId="179" fontId="0" fillId="2" borderId="50" xfId="0" applyNumberFormat="1" applyFill="1" applyBorder="1" applyAlignment="1">
      <alignment horizontal="center" vertical="center" wrapText="1"/>
    </xf>
    <xf numFmtId="179" fontId="0" fillId="2" borderId="21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72" xfId="0" applyFont="1" applyFill="1" applyBorder="1" applyAlignment="1">
      <alignment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86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76" fontId="15" fillId="0" borderId="20" xfId="0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 shrinkToFit="1"/>
    </xf>
    <xf numFmtId="0" fontId="12" fillId="2" borderId="72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2" borderId="18" xfId="0" applyFill="1" applyBorder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0" fillId="2" borderId="88" xfId="0" applyFill="1" applyBorder="1" applyAlignment="1">
      <alignment horizontal="left" vertical="center"/>
    </xf>
    <xf numFmtId="0" fontId="0" fillId="2" borderId="92" xfId="0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74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5" xfId="0" applyFont="1" applyFill="1" applyBorder="1" applyAlignment="1">
      <alignment horizontal="left" vertical="center" shrinkToFit="1"/>
    </xf>
    <xf numFmtId="0" fontId="1" fillId="2" borderId="76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58" xfId="0" applyFont="1" applyFill="1" applyBorder="1" applyAlignment="1">
      <alignment horizontal="left" vertical="center" shrinkToFit="1"/>
    </xf>
    <xf numFmtId="0" fontId="0" fillId="2" borderId="9" xfId="0" applyFont="1" applyFill="1" applyBorder="1" applyAlignment="1">
      <alignment horizontal="left" vertical="center" shrinkToFit="1"/>
    </xf>
    <xf numFmtId="0" fontId="0" fillId="2" borderId="58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3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 shrinkToFit="1"/>
    </xf>
    <xf numFmtId="0" fontId="0" fillId="2" borderId="53" xfId="0" applyFill="1" applyBorder="1" applyAlignment="1">
      <alignment horizontal="center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7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44" xfId="0" applyFont="1" applyFill="1" applyBorder="1" applyAlignment="1">
      <alignment horizontal="center" vertical="center" textRotation="255" shrinkToFit="1"/>
    </xf>
    <xf numFmtId="0" fontId="1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0" fillId="2" borderId="50" xfId="0" applyFont="1" applyFill="1" applyBorder="1" applyAlignment="1">
      <alignment horizontal="center" vertical="center" textRotation="255"/>
    </xf>
    <xf numFmtId="0" fontId="1" fillId="2" borderId="53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5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1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58983</c:v>
                </c:pt>
                <c:pt idx="1">
                  <c:v>30311</c:v>
                </c:pt>
                <c:pt idx="2">
                  <c:v>16569</c:v>
                </c:pt>
                <c:pt idx="3">
                  <c:v>10306</c:v>
                </c:pt>
                <c:pt idx="4">
                  <c:v>14590</c:v>
                </c:pt>
                <c:pt idx="5">
                  <c:v>33084</c:v>
                </c:pt>
                <c:pt idx="6">
                  <c:v>44776</c:v>
                </c:pt>
                <c:pt idx="7">
                  <c:v>18489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23047</c:v>
                </c:pt>
                <c:pt idx="1">
                  <c:v>14950</c:v>
                </c:pt>
                <c:pt idx="2">
                  <c:v>8932</c:v>
                </c:pt>
                <c:pt idx="3">
                  <c:v>4689</c:v>
                </c:pt>
                <c:pt idx="4">
                  <c:v>6612</c:v>
                </c:pt>
                <c:pt idx="5">
                  <c:v>14871</c:v>
                </c:pt>
                <c:pt idx="6">
                  <c:v>23464</c:v>
                </c:pt>
                <c:pt idx="7">
                  <c:v>9699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17857</c:v>
                </c:pt>
                <c:pt idx="1">
                  <c:v>14154</c:v>
                </c:pt>
                <c:pt idx="2">
                  <c:v>9208</c:v>
                </c:pt>
                <c:pt idx="3">
                  <c:v>4447</c:v>
                </c:pt>
                <c:pt idx="4">
                  <c:v>7150</c:v>
                </c:pt>
                <c:pt idx="5">
                  <c:v>15419</c:v>
                </c:pt>
                <c:pt idx="6">
                  <c:v>24095</c:v>
                </c:pt>
                <c:pt idx="7">
                  <c:v>10497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74294400"/>
        <c:axId val="74295936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0.22338241076499629</c:v>
                </c:pt>
                <c:pt idx="1">
                  <c:v>0.30543195365628412</c:v>
                </c:pt>
                <c:pt idx="2">
                  <c:v>0.33978945791031356</c:v>
                </c:pt>
                <c:pt idx="3">
                  <c:v>0.28662860011294472</c:v>
                </c:pt>
                <c:pt idx="4">
                  <c:v>0.29697885196374624</c:v>
                </c:pt>
                <c:pt idx="5">
                  <c:v>0.29491660743668885</c:v>
                </c:pt>
                <c:pt idx="6">
                  <c:v>0.32828063200182228</c:v>
                </c:pt>
                <c:pt idx="7">
                  <c:v>0.3344816164292812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92480"/>
        <c:axId val="74690944"/>
      </c:lineChart>
      <c:catAx>
        <c:axId val="7429440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74295936"/>
        <c:crosses val="autoZero"/>
        <c:auto val="1"/>
        <c:lblAlgn val="ctr"/>
        <c:lblOffset val="100"/>
        <c:noMultiLvlLbl val="0"/>
      </c:catAx>
      <c:valAx>
        <c:axId val="74295936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74294400"/>
        <c:crosses val="autoZero"/>
        <c:crossBetween val="between"/>
      </c:valAx>
      <c:valAx>
        <c:axId val="7469094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4692480"/>
        <c:crosses val="max"/>
        <c:crossBetween val="between"/>
      </c:valAx>
      <c:catAx>
        <c:axId val="74692480"/>
        <c:scaling>
          <c:orientation val="minMax"/>
        </c:scaling>
        <c:delete val="1"/>
        <c:axPos val="b"/>
        <c:majorTickMark val="out"/>
        <c:minorTickMark val="none"/>
        <c:tickLblPos val="nextTo"/>
        <c:crossAx val="7469094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3586</c:v>
                </c:pt>
                <c:pt idx="1">
                  <c:v>2724</c:v>
                </c:pt>
                <c:pt idx="2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904008.65000000014</c:v>
                </c:pt>
                <c:pt idx="1">
                  <c:v>777711.57</c:v>
                </c:pt>
                <c:pt idx="2">
                  <c:v>219069.92000000004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12522.47</c:v>
                </c:pt>
                <c:pt idx="1">
                  <c:v>140.38999999999999</c:v>
                </c:pt>
                <c:pt idx="2">
                  <c:v>26842.400000000005</c:v>
                </c:pt>
                <c:pt idx="3">
                  <c:v>854.54</c:v>
                </c:pt>
                <c:pt idx="4">
                  <c:v>104960.43999999997</c:v>
                </c:pt>
                <c:pt idx="5">
                  <c:v>6620.39</c:v>
                </c:pt>
                <c:pt idx="6">
                  <c:v>495882.78</c:v>
                </c:pt>
                <c:pt idx="7">
                  <c:v>7404.62</c:v>
                </c:pt>
                <c:pt idx="8">
                  <c:v>4838.37</c:v>
                </c:pt>
                <c:pt idx="9">
                  <c:v>3592.4000000000005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34880"/>
        <c:axId val="7742899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86</c:v>
                </c:pt>
                <c:pt idx="1">
                  <c:v>1</c:v>
                </c:pt>
                <c:pt idx="2">
                  <c:v>176</c:v>
                </c:pt>
                <c:pt idx="3">
                  <c:v>17</c:v>
                </c:pt>
                <c:pt idx="4">
                  <c:v>512</c:v>
                </c:pt>
                <c:pt idx="5">
                  <c:v>114</c:v>
                </c:pt>
                <c:pt idx="6">
                  <c:v>1899</c:v>
                </c:pt>
                <c:pt idx="7">
                  <c:v>33</c:v>
                </c:pt>
                <c:pt idx="8">
                  <c:v>23</c:v>
                </c:pt>
                <c:pt idx="9">
                  <c:v>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25280"/>
        <c:axId val="77427456"/>
      </c:lineChart>
      <c:catAx>
        <c:axId val="7742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7427456"/>
        <c:crosses val="autoZero"/>
        <c:auto val="1"/>
        <c:lblAlgn val="ctr"/>
        <c:lblOffset val="100"/>
        <c:noMultiLvlLbl val="0"/>
      </c:catAx>
      <c:valAx>
        <c:axId val="774274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7425280"/>
        <c:crosses val="autoZero"/>
        <c:crossBetween val="between"/>
      </c:valAx>
      <c:valAx>
        <c:axId val="7742899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7434880"/>
        <c:crosses val="max"/>
        <c:crossBetween val="between"/>
      </c:valAx>
      <c:catAx>
        <c:axId val="77434880"/>
        <c:scaling>
          <c:orientation val="minMax"/>
        </c:scaling>
        <c:delete val="1"/>
        <c:axPos val="b"/>
        <c:majorTickMark val="out"/>
        <c:minorTickMark val="none"/>
        <c:tickLblPos val="nextTo"/>
        <c:crossAx val="7742899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22920.310675562974</c:v>
                </c:pt>
                <c:pt idx="1">
                  <c:v>39903.210816487262</c:v>
                </c:pt>
                <c:pt idx="2">
                  <c:v>90193.569311246727</c:v>
                </c:pt>
                <c:pt idx="3">
                  <c:v>116162.70904925546</c:v>
                </c:pt>
                <c:pt idx="4">
                  <c:v>150564.23212709621</c:v>
                </c:pt>
                <c:pt idx="5">
                  <c:v>174065.1218274112</c:v>
                </c:pt>
                <c:pt idx="6">
                  <c:v>199602.07343412528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85568"/>
        <c:axId val="77484032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4796</c:v>
                </c:pt>
                <c:pt idx="1">
                  <c:v>3809</c:v>
                </c:pt>
                <c:pt idx="2">
                  <c:v>5735</c:v>
                </c:pt>
                <c:pt idx="3">
                  <c:v>3492</c:v>
                </c:pt>
                <c:pt idx="4">
                  <c:v>2266</c:v>
                </c:pt>
                <c:pt idx="5">
                  <c:v>1970</c:v>
                </c:pt>
                <c:pt idx="6">
                  <c:v>926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476224"/>
        <c:axId val="77478144"/>
      </c:lineChart>
      <c:catAx>
        <c:axId val="7747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7478144"/>
        <c:crosses val="autoZero"/>
        <c:auto val="1"/>
        <c:lblAlgn val="ctr"/>
        <c:lblOffset val="100"/>
        <c:noMultiLvlLbl val="0"/>
      </c:catAx>
      <c:valAx>
        <c:axId val="774781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7476224"/>
        <c:crosses val="autoZero"/>
        <c:crossBetween val="between"/>
      </c:valAx>
      <c:valAx>
        <c:axId val="77484032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77485568"/>
        <c:crosses val="max"/>
        <c:crossBetween val="between"/>
      </c:valAx>
      <c:catAx>
        <c:axId val="77485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48403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524352"/>
        <c:axId val="76878976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22920.310675562974</c:v>
                </c:pt>
                <c:pt idx="1">
                  <c:v>39903.210816487262</c:v>
                </c:pt>
                <c:pt idx="2">
                  <c:v>90193.569311246727</c:v>
                </c:pt>
                <c:pt idx="3">
                  <c:v>116162.70904925546</c:v>
                </c:pt>
                <c:pt idx="4">
                  <c:v>150564.23212709621</c:v>
                </c:pt>
                <c:pt idx="5">
                  <c:v>174065.1218274112</c:v>
                </c:pt>
                <c:pt idx="6">
                  <c:v>199602.07343412528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882304"/>
        <c:axId val="76880512"/>
      </c:barChart>
      <c:catAx>
        <c:axId val="77524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878976"/>
        <c:crosses val="autoZero"/>
        <c:auto val="1"/>
        <c:lblAlgn val="ctr"/>
        <c:lblOffset val="100"/>
        <c:noMultiLvlLbl val="0"/>
      </c:catAx>
      <c:valAx>
        <c:axId val="7687897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7524352"/>
        <c:crosses val="autoZero"/>
        <c:crossBetween val="between"/>
      </c:valAx>
      <c:valAx>
        <c:axId val="76880512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76882304"/>
        <c:crosses val="max"/>
        <c:crossBetween val="between"/>
      </c:valAx>
      <c:catAx>
        <c:axId val="7688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880512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7880</c:v>
                </c:pt>
                <c:pt idx="1">
                  <c:v>5099</c:v>
                </c:pt>
                <c:pt idx="2">
                  <c:v>8055</c:v>
                </c:pt>
                <c:pt idx="3">
                  <c:v>5055</c:v>
                </c:pt>
                <c:pt idx="4">
                  <c:v>4299</c:v>
                </c:pt>
                <c:pt idx="5">
                  <c:v>5184</c:v>
                </c:pt>
                <c:pt idx="6">
                  <c:v>3107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1059</c:v>
                </c:pt>
                <c:pt idx="1">
                  <c:v>807</c:v>
                </c:pt>
                <c:pt idx="2">
                  <c:v>825</c:v>
                </c:pt>
                <c:pt idx="3">
                  <c:v>637</c:v>
                </c:pt>
                <c:pt idx="4">
                  <c:v>498</c:v>
                </c:pt>
                <c:pt idx="5">
                  <c:v>498</c:v>
                </c:pt>
                <c:pt idx="6">
                  <c:v>306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'認定者数（2-1.2）'!$D$6:$J$6</c:f>
              <c:numCache>
                <c:formatCode>#,##0_);[Red]\(#,##0\)</c:formatCode>
                <c:ptCount val="7"/>
                <c:pt idx="0">
                  <c:v>6821</c:v>
                </c:pt>
                <c:pt idx="1">
                  <c:v>4292</c:v>
                </c:pt>
                <c:pt idx="2">
                  <c:v>7230</c:v>
                </c:pt>
                <c:pt idx="3">
                  <c:v>4418</c:v>
                </c:pt>
                <c:pt idx="4">
                  <c:v>3801</c:v>
                </c:pt>
                <c:pt idx="5">
                  <c:v>4686</c:v>
                </c:pt>
                <c:pt idx="6">
                  <c:v>2801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'認定者数（2-1.2）'!$D$22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'認定者数（2-1.2）'!$D$23:$D$30</c:f>
              <c:numCache>
                <c:formatCode>#,##0_);[Red]\(#,##0\)</c:formatCode>
                <c:ptCount val="8"/>
                <c:pt idx="0">
                  <c:v>1237</c:v>
                </c:pt>
                <c:pt idx="1">
                  <c:v>1220</c:v>
                </c:pt>
                <c:pt idx="2">
                  <c:v>794</c:v>
                </c:pt>
                <c:pt idx="3">
                  <c:v>221</c:v>
                </c:pt>
                <c:pt idx="4">
                  <c:v>415</c:v>
                </c:pt>
                <c:pt idx="5">
                  <c:v>734</c:v>
                </c:pt>
                <c:pt idx="6">
                  <c:v>2759</c:v>
                </c:pt>
                <c:pt idx="7">
                  <c:v>500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'認定者数（2-1.2）'!$E$22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'認定者数（2-1.2）'!$E$23:$E$30</c:f>
              <c:numCache>
                <c:formatCode>#,##0_);[Red]\(#,##0\)</c:formatCode>
                <c:ptCount val="8"/>
                <c:pt idx="0">
                  <c:v>785</c:v>
                </c:pt>
                <c:pt idx="1">
                  <c:v>807</c:v>
                </c:pt>
                <c:pt idx="2">
                  <c:v>454</c:v>
                </c:pt>
                <c:pt idx="3">
                  <c:v>178</c:v>
                </c:pt>
                <c:pt idx="4">
                  <c:v>245</c:v>
                </c:pt>
                <c:pt idx="5">
                  <c:v>636</c:v>
                </c:pt>
                <c:pt idx="6">
                  <c:v>1575</c:v>
                </c:pt>
                <c:pt idx="7">
                  <c:v>419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'認定者数（2-1.2）'!$F$22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'認定者数（2-1.2）'!$F$23:$F$30</c:f>
              <c:numCache>
                <c:formatCode>#,##0_);[Red]\(#,##0\)</c:formatCode>
                <c:ptCount val="8"/>
                <c:pt idx="0">
                  <c:v>1139</c:v>
                </c:pt>
                <c:pt idx="1">
                  <c:v>1166</c:v>
                </c:pt>
                <c:pt idx="2">
                  <c:v>797</c:v>
                </c:pt>
                <c:pt idx="3">
                  <c:v>303</c:v>
                </c:pt>
                <c:pt idx="4">
                  <c:v>502</c:v>
                </c:pt>
                <c:pt idx="5">
                  <c:v>1283</c:v>
                </c:pt>
                <c:pt idx="6">
                  <c:v>2157</c:v>
                </c:pt>
                <c:pt idx="7">
                  <c:v>708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'認定者数（2-1.2）'!$G$22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'認定者数（2-1.2）'!$G$23:$G$30</c:f>
              <c:numCache>
                <c:formatCode>#,##0_);[Red]\(#,##0\)</c:formatCode>
                <c:ptCount val="8"/>
                <c:pt idx="0">
                  <c:v>742</c:v>
                </c:pt>
                <c:pt idx="1">
                  <c:v>705</c:v>
                </c:pt>
                <c:pt idx="2">
                  <c:v>529</c:v>
                </c:pt>
                <c:pt idx="3">
                  <c:v>208</c:v>
                </c:pt>
                <c:pt idx="4">
                  <c:v>321</c:v>
                </c:pt>
                <c:pt idx="5">
                  <c:v>632</c:v>
                </c:pt>
                <c:pt idx="6">
                  <c:v>1480</c:v>
                </c:pt>
                <c:pt idx="7">
                  <c:v>438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'認定者数（2-1.2）'!$H$22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'認定者数（2-1.2）'!$H$23:$H$30</c:f>
              <c:numCache>
                <c:formatCode>#,##0_);[Red]\(#,##0\)</c:formatCode>
                <c:ptCount val="8"/>
                <c:pt idx="0">
                  <c:v>637</c:v>
                </c:pt>
                <c:pt idx="1">
                  <c:v>568</c:v>
                </c:pt>
                <c:pt idx="2">
                  <c:v>451</c:v>
                </c:pt>
                <c:pt idx="3">
                  <c:v>194</c:v>
                </c:pt>
                <c:pt idx="4">
                  <c:v>268</c:v>
                </c:pt>
                <c:pt idx="5">
                  <c:v>590</c:v>
                </c:pt>
                <c:pt idx="6">
                  <c:v>1246</c:v>
                </c:pt>
                <c:pt idx="7">
                  <c:v>345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'認定者数（2-1.2）'!$I$22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'認定者数（2-1.2）'!$I$23:$I$30</c:f>
              <c:numCache>
                <c:formatCode>#,##0_);[Red]\(#,##0\)</c:formatCode>
                <c:ptCount val="8"/>
                <c:pt idx="0">
                  <c:v>843</c:v>
                </c:pt>
                <c:pt idx="1">
                  <c:v>654</c:v>
                </c:pt>
                <c:pt idx="2">
                  <c:v>488</c:v>
                </c:pt>
                <c:pt idx="3">
                  <c:v>206</c:v>
                </c:pt>
                <c:pt idx="4">
                  <c:v>311</c:v>
                </c:pt>
                <c:pt idx="5">
                  <c:v>722</c:v>
                </c:pt>
                <c:pt idx="6">
                  <c:v>1391</c:v>
                </c:pt>
                <c:pt idx="7">
                  <c:v>569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'認定者数（2-1.2）'!$J$22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'認定者数（2-1.2）'!$B$23:$C$30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'認定者数（2-1.2）'!$J$23:$J$30</c:f>
              <c:numCache>
                <c:formatCode>#,##0_);[Red]\(#,##0\)</c:formatCode>
                <c:ptCount val="8"/>
                <c:pt idx="0">
                  <c:v>519</c:v>
                </c:pt>
                <c:pt idx="1">
                  <c:v>446</c:v>
                </c:pt>
                <c:pt idx="2">
                  <c:v>311</c:v>
                </c:pt>
                <c:pt idx="3">
                  <c:v>142</c:v>
                </c:pt>
                <c:pt idx="4">
                  <c:v>175</c:v>
                </c:pt>
                <c:pt idx="5">
                  <c:v>390</c:v>
                </c:pt>
                <c:pt idx="6">
                  <c:v>799</c:v>
                </c:pt>
                <c:pt idx="7">
                  <c:v>325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660096"/>
        <c:axId val="76674560"/>
      </c:barChart>
      <c:lineChart>
        <c:grouping val="standard"/>
        <c:varyColors val="0"/>
        <c:ser>
          <c:idx val="7"/>
          <c:order val="7"/>
          <c:tx>
            <c:strRef>
              <c:f>'認定者数（2-1.2）'!$L$22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'認定者数（2-1.2）'!$B$23:$C$29</c:f>
              <c:strCache>
                <c:ptCount val="7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</c:strCache>
            </c:strRef>
          </c:cat>
          <c:val>
            <c:numRef>
              <c:f>'認定者数（2-1.2）'!$L$23:$L$30</c:f>
              <c:numCache>
                <c:formatCode>0.0%</c:formatCode>
                <c:ptCount val="8"/>
                <c:pt idx="0">
                  <c:v>0.14428906708390377</c:v>
                </c:pt>
                <c:pt idx="1">
                  <c:v>0.1912451896646509</c:v>
                </c:pt>
                <c:pt idx="2">
                  <c:v>0.21080485115766262</c:v>
                </c:pt>
                <c:pt idx="3">
                  <c:v>0.15893169877408056</c:v>
                </c:pt>
                <c:pt idx="4">
                  <c:v>0.16254904810347334</c:v>
                </c:pt>
                <c:pt idx="5">
                  <c:v>0.16464179597226808</c:v>
                </c:pt>
                <c:pt idx="6">
                  <c:v>0.23984945015664752</c:v>
                </c:pt>
                <c:pt idx="7">
                  <c:v>0.16359675183204594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686080"/>
        <c:axId val="76676096"/>
      </c:lineChart>
      <c:catAx>
        <c:axId val="76660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76674560"/>
        <c:crosses val="autoZero"/>
        <c:auto val="1"/>
        <c:lblAlgn val="ctr"/>
        <c:lblOffset val="100"/>
        <c:noMultiLvlLbl val="0"/>
      </c:catAx>
      <c:valAx>
        <c:axId val="7667456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6660096"/>
        <c:crosses val="autoZero"/>
        <c:crossBetween val="between"/>
      </c:valAx>
      <c:valAx>
        <c:axId val="76676096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76686080"/>
        <c:crosses val="max"/>
        <c:crossBetween val="between"/>
      </c:valAx>
      <c:catAx>
        <c:axId val="76686080"/>
        <c:scaling>
          <c:orientation val="minMax"/>
        </c:scaling>
        <c:delete val="1"/>
        <c:axPos val="b"/>
        <c:majorTickMark val="out"/>
        <c:minorTickMark val="none"/>
        <c:tickLblPos val="nextTo"/>
        <c:crossAx val="7667609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0.55932169930511688</c:v>
                </c:pt>
                <c:pt idx="1">
                  <c:v>0.56193089684420605</c:v>
                </c:pt>
                <c:pt idx="2">
                  <c:v>0.55581157194060415</c:v>
                </c:pt>
                <c:pt idx="3">
                  <c:v>0.52805215329909128</c:v>
                </c:pt>
                <c:pt idx="4">
                  <c:v>0.57865786578657863</c:v>
                </c:pt>
                <c:pt idx="5">
                  <c:v>0.56744966442953015</c:v>
                </c:pt>
                <c:pt idx="6">
                  <c:v>0.56632403328438574</c:v>
                </c:pt>
                <c:pt idx="7">
                  <c:v>0.56708966091117119</c:v>
                </c:pt>
                <c:pt idx="8">
                  <c:v>0.54810957663572557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0.24747315224257738</c:v>
                </c:pt>
                <c:pt idx="1">
                  <c:v>0.26344018959710613</c:v>
                </c:pt>
                <c:pt idx="2">
                  <c:v>0.30081925243215568</c:v>
                </c:pt>
                <c:pt idx="3">
                  <c:v>0.2743974713551956</c:v>
                </c:pt>
                <c:pt idx="4">
                  <c:v>0.20847084708470848</c:v>
                </c:pt>
                <c:pt idx="5">
                  <c:v>0.2389261744966443</c:v>
                </c:pt>
                <c:pt idx="6">
                  <c:v>0.20296948931310166</c:v>
                </c:pt>
                <c:pt idx="7">
                  <c:v>0.23680743360377227</c:v>
                </c:pt>
                <c:pt idx="8">
                  <c:v>0.21168213719719267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5.6794851547694251E-2</c:v>
                </c:pt>
                <c:pt idx="1">
                  <c:v>3.4676312835225147E-2</c:v>
                </c:pt>
                <c:pt idx="2">
                  <c:v>2.9953917050691243E-2</c:v>
                </c:pt>
                <c:pt idx="3">
                  <c:v>6.657447649150533E-2</c:v>
                </c:pt>
                <c:pt idx="4">
                  <c:v>2.6402640264026403E-2</c:v>
                </c:pt>
                <c:pt idx="5">
                  <c:v>6.6778523489932892E-2</c:v>
                </c:pt>
                <c:pt idx="6">
                  <c:v>7.8805677924620662E-2</c:v>
                </c:pt>
                <c:pt idx="7">
                  <c:v>7.274114139102697E-2</c:v>
                </c:pt>
                <c:pt idx="8">
                  <c:v>5.6373103916685534E-2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0.13641029690461151</c:v>
                </c:pt>
                <c:pt idx="1">
                  <c:v>0.13995260072346263</c:v>
                </c:pt>
                <c:pt idx="2">
                  <c:v>0.1134152585765489</c:v>
                </c:pt>
                <c:pt idx="3">
                  <c:v>0.13097589885420782</c:v>
                </c:pt>
                <c:pt idx="4">
                  <c:v>0.18646864686468648</c:v>
                </c:pt>
                <c:pt idx="5">
                  <c:v>0.12684563758389261</c:v>
                </c:pt>
                <c:pt idx="6">
                  <c:v>0.15190079947789198</c:v>
                </c:pt>
                <c:pt idx="7">
                  <c:v>0.12336176409402955</c:v>
                </c:pt>
                <c:pt idx="8">
                  <c:v>0.18383518225039619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772096"/>
        <c:axId val="76773632"/>
      </c:barChart>
      <c:catAx>
        <c:axId val="7677209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773632"/>
        <c:crosses val="autoZero"/>
        <c:auto val="1"/>
        <c:lblAlgn val="ctr"/>
        <c:lblOffset val="100"/>
        <c:noMultiLvlLbl val="0"/>
      </c:catAx>
      <c:valAx>
        <c:axId val="767736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67720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0.38799328326566662</c:v>
                </c:pt>
                <c:pt idx="1">
                  <c:v>0.36805811400630278</c:v>
                </c:pt>
                <c:pt idx="2">
                  <c:v>0.43649451074432666</c:v>
                </c:pt>
                <c:pt idx="3">
                  <c:v>0.35368259249799622</c:v>
                </c:pt>
                <c:pt idx="4">
                  <c:v>0.37648434216278043</c:v>
                </c:pt>
                <c:pt idx="5">
                  <c:v>0.40494684436472661</c:v>
                </c:pt>
                <c:pt idx="6">
                  <c:v>0.37788214761377781</c:v>
                </c:pt>
                <c:pt idx="7">
                  <c:v>0.3966864581854313</c:v>
                </c:pt>
                <c:pt idx="8">
                  <c:v>0.37126100701095877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5.6713006244960222E-2</c:v>
                </c:pt>
                <c:pt idx="1">
                  <c:v>6.307770698437537E-2</c:v>
                </c:pt>
                <c:pt idx="2">
                  <c:v>7.5843651226100386E-2</c:v>
                </c:pt>
                <c:pt idx="3">
                  <c:v>5.8943089126370356E-2</c:v>
                </c:pt>
                <c:pt idx="4">
                  <c:v>4.2220528401456375E-2</c:v>
                </c:pt>
                <c:pt idx="5">
                  <c:v>5.5555866953536065E-2</c:v>
                </c:pt>
                <c:pt idx="6">
                  <c:v>4.59542374770084E-2</c:v>
                </c:pt>
                <c:pt idx="7">
                  <c:v>5.4943059206355317E-2</c:v>
                </c:pt>
                <c:pt idx="8">
                  <c:v>4.4492744770839678E-2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0.14370555475006835</c:v>
                </c:pt>
                <c:pt idx="1">
                  <c:v>9.0855928582057682E-2</c:v>
                </c:pt>
                <c:pt idx="2">
                  <c:v>8.8694341913223979E-2</c:v>
                </c:pt>
                <c:pt idx="3">
                  <c:v>0.18197499103774276</c:v>
                </c:pt>
                <c:pt idx="4">
                  <c:v>6.5806506143799556E-2</c:v>
                </c:pt>
                <c:pt idx="5">
                  <c:v>0.16006924532938957</c:v>
                </c:pt>
                <c:pt idx="6">
                  <c:v>0.17336739143501087</c:v>
                </c:pt>
                <c:pt idx="7">
                  <c:v>0.18975426540083748</c:v>
                </c:pt>
                <c:pt idx="8">
                  <c:v>0.11225544609339491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'給付状況（3-1）'!$B$5:$C$13</c:f>
              <c:strCache>
                <c:ptCount val="9"/>
                <c:pt idx="0">
                  <c:v>広域連合</c:v>
                </c:pt>
                <c:pt idx="1">
                  <c:v>粕屋支部</c:v>
                </c:pt>
                <c:pt idx="2">
                  <c:v>遠賀支部</c:v>
                </c:pt>
                <c:pt idx="3">
                  <c:v>鞍手支部</c:v>
                </c:pt>
                <c:pt idx="4">
                  <c:v>朝倉支部</c:v>
                </c:pt>
                <c:pt idx="5">
                  <c:v>うきは・大刀洗支部</c:v>
                </c:pt>
                <c:pt idx="6">
                  <c:v>柳川・大木・広川支部</c:v>
                </c:pt>
                <c:pt idx="7">
                  <c:v>田川・桂川支部</c:v>
                </c:pt>
                <c:pt idx="8">
                  <c:v>豊築支部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0.4115881557393048</c:v>
                </c:pt>
                <c:pt idx="1">
                  <c:v>0.47800825042726419</c:v>
                </c:pt>
                <c:pt idx="2">
                  <c:v>0.39896749611634907</c:v>
                </c:pt>
                <c:pt idx="3">
                  <c:v>0.40539932733789058</c:v>
                </c:pt>
                <c:pt idx="4">
                  <c:v>0.51548862329196365</c:v>
                </c:pt>
                <c:pt idx="5">
                  <c:v>0.37942804335234764</c:v>
                </c:pt>
                <c:pt idx="6">
                  <c:v>0.40279622347420296</c:v>
                </c:pt>
                <c:pt idx="7">
                  <c:v>0.35861621720737591</c:v>
                </c:pt>
                <c:pt idx="8">
                  <c:v>0.4719908021248066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6159232"/>
        <c:axId val="76165120"/>
      </c:barChart>
      <c:catAx>
        <c:axId val="7615923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76165120"/>
        <c:crosses val="autoZero"/>
        <c:auto val="1"/>
        <c:lblAlgn val="ctr"/>
        <c:lblOffset val="100"/>
        <c:noMultiLvlLbl val="0"/>
      </c:catAx>
      <c:valAx>
        <c:axId val="7616512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7615923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290021.88000000006</c:v>
                </c:pt>
                <c:pt idx="1">
                  <c:v>13433.36</c:v>
                </c:pt>
                <c:pt idx="2">
                  <c:v>65060.92</c:v>
                </c:pt>
                <c:pt idx="3">
                  <c:v>13908.609999999995</c:v>
                </c:pt>
                <c:pt idx="4">
                  <c:v>35904.81</c:v>
                </c:pt>
                <c:pt idx="5">
                  <c:v>628459.6100000001</c:v>
                </c:pt>
                <c:pt idx="6">
                  <c:v>294552.18000000005</c:v>
                </c:pt>
                <c:pt idx="7">
                  <c:v>132724.84</c:v>
                </c:pt>
                <c:pt idx="8">
                  <c:v>17505.88</c:v>
                </c:pt>
                <c:pt idx="9">
                  <c:v>198922.71999999997</c:v>
                </c:pt>
                <c:pt idx="10">
                  <c:v>101329.84999999999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393280"/>
        <c:axId val="7739174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特定施設入居者生活介護</c:v>
                </c:pt>
                <c:pt idx="10">
                  <c:v>福祉用具貸与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4977</c:v>
                </c:pt>
                <c:pt idx="1">
                  <c:v>195</c:v>
                </c:pt>
                <c:pt idx="2">
                  <c:v>1354</c:v>
                </c:pt>
                <c:pt idx="3">
                  <c:v>314</c:v>
                </c:pt>
                <c:pt idx="4">
                  <c:v>2596</c:v>
                </c:pt>
                <c:pt idx="5">
                  <c:v>5826</c:v>
                </c:pt>
                <c:pt idx="6">
                  <c:v>3040</c:v>
                </c:pt>
                <c:pt idx="7">
                  <c:v>1292</c:v>
                </c:pt>
                <c:pt idx="8">
                  <c:v>238</c:v>
                </c:pt>
                <c:pt idx="9">
                  <c:v>997</c:v>
                </c:pt>
                <c:pt idx="10">
                  <c:v>7504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83936"/>
        <c:axId val="77390208"/>
      </c:lineChart>
      <c:catAx>
        <c:axId val="77383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7390208"/>
        <c:crosses val="autoZero"/>
        <c:auto val="1"/>
        <c:lblAlgn val="ctr"/>
        <c:lblOffset val="100"/>
        <c:noMultiLvlLbl val="0"/>
      </c:catAx>
      <c:valAx>
        <c:axId val="773902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77383936"/>
        <c:crosses val="autoZero"/>
        <c:crossBetween val="between"/>
      </c:valAx>
      <c:valAx>
        <c:axId val="7739174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7393280"/>
        <c:crosses val="max"/>
        <c:crossBetween val="between"/>
      </c:valAx>
      <c:catAx>
        <c:axId val="77393280"/>
        <c:scaling>
          <c:orientation val="minMax"/>
        </c:scaling>
        <c:delete val="1"/>
        <c:axPos val="b"/>
        <c:majorTickMark val="out"/>
        <c:minorTickMark val="none"/>
        <c:tickLblPos val="nextTo"/>
        <c:crossAx val="7739174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1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60236.119999999988</c:v>
                </c:pt>
                <c:pt idx="1">
                  <c:v>112.09</c:v>
                </c:pt>
                <c:pt idx="2">
                  <c:v>12237.97</c:v>
                </c:pt>
                <c:pt idx="3">
                  <c:v>3413.61</c:v>
                </c:pt>
                <c:pt idx="4">
                  <c:v>3592.08</c:v>
                </c:pt>
                <c:pt idx="5">
                  <c:v>74642.58</c:v>
                </c:pt>
                <c:pt idx="6">
                  <c:v>64542.86</c:v>
                </c:pt>
                <c:pt idx="7">
                  <c:v>2789.7100000000005</c:v>
                </c:pt>
                <c:pt idx="8">
                  <c:v>711.53</c:v>
                </c:pt>
                <c:pt idx="9">
                  <c:v>17752.610000000004</c:v>
                </c:pt>
                <c:pt idx="10">
                  <c:v>21879.980000000007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253824"/>
        <c:axId val="7625228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1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介護予防特定施設入居者生活介護</c:v>
                </c:pt>
                <c:pt idx="10">
                  <c:v>介護予防福祉用具貸与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2950</c:v>
                </c:pt>
                <c:pt idx="1">
                  <c:v>4</c:v>
                </c:pt>
                <c:pt idx="2">
                  <c:v>388</c:v>
                </c:pt>
                <c:pt idx="3">
                  <c:v>102</c:v>
                </c:pt>
                <c:pt idx="4">
                  <c:v>291</c:v>
                </c:pt>
                <c:pt idx="5">
                  <c:v>2827</c:v>
                </c:pt>
                <c:pt idx="6">
                  <c:v>2060</c:v>
                </c:pt>
                <c:pt idx="7">
                  <c:v>76</c:v>
                </c:pt>
                <c:pt idx="8">
                  <c:v>13</c:v>
                </c:pt>
                <c:pt idx="9">
                  <c:v>244</c:v>
                </c:pt>
                <c:pt idx="10">
                  <c:v>3581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232192"/>
        <c:axId val="76234112"/>
      </c:lineChart>
      <c:catAx>
        <c:axId val="76232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76234112"/>
        <c:crosses val="autoZero"/>
        <c:auto val="1"/>
        <c:lblAlgn val="ctr"/>
        <c:lblOffset val="100"/>
        <c:noMultiLvlLbl val="0"/>
      </c:catAx>
      <c:valAx>
        <c:axId val="762341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76232192"/>
        <c:crosses val="autoZero"/>
        <c:crossBetween val="between"/>
      </c:valAx>
      <c:valAx>
        <c:axId val="7625228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76253824"/>
        <c:crosses val="max"/>
        <c:crossBetween val="between"/>
      </c:valAx>
      <c:catAx>
        <c:axId val="76253824"/>
        <c:scaling>
          <c:orientation val="minMax"/>
        </c:scaling>
        <c:delete val="1"/>
        <c:axPos val="b"/>
        <c:majorTickMark val="out"/>
        <c:minorTickMark val="none"/>
        <c:tickLblPos val="nextTo"/>
        <c:crossAx val="7625228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28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9</xdr:row>
      <xdr:rowOff>9531</xdr:rowOff>
    </xdr:from>
    <xdr:to>
      <xdr:col>4</xdr:col>
      <xdr:colOff>331088</xdr:colOff>
      <xdr:row>17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9</xdr:row>
      <xdr:rowOff>9530</xdr:rowOff>
    </xdr:from>
    <xdr:to>
      <xdr:col>8</xdr:col>
      <xdr:colOff>169674</xdr:colOff>
      <xdr:row>17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9</xdr:row>
      <xdr:rowOff>28581</xdr:rowOff>
    </xdr:from>
    <xdr:to>
      <xdr:col>11</xdr:col>
      <xdr:colOff>635892</xdr:colOff>
      <xdr:row>17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31</xdr:row>
      <xdr:rowOff>0</xdr:rowOff>
    </xdr:from>
    <xdr:to>
      <xdr:col>12</xdr:col>
      <xdr:colOff>0</xdr:colOff>
      <xdr:row>43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45.8%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38.1%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54.0%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59.2%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55.9%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55.3%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/>
  <cols>
    <col min="1" max="1" width="9" style="1"/>
    <col min="2" max="2" width="4.37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5" customHeight="1"/>
    <row r="5" spans="3:10" ht="27" customHeight="1">
      <c r="C5" s="4"/>
    </row>
    <row r="6" spans="3:10" ht="21.95" customHeight="1"/>
    <row r="7" spans="3:10" ht="21.95" customHeight="1"/>
    <row r="8" spans="3:10" ht="21.95" customHeight="1"/>
    <row r="9" spans="3:10" ht="21.95" customHeight="1"/>
    <row r="10" spans="3:10" ht="21.95" customHeight="1"/>
    <row r="11" spans="3:10" ht="21.95" customHeight="1"/>
    <row r="12" spans="3:10" ht="21.95" customHeight="1"/>
    <row r="13" spans="3:10" ht="21.95" customHeight="1"/>
    <row r="14" spans="3:10" ht="21.95" customHeight="1"/>
    <row r="15" spans="3:10" ht="21.95" customHeight="1"/>
    <row r="16" spans="3:10" ht="21.95" customHeight="1"/>
    <row r="17" ht="21.95" customHeight="1"/>
    <row r="18" ht="21.95" customHeight="1"/>
    <row r="35" spans="2:11" ht="24.95" customHeight="1"/>
    <row r="36" spans="2:11" ht="24.95" customHeight="1">
      <c r="B36" s="9" t="s">
        <v>4</v>
      </c>
      <c r="C36" s="10"/>
    </row>
    <row r="37" spans="2:11" ht="24.95" customHeight="1">
      <c r="B37" s="9" t="s">
        <v>37</v>
      </c>
      <c r="C37" s="10"/>
    </row>
    <row r="38" spans="2:11" ht="24.95" customHeight="1">
      <c r="B38" s="9" t="s">
        <v>5</v>
      </c>
      <c r="C38" s="10"/>
    </row>
    <row r="39" spans="2:11" ht="24.95" customHeight="1">
      <c r="C39" s="12" t="s">
        <v>43</v>
      </c>
    </row>
    <row r="40" spans="2:11" ht="24.95" customHeight="1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>
      <c r="B41" s="11"/>
      <c r="C41" s="12" t="s">
        <v>140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/>
    <row r="47" spans="2:11" ht="24.95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>
      <c r="A1" s="13" t="s">
        <v>11</v>
      </c>
    </row>
    <row r="2" spans="1:12" ht="14.1" customHeight="1">
      <c r="G2" s="25" t="s">
        <v>36</v>
      </c>
      <c r="H2" s="25"/>
    </row>
    <row r="3" spans="1:12" ht="20.100000000000001" customHeight="1">
      <c r="B3" s="15"/>
      <c r="C3" s="189" t="s">
        <v>0</v>
      </c>
      <c r="D3" s="191" t="s">
        <v>12</v>
      </c>
      <c r="E3" s="20"/>
      <c r="F3" s="21"/>
      <c r="G3" s="189" t="s">
        <v>13</v>
      </c>
      <c r="H3" s="189" t="s">
        <v>14</v>
      </c>
      <c r="I3" s="27"/>
    </row>
    <row r="4" spans="1:12" ht="20.100000000000001" customHeight="1" thickBot="1">
      <c r="B4" s="16"/>
      <c r="C4" s="190"/>
      <c r="D4" s="192"/>
      <c r="E4" s="22" t="s">
        <v>15</v>
      </c>
      <c r="F4" s="23" t="s">
        <v>16</v>
      </c>
      <c r="G4" s="190"/>
      <c r="H4" s="190"/>
      <c r="I4" s="27"/>
      <c r="J4" s="28" t="s">
        <v>26</v>
      </c>
      <c r="K4" s="25" t="s">
        <v>42</v>
      </c>
      <c r="L4" s="25" t="s">
        <v>41</v>
      </c>
    </row>
    <row r="5" spans="1:12" ht="20.100000000000001" customHeight="1" thickTop="1" thickBot="1">
      <c r="B5" s="17" t="s">
        <v>17</v>
      </c>
      <c r="C5" s="29">
        <f>SUM(C6:C13)</f>
        <v>717960</v>
      </c>
      <c r="D5" s="30">
        <f>SUM(E5:F5)</f>
        <v>209091</v>
      </c>
      <c r="E5" s="31">
        <f>SUM(E6:E13)</f>
        <v>106264</v>
      </c>
      <c r="F5" s="32">
        <f t="shared" ref="F5:G5" si="0">SUM(F6:F13)</f>
        <v>102827</v>
      </c>
      <c r="G5" s="29">
        <f t="shared" si="0"/>
        <v>227108</v>
      </c>
      <c r="H5" s="33">
        <f>D5/C5</f>
        <v>0.29122931639645661</v>
      </c>
      <c r="I5" s="26"/>
      <c r="J5" s="24">
        <f t="shared" ref="J5:J13" si="1">C5-D5-G5</f>
        <v>281761</v>
      </c>
      <c r="K5" s="58">
        <f>E5/C5</f>
        <v>0.14800824558471223</v>
      </c>
      <c r="L5" s="58">
        <f>F5/C5</f>
        <v>0.1432210708117444</v>
      </c>
    </row>
    <row r="6" spans="1:12" ht="20.100000000000001" customHeight="1" thickTop="1">
      <c r="B6" s="18" t="s">
        <v>18</v>
      </c>
      <c r="C6" s="34">
        <v>183112</v>
      </c>
      <c r="D6" s="35">
        <f t="shared" ref="D6:D13" si="2">SUM(E6:F6)</f>
        <v>40904</v>
      </c>
      <c r="E6" s="36">
        <v>23047</v>
      </c>
      <c r="F6" s="37">
        <v>17857</v>
      </c>
      <c r="G6" s="34">
        <v>58983</v>
      </c>
      <c r="H6" s="38">
        <f t="shared" ref="H6:H13" si="3">D6/C6</f>
        <v>0.22338241076499629</v>
      </c>
      <c r="I6" s="26"/>
      <c r="J6" s="24">
        <f t="shared" si="1"/>
        <v>83225</v>
      </c>
      <c r="K6" s="58">
        <f t="shared" ref="K6:K13" si="4">E6/C6</f>
        <v>0.12586285988902968</v>
      </c>
      <c r="L6" s="58">
        <f t="shared" ref="L6:L13" si="5">F6/C6</f>
        <v>9.7519550875966615E-2</v>
      </c>
    </row>
    <row r="7" spans="1:12" ht="20.100000000000001" customHeight="1">
      <c r="B7" s="19" t="s">
        <v>19</v>
      </c>
      <c r="C7" s="39">
        <v>95288</v>
      </c>
      <c r="D7" s="40">
        <f t="shared" si="2"/>
        <v>29104</v>
      </c>
      <c r="E7" s="41">
        <v>14950</v>
      </c>
      <c r="F7" s="42">
        <v>14154</v>
      </c>
      <c r="G7" s="39">
        <v>30311</v>
      </c>
      <c r="H7" s="43">
        <f t="shared" si="3"/>
        <v>0.30543195365628412</v>
      </c>
      <c r="I7" s="26"/>
      <c r="J7" s="24">
        <f t="shared" si="1"/>
        <v>35873</v>
      </c>
      <c r="K7" s="58">
        <f t="shared" si="4"/>
        <v>0.15689278817899421</v>
      </c>
      <c r="L7" s="58">
        <f t="shared" si="5"/>
        <v>0.1485391654772899</v>
      </c>
    </row>
    <row r="8" spans="1:12" ht="20.100000000000001" customHeight="1">
      <c r="B8" s="19" t="s">
        <v>20</v>
      </c>
      <c r="C8" s="39">
        <v>53386</v>
      </c>
      <c r="D8" s="40">
        <f t="shared" si="2"/>
        <v>18140</v>
      </c>
      <c r="E8" s="41">
        <v>8932</v>
      </c>
      <c r="F8" s="42">
        <v>9208</v>
      </c>
      <c r="G8" s="39">
        <v>16569</v>
      </c>
      <c r="H8" s="43">
        <f t="shared" si="3"/>
        <v>0.33978945791031356</v>
      </c>
      <c r="I8" s="26"/>
      <c r="J8" s="24">
        <f t="shared" si="1"/>
        <v>18677</v>
      </c>
      <c r="K8" s="58">
        <f t="shared" si="4"/>
        <v>0.16730978159067919</v>
      </c>
      <c r="L8" s="58">
        <f t="shared" si="5"/>
        <v>0.17247967631963437</v>
      </c>
    </row>
    <row r="9" spans="1:12" ht="20.100000000000001" customHeight="1">
      <c r="B9" s="19" t="s">
        <v>21</v>
      </c>
      <c r="C9" s="39">
        <v>31874</v>
      </c>
      <c r="D9" s="40">
        <f t="shared" si="2"/>
        <v>9136</v>
      </c>
      <c r="E9" s="41">
        <v>4689</v>
      </c>
      <c r="F9" s="42">
        <v>4447</v>
      </c>
      <c r="G9" s="39">
        <v>10306</v>
      </c>
      <c r="H9" s="43">
        <f t="shared" si="3"/>
        <v>0.28662860011294472</v>
      </c>
      <c r="I9" s="26"/>
      <c r="J9" s="24">
        <f t="shared" si="1"/>
        <v>12432</v>
      </c>
      <c r="K9" s="58">
        <f t="shared" si="4"/>
        <v>0.14711049758423794</v>
      </c>
      <c r="L9" s="58">
        <f t="shared" si="5"/>
        <v>0.13951810252870678</v>
      </c>
    </row>
    <row r="10" spans="1:12" ht="20.100000000000001" customHeight="1">
      <c r="B10" s="19" t="s">
        <v>22</v>
      </c>
      <c r="C10" s="39">
        <v>46340</v>
      </c>
      <c r="D10" s="40">
        <f t="shared" si="2"/>
        <v>13762</v>
      </c>
      <c r="E10" s="41">
        <v>6612</v>
      </c>
      <c r="F10" s="42">
        <v>7150</v>
      </c>
      <c r="G10" s="39">
        <v>14590</v>
      </c>
      <c r="H10" s="43">
        <f t="shared" si="3"/>
        <v>0.29697885196374624</v>
      </c>
      <c r="I10" s="26"/>
      <c r="J10" s="24">
        <f t="shared" si="1"/>
        <v>17988</v>
      </c>
      <c r="K10" s="58">
        <f t="shared" si="4"/>
        <v>0.14268450582649977</v>
      </c>
      <c r="L10" s="58">
        <f t="shared" si="5"/>
        <v>0.15429434613724644</v>
      </c>
    </row>
    <row r="11" spans="1:12" ht="20.100000000000001" customHeight="1">
      <c r="B11" s="19" t="s">
        <v>23</v>
      </c>
      <c r="C11" s="39">
        <v>102707</v>
      </c>
      <c r="D11" s="40">
        <f t="shared" si="2"/>
        <v>30290</v>
      </c>
      <c r="E11" s="41">
        <v>14871</v>
      </c>
      <c r="F11" s="42">
        <v>15419</v>
      </c>
      <c r="G11" s="39">
        <v>33084</v>
      </c>
      <c r="H11" s="43">
        <f t="shared" si="3"/>
        <v>0.29491660743668885</v>
      </c>
      <c r="I11" s="26"/>
      <c r="J11" s="24">
        <f t="shared" si="1"/>
        <v>39333</v>
      </c>
      <c r="K11" s="58">
        <f t="shared" si="4"/>
        <v>0.14479052060716407</v>
      </c>
      <c r="L11" s="58">
        <f t="shared" si="5"/>
        <v>0.15012608682952477</v>
      </c>
    </row>
    <row r="12" spans="1:12" ht="20.100000000000001" customHeight="1">
      <c r="B12" s="19" t="s">
        <v>24</v>
      </c>
      <c r="C12" s="39">
        <v>144873</v>
      </c>
      <c r="D12" s="40">
        <f t="shared" si="2"/>
        <v>47559</v>
      </c>
      <c r="E12" s="41">
        <v>23464</v>
      </c>
      <c r="F12" s="42">
        <v>24095</v>
      </c>
      <c r="G12" s="39">
        <v>44776</v>
      </c>
      <c r="H12" s="43">
        <f t="shared" si="3"/>
        <v>0.32828063200182228</v>
      </c>
      <c r="I12" s="26"/>
      <c r="J12" s="24">
        <f t="shared" si="1"/>
        <v>52538</v>
      </c>
      <c r="K12" s="58">
        <f t="shared" si="4"/>
        <v>0.1619625465062503</v>
      </c>
      <c r="L12" s="58">
        <f t="shared" si="5"/>
        <v>0.16631808549557198</v>
      </c>
    </row>
    <row r="13" spans="1:12" ht="20.100000000000001" customHeight="1">
      <c r="B13" s="19" t="s">
        <v>25</v>
      </c>
      <c r="C13" s="39">
        <v>60380</v>
      </c>
      <c r="D13" s="40">
        <f t="shared" si="2"/>
        <v>20196</v>
      </c>
      <c r="E13" s="41">
        <v>9699</v>
      </c>
      <c r="F13" s="42">
        <v>10497</v>
      </c>
      <c r="G13" s="39">
        <v>18489</v>
      </c>
      <c r="H13" s="43">
        <f t="shared" si="3"/>
        <v>0.3344816164292812</v>
      </c>
      <c r="I13" s="26"/>
      <c r="J13" s="24">
        <f t="shared" si="1"/>
        <v>21695</v>
      </c>
      <c r="K13" s="58">
        <f t="shared" si="4"/>
        <v>0.16063265982113281</v>
      </c>
      <c r="L13" s="58">
        <f t="shared" si="5"/>
        <v>0.17384895660814839</v>
      </c>
    </row>
    <row r="14" spans="1:12" ht="20.100000000000001" customHeight="1"/>
    <row r="15" spans="1:12" ht="20.100000000000001" customHeight="1"/>
    <row r="16" spans="1:12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2"/>
  <sheetViews>
    <sheetView zoomScaleNormal="100" workbookViewId="0"/>
  </sheetViews>
  <sheetFormatPr defaultRowHeight="13.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>
      <c r="A1" s="13" t="s">
        <v>45</v>
      </c>
      <c r="B1" s="13"/>
    </row>
    <row r="2" spans="1:12" ht="14.1" customHeight="1">
      <c r="K2" s="44" t="s">
        <v>2</v>
      </c>
    </row>
    <row r="3" spans="1:12" ht="20.100000000000001" customHeight="1">
      <c r="B3" s="118"/>
      <c r="C3" s="110"/>
      <c r="D3" s="111" t="s">
        <v>27</v>
      </c>
      <c r="E3" s="112" t="s">
        <v>28</v>
      </c>
      <c r="F3" s="112" t="s">
        <v>29</v>
      </c>
      <c r="G3" s="112" t="s">
        <v>30</v>
      </c>
      <c r="H3" s="112" t="s">
        <v>31</v>
      </c>
      <c r="I3" s="112" t="s">
        <v>32</v>
      </c>
      <c r="J3" s="111" t="s">
        <v>33</v>
      </c>
      <c r="K3" s="113" t="s">
        <v>34</v>
      </c>
      <c r="L3" s="114" t="s">
        <v>1</v>
      </c>
    </row>
    <row r="4" spans="1:12" ht="20.100000000000001" customHeight="1">
      <c r="B4" s="193" t="s">
        <v>62</v>
      </c>
      <c r="C4" s="194"/>
      <c r="D4" s="45">
        <f>SUM(D5:D6)</f>
        <v>7880</v>
      </c>
      <c r="E4" s="46">
        <f t="shared" ref="E4:K4" si="0">SUM(E5:E6)</f>
        <v>5099</v>
      </c>
      <c r="F4" s="46">
        <f t="shared" si="0"/>
        <v>8055</v>
      </c>
      <c r="G4" s="46">
        <f t="shared" si="0"/>
        <v>5055</v>
      </c>
      <c r="H4" s="46">
        <f t="shared" si="0"/>
        <v>4299</v>
      </c>
      <c r="I4" s="46">
        <f t="shared" si="0"/>
        <v>5184</v>
      </c>
      <c r="J4" s="45">
        <f t="shared" si="0"/>
        <v>3107</v>
      </c>
      <c r="K4" s="47">
        <f t="shared" si="0"/>
        <v>38679</v>
      </c>
      <c r="L4" s="55">
        <f>K4/人口統計!D5</f>
        <v>0.18498644131024292</v>
      </c>
    </row>
    <row r="5" spans="1:12" ht="20.100000000000001" customHeight="1">
      <c r="B5" s="115"/>
      <c r="C5" s="116" t="s">
        <v>39</v>
      </c>
      <c r="D5" s="48">
        <v>1059</v>
      </c>
      <c r="E5" s="49">
        <v>807</v>
      </c>
      <c r="F5" s="49">
        <v>825</v>
      </c>
      <c r="G5" s="49">
        <v>637</v>
      </c>
      <c r="H5" s="49">
        <v>498</v>
      </c>
      <c r="I5" s="49">
        <v>498</v>
      </c>
      <c r="J5" s="48">
        <v>306</v>
      </c>
      <c r="K5" s="50">
        <f>SUM(D5:J5)</f>
        <v>4630</v>
      </c>
      <c r="L5" s="56">
        <f>K5/人口統計!D5</f>
        <v>2.2143468633274509E-2</v>
      </c>
    </row>
    <row r="6" spans="1:12" ht="20.100000000000001" customHeight="1">
      <c r="B6" s="115"/>
      <c r="C6" s="117" t="s">
        <v>40</v>
      </c>
      <c r="D6" s="51">
        <v>6821</v>
      </c>
      <c r="E6" s="52">
        <v>4292</v>
      </c>
      <c r="F6" s="52">
        <v>7230</v>
      </c>
      <c r="G6" s="52">
        <v>4418</v>
      </c>
      <c r="H6" s="52">
        <v>3801</v>
      </c>
      <c r="I6" s="52">
        <v>4686</v>
      </c>
      <c r="J6" s="51">
        <v>2801</v>
      </c>
      <c r="K6" s="53">
        <f>SUM(D6:J6)</f>
        <v>34049</v>
      </c>
      <c r="L6" s="57">
        <f>K6/人口統計!D5</f>
        <v>0.1628429726769684</v>
      </c>
    </row>
    <row r="7" spans="1:12" ht="20.100000000000001" customHeight="1" thickBot="1">
      <c r="B7" s="193" t="s">
        <v>63</v>
      </c>
      <c r="C7" s="194"/>
      <c r="D7" s="45">
        <v>91</v>
      </c>
      <c r="E7" s="46">
        <v>130</v>
      </c>
      <c r="F7" s="46">
        <v>106</v>
      </c>
      <c r="G7" s="46">
        <v>110</v>
      </c>
      <c r="H7" s="46">
        <v>97</v>
      </c>
      <c r="I7" s="46">
        <v>105</v>
      </c>
      <c r="J7" s="45">
        <v>74</v>
      </c>
      <c r="K7" s="47">
        <f>SUM(D7:J7)</f>
        <v>713</v>
      </c>
      <c r="L7" s="78"/>
    </row>
    <row r="8" spans="1:12" ht="20.100000000000001" customHeight="1" thickTop="1">
      <c r="B8" s="195" t="s">
        <v>35</v>
      </c>
      <c r="C8" s="196"/>
      <c r="D8" s="35">
        <f>D4+D7</f>
        <v>7971</v>
      </c>
      <c r="E8" s="34">
        <f t="shared" ref="E8:K8" si="1">E4+E7</f>
        <v>5229</v>
      </c>
      <c r="F8" s="34">
        <f t="shared" si="1"/>
        <v>8161</v>
      </c>
      <c r="G8" s="34">
        <f t="shared" si="1"/>
        <v>5165</v>
      </c>
      <c r="H8" s="34">
        <f t="shared" si="1"/>
        <v>4396</v>
      </c>
      <c r="I8" s="34">
        <f t="shared" si="1"/>
        <v>5289</v>
      </c>
      <c r="J8" s="35">
        <f t="shared" si="1"/>
        <v>3181</v>
      </c>
      <c r="K8" s="54">
        <f t="shared" si="1"/>
        <v>39392</v>
      </c>
      <c r="L8" s="79"/>
    </row>
    <row r="9" spans="1:12" ht="20.100000000000001" customHeight="1"/>
    <row r="10" spans="1:12" ht="20.100000000000001" customHeight="1"/>
    <row r="11" spans="1:12" ht="20.100000000000001" customHeight="1"/>
    <row r="12" spans="1:12" ht="20.100000000000001" customHeight="1"/>
    <row r="13" spans="1:12" ht="20.100000000000001" customHeight="1"/>
    <row r="14" spans="1:12" ht="20.100000000000001" customHeight="1"/>
    <row r="15" spans="1:12" ht="20.100000000000001" customHeight="1"/>
    <row r="16" spans="1:12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>
      <c r="A20" s="13" t="s">
        <v>44</v>
      </c>
    </row>
    <row r="21" spans="1:12" ht="14.1" customHeight="1">
      <c r="K21" s="44" t="s">
        <v>2</v>
      </c>
    </row>
    <row r="22" spans="1:12" ht="20.100000000000001" customHeight="1">
      <c r="B22" s="182"/>
      <c r="C22" s="183"/>
      <c r="D22" s="184" t="s">
        <v>27</v>
      </c>
      <c r="E22" s="185" t="s">
        <v>28</v>
      </c>
      <c r="F22" s="185" t="s">
        <v>29</v>
      </c>
      <c r="G22" s="185" t="s">
        <v>30</v>
      </c>
      <c r="H22" s="185" t="s">
        <v>31</v>
      </c>
      <c r="I22" s="185" t="s">
        <v>32</v>
      </c>
      <c r="J22" s="184" t="s">
        <v>33</v>
      </c>
      <c r="K22" s="186" t="s">
        <v>34</v>
      </c>
      <c r="L22" s="187" t="s">
        <v>1</v>
      </c>
    </row>
    <row r="23" spans="1:12" ht="20.100000000000001" customHeight="1">
      <c r="B23" s="197" t="s">
        <v>18</v>
      </c>
      <c r="C23" s="199"/>
      <c r="D23" s="40">
        <v>1237</v>
      </c>
      <c r="E23" s="39">
        <v>785</v>
      </c>
      <c r="F23" s="39">
        <v>1139</v>
      </c>
      <c r="G23" s="39">
        <v>742</v>
      </c>
      <c r="H23" s="39">
        <v>637</v>
      </c>
      <c r="I23" s="39">
        <v>843</v>
      </c>
      <c r="J23" s="40">
        <v>519</v>
      </c>
      <c r="K23" s="167">
        <f t="shared" ref="K23:K30" si="2">SUM(D23:J23)</f>
        <v>5902</v>
      </c>
      <c r="L23" s="188">
        <f>K23/人口統計!D6</f>
        <v>0.14428906708390377</v>
      </c>
    </row>
    <row r="24" spans="1:12" ht="20.100000000000001" customHeight="1">
      <c r="B24" s="197" t="s">
        <v>19</v>
      </c>
      <c r="C24" s="199"/>
      <c r="D24" s="45">
        <v>1220</v>
      </c>
      <c r="E24" s="46">
        <v>807</v>
      </c>
      <c r="F24" s="46">
        <v>1166</v>
      </c>
      <c r="G24" s="46">
        <v>705</v>
      </c>
      <c r="H24" s="46">
        <v>568</v>
      </c>
      <c r="I24" s="46">
        <v>654</v>
      </c>
      <c r="J24" s="45">
        <v>446</v>
      </c>
      <c r="K24" s="47">
        <f t="shared" si="2"/>
        <v>5566</v>
      </c>
      <c r="L24" s="55">
        <f>K24/人口統計!D7</f>
        <v>0.1912451896646509</v>
      </c>
    </row>
    <row r="25" spans="1:12" ht="20.100000000000001" customHeight="1">
      <c r="B25" s="197" t="s">
        <v>20</v>
      </c>
      <c r="C25" s="199"/>
      <c r="D25" s="45">
        <v>794</v>
      </c>
      <c r="E25" s="46">
        <v>454</v>
      </c>
      <c r="F25" s="46">
        <v>797</v>
      </c>
      <c r="G25" s="46">
        <v>529</v>
      </c>
      <c r="H25" s="46">
        <v>451</v>
      </c>
      <c r="I25" s="46">
        <v>488</v>
      </c>
      <c r="J25" s="45">
        <v>311</v>
      </c>
      <c r="K25" s="47">
        <f t="shared" si="2"/>
        <v>3824</v>
      </c>
      <c r="L25" s="55">
        <f>K25/人口統計!D8</f>
        <v>0.21080485115766262</v>
      </c>
    </row>
    <row r="26" spans="1:12" ht="20.100000000000001" customHeight="1">
      <c r="B26" s="197" t="s">
        <v>21</v>
      </c>
      <c r="C26" s="199"/>
      <c r="D26" s="45">
        <v>221</v>
      </c>
      <c r="E26" s="46">
        <v>178</v>
      </c>
      <c r="F26" s="46">
        <v>303</v>
      </c>
      <c r="G26" s="46">
        <v>208</v>
      </c>
      <c r="H26" s="46">
        <v>194</v>
      </c>
      <c r="I26" s="46">
        <v>206</v>
      </c>
      <c r="J26" s="45">
        <v>142</v>
      </c>
      <c r="K26" s="47">
        <f t="shared" si="2"/>
        <v>1452</v>
      </c>
      <c r="L26" s="55">
        <f>K26/人口統計!D9</f>
        <v>0.15893169877408056</v>
      </c>
    </row>
    <row r="27" spans="1:12" ht="20.100000000000001" customHeight="1">
      <c r="B27" s="197" t="s">
        <v>22</v>
      </c>
      <c r="C27" s="199"/>
      <c r="D27" s="45">
        <v>415</v>
      </c>
      <c r="E27" s="46">
        <v>245</v>
      </c>
      <c r="F27" s="46">
        <v>502</v>
      </c>
      <c r="G27" s="46">
        <v>321</v>
      </c>
      <c r="H27" s="46">
        <v>268</v>
      </c>
      <c r="I27" s="46">
        <v>311</v>
      </c>
      <c r="J27" s="45">
        <v>175</v>
      </c>
      <c r="K27" s="47">
        <f t="shared" si="2"/>
        <v>2237</v>
      </c>
      <c r="L27" s="55">
        <f>K27/人口統計!D10</f>
        <v>0.16254904810347334</v>
      </c>
    </row>
    <row r="28" spans="1:12" ht="20.100000000000001" customHeight="1">
      <c r="B28" s="197" t="s">
        <v>23</v>
      </c>
      <c r="C28" s="199"/>
      <c r="D28" s="45">
        <v>734</v>
      </c>
      <c r="E28" s="46">
        <v>636</v>
      </c>
      <c r="F28" s="46">
        <v>1283</v>
      </c>
      <c r="G28" s="46">
        <v>632</v>
      </c>
      <c r="H28" s="46">
        <v>590</v>
      </c>
      <c r="I28" s="46">
        <v>722</v>
      </c>
      <c r="J28" s="45">
        <v>390</v>
      </c>
      <c r="K28" s="47">
        <f t="shared" si="2"/>
        <v>4987</v>
      </c>
      <c r="L28" s="55">
        <f>K28/人口統計!D11</f>
        <v>0.16464179597226808</v>
      </c>
    </row>
    <row r="29" spans="1:12" ht="20.100000000000001" customHeight="1">
      <c r="B29" s="197" t="s">
        <v>24</v>
      </c>
      <c r="C29" s="198"/>
      <c r="D29" s="40">
        <v>2759</v>
      </c>
      <c r="E29" s="39">
        <v>1575</v>
      </c>
      <c r="F29" s="39">
        <v>2157</v>
      </c>
      <c r="G29" s="39">
        <v>1480</v>
      </c>
      <c r="H29" s="39">
        <v>1246</v>
      </c>
      <c r="I29" s="39">
        <v>1391</v>
      </c>
      <c r="J29" s="40">
        <v>799</v>
      </c>
      <c r="K29" s="167">
        <f t="shared" si="2"/>
        <v>11407</v>
      </c>
      <c r="L29" s="168">
        <f>K29/人口統計!D12</f>
        <v>0.23984945015664752</v>
      </c>
    </row>
    <row r="30" spans="1:12" ht="20.100000000000001" customHeight="1">
      <c r="B30" s="197" t="s">
        <v>25</v>
      </c>
      <c r="C30" s="198"/>
      <c r="D30" s="40">
        <v>500</v>
      </c>
      <c r="E30" s="39">
        <v>419</v>
      </c>
      <c r="F30" s="39">
        <v>708</v>
      </c>
      <c r="G30" s="39">
        <v>438</v>
      </c>
      <c r="H30" s="39">
        <v>345</v>
      </c>
      <c r="I30" s="39">
        <v>569</v>
      </c>
      <c r="J30" s="40">
        <v>325</v>
      </c>
      <c r="K30" s="167">
        <f t="shared" si="2"/>
        <v>3304</v>
      </c>
      <c r="L30" s="168">
        <f>K30/人口統計!D13</f>
        <v>0.16359675183204594</v>
      </c>
    </row>
    <row r="31" spans="1:12" ht="20.100000000000001" customHeight="1">
      <c r="C31" s="14" t="s">
        <v>46</v>
      </c>
    </row>
    <row r="32" spans="1:1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</sheetData>
  <mergeCells count="11">
    <mergeCell ref="B4:C4"/>
    <mergeCell ref="B7:C7"/>
    <mergeCell ref="B8:C8"/>
    <mergeCell ref="B29:C29"/>
    <mergeCell ref="B30:C30"/>
    <mergeCell ref="B23:C23"/>
    <mergeCell ref="B24:C24"/>
    <mergeCell ref="B25:C25"/>
    <mergeCell ref="B26:C26"/>
    <mergeCell ref="B27:C27"/>
    <mergeCell ref="B28:C28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4" t="s">
        <v>48</v>
      </c>
    </row>
    <row r="2" spans="1:19" ht="20.100000000000001" customHeight="1"/>
    <row r="3" spans="1:19" ht="20.100000000000001" customHeight="1" thickBot="1">
      <c r="B3" s="201"/>
      <c r="C3" s="201"/>
      <c r="D3" s="201" t="s">
        <v>120</v>
      </c>
      <c r="E3" s="201"/>
      <c r="F3" s="201" t="s">
        <v>121</v>
      </c>
      <c r="G3" s="201"/>
      <c r="H3" s="201" t="s">
        <v>122</v>
      </c>
      <c r="I3" s="201"/>
      <c r="J3" s="201" t="s">
        <v>123</v>
      </c>
      <c r="K3" s="201"/>
      <c r="N3" s="107" t="s">
        <v>99</v>
      </c>
      <c r="O3" s="108"/>
      <c r="P3" s="109"/>
      <c r="Q3" s="59" t="s">
        <v>100</v>
      </c>
      <c r="R3" s="88" t="s">
        <v>101</v>
      </c>
      <c r="S3" s="88" t="s">
        <v>102</v>
      </c>
    </row>
    <row r="4" spans="1:19" ht="33" customHeight="1" thickTop="1" thickBot="1">
      <c r="B4" s="189"/>
      <c r="C4" s="189"/>
      <c r="D4" s="177" t="s">
        <v>125</v>
      </c>
      <c r="E4" s="178" t="s">
        <v>126</v>
      </c>
      <c r="F4" s="179" t="s">
        <v>125</v>
      </c>
      <c r="G4" s="180" t="s">
        <v>126</v>
      </c>
      <c r="H4" s="177" t="s">
        <v>125</v>
      </c>
      <c r="I4" s="178" t="s">
        <v>126</v>
      </c>
      <c r="J4" s="179" t="s">
        <v>125</v>
      </c>
      <c r="K4" s="180" t="s">
        <v>126</v>
      </c>
      <c r="N4" s="138"/>
      <c r="O4" s="83"/>
      <c r="P4" s="139"/>
      <c r="Q4" s="140"/>
      <c r="R4" s="141"/>
      <c r="S4" s="141"/>
    </row>
    <row r="5" spans="1:19" ht="20.100000000000001" customHeight="1" thickTop="1" thickBot="1">
      <c r="B5" s="202" t="s">
        <v>124</v>
      </c>
      <c r="C5" s="202"/>
      <c r="D5" s="173">
        <v>28333</v>
      </c>
      <c r="E5" s="174">
        <v>1791824.659999999</v>
      </c>
      <c r="F5" s="175">
        <v>12536</v>
      </c>
      <c r="G5" s="176">
        <v>261911.14</v>
      </c>
      <c r="H5" s="173">
        <v>2877</v>
      </c>
      <c r="I5" s="174">
        <v>663658.80000000016</v>
      </c>
      <c r="J5" s="175">
        <v>6910</v>
      </c>
      <c r="K5" s="176">
        <v>1900790.1400000008</v>
      </c>
      <c r="M5" s="147">
        <f>Q5+Q7</f>
        <v>40869</v>
      </c>
      <c r="N5" s="119" t="s">
        <v>106</v>
      </c>
      <c r="O5" s="120"/>
      <c r="P5" s="132"/>
      <c r="Q5" s="121">
        <v>28333</v>
      </c>
      <c r="R5" s="122">
        <v>1791824.659999999</v>
      </c>
      <c r="S5" s="122">
        <f>R5/Q5*100</f>
        <v>6324.1614371933747</v>
      </c>
    </row>
    <row r="6" spans="1:19" ht="20.100000000000001" customHeight="1" thickTop="1">
      <c r="B6" s="203" t="s">
        <v>112</v>
      </c>
      <c r="C6" s="203"/>
      <c r="D6" s="169">
        <v>4505</v>
      </c>
      <c r="E6" s="170">
        <v>260076.46999999994</v>
      </c>
      <c r="F6" s="171">
        <v>2112</v>
      </c>
      <c r="G6" s="172">
        <v>44571.840000000004</v>
      </c>
      <c r="H6" s="169">
        <v>278</v>
      </c>
      <c r="I6" s="170">
        <v>64200.43</v>
      </c>
      <c r="J6" s="171">
        <v>1122</v>
      </c>
      <c r="K6" s="172">
        <v>337769.21</v>
      </c>
      <c r="M6" s="58"/>
      <c r="N6" s="123"/>
      <c r="O6" s="92" t="s">
        <v>103</v>
      </c>
      <c r="P6" s="105"/>
      <c r="Q6" s="96">
        <f>Q5/Q$13</f>
        <v>0.55932169930511688</v>
      </c>
      <c r="R6" s="97">
        <f>R5/R$13</f>
        <v>0.38799328326566662</v>
      </c>
      <c r="S6" s="98" t="s">
        <v>105</v>
      </c>
    </row>
    <row r="7" spans="1:19" ht="20.100000000000001" customHeight="1">
      <c r="B7" s="200" t="s">
        <v>113</v>
      </c>
      <c r="C7" s="200"/>
      <c r="D7" s="143">
        <v>4342</v>
      </c>
      <c r="E7" s="144">
        <v>272221.05000000005</v>
      </c>
      <c r="F7" s="145">
        <v>2350</v>
      </c>
      <c r="G7" s="146">
        <v>47300.110000000008</v>
      </c>
      <c r="H7" s="143">
        <v>234</v>
      </c>
      <c r="I7" s="144">
        <v>55314.48</v>
      </c>
      <c r="J7" s="145">
        <v>886</v>
      </c>
      <c r="K7" s="146">
        <v>248817.22</v>
      </c>
      <c r="M7" s="58"/>
      <c r="N7" s="124" t="s">
        <v>107</v>
      </c>
      <c r="O7" s="125"/>
      <c r="P7" s="133"/>
      <c r="Q7" s="126">
        <v>12536</v>
      </c>
      <c r="R7" s="127">
        <v>261911.14</v>
      </c>
      <c r="S7" s="127">
        <f>R7/Q7*100</f>
        <v>2089.2720165922146</v>
      </c>
    </row>
    <row r="8" spans="1:19" ht="20.100000000000001" customHeight="1">
      <c r="B8" s="200" t="s">
        <v>114</v>
      </c>
      <c r="C8" s="200"/>
      <c r="D8" s="143">
        <v>2673</v>
      </c>
      <c r="E8" s="144">
        <v>165243.80000000002</v>
      </c>
      <c r="F8" s="145">
        <v>1389</v>
      </c>
      <c r="G8" s="146">
        <v>27538.76</v>
      </c>
      <c r="H8" s="143">
        <v>337</v>
      </c>
      <c r="I8" s="144">
        <v>85020.409999999989</v>
      </c>
      <c r="J8" s="145">
        <v>663</v>
      </c>
      <c r="K8" s="146">
        <v>189406.34000000003</v>
      </c>
      <c r="L8" s="87"/>
      <c r="M8" s="86"/>
      <c r="N8" s="128"/>
      <c r="O8" s="92" t="s">
        <v>103</v>
      </c>
      <c r="P8" s="105"/>
      <c r="Q8" s="96">
        <f>Q7/Q$13</f>
        <v>0.24747315224257738</v>
      </c>
      <c r="R8" s="97">
        <f>R7/R$13</f>
        <v>5.6713006244960222E-2</v>
      </c>
      <c r="S8" s="98" t="s">
        <v>104</v>
      </c>
    </row>
    <row r="9" spans="1:19" ht="20.100000000000001" customHeight="1">
      <c r="B9" s="200" t="s">
        <v>115</v>
      </c>
      <c r="C9" s="200"/>
      <c r="D9" s="143">
        <v>1052</v>
      </c>
      <c r="E9" s="144">
        <v>67169.78</v>
      </c>
      <c r="F9" s="145">
        <v>379</v>
      </c>
      <c r="G9" s="146">
        <v>7532.7000000000007</v>
      </c>
      <c r="H9" s="143">
        <v>48</v>
      </c>
      <c r="I9" s="144">
        <v>11740.75</v>
      </c>
      <c r="J9" s="145">
        <v>339</v>
      </c>
      <c r="K9" s="146">
        <v>91969.98</v>
      </c>
      <c r="L9" s="87"/>
      <c r="M9" s="86"/>
      <c r="N9" s="124" t="s">
        <v>108</v>
      </c>
      <c r="O9" s="125"/>
      <c r="P9" s="133"/>
      <c r="Q9" s="126">
        <v>2877</v>
      </c>
      <c r="R9" s="127">
        <v>663658.80000000016</v>
      </c>
      <c r="S9" s="127">
        <f>R9/Q9*100</f>
        <v>23067.737226277379</v>
      </c>
    </row>
    <row r="10" spans="1:19" ht="20.100000000000001" customHeight="1">
      <c r="B10" s="200" t="s">
        <v>116</v>
      </c>
      <c r="C10" s="200"/>
      <c r="D10" s="143">
        <v>1691</v>
      </c>
      <c r="E10" s="144">
        <v>112702.70000000003</v>
      </c>
      <c r="F10" s="145">
        <v>712</v>
      </c>
      <c r="G10" s="146">
        <v>15462.020000000002</v>
      </c>
      <c r="H10" s="143">
        <v>199</v>
      </c>
      <c r="I10" s="144">
        <v>44549.64</v>
      </c>
      <c r="J10" s="145">
        <v>378</v>
      </c>
      <c r="K10" s="146">
        <v>105600.43999999999</v>
      </c>
      <c r="L10" s="87"/>
      <c r="M10" s="86"/>
      <c r="N10" s="93"/>
      <c r="O10" s="92" t="s">
        <v>103</v>
      </c>
      <c r="P10" s="105"/>
      <c r="Q10" s="96">
        <f>Q9/Q$13</f>
        <v>5.6794851547694251E-2</v>
      </c>
      <c r="R10" s="97">
        <f>R9/R$13</f>
        <v>0.14370555475006835</v>
      </c>
      <c r="S10" s="98" t="s">
        <v>104</v>
      </c>
    </row>
    <row r="11" spans="1:19" ht="20.100000000000001" customHeight="1">
      <c r="B11" s="200" t="s">
        <v>117</v>
      </c>
      <c r="C11" s="200"/>
      <c r="D11" s="143">
        <v>3471</v>
      </c>
      <c r="E11" s="144">
        <v>234694.98</v>
      </c>
      <c r="F11" s="145">
        <v>1244</v>
      </c>
      <c r="G11" s="146">
        <v>28541.250000000004</v>
      </c>
      <c r="H11" s="143">
        <v>483</v>
      </c>
      <c r="I11" s="144">
        <v>107674.99</v>
      </c>
      <c r="J11" s="145">
        <v>931</v>
      </c>
      <c r="K11" s="146">
        <v>250168.60999999996</v>
      </c>
      <c r="L11" s="87"/>
      <c r="M11" s="86"/>
      <c r="N11" s="124" t="s">
        <v>109</v>
      </c>
      <c r="O11" s="125"/>
      <c r="P11" s="133"/>
      <c r="Q11" s="99">
        <v>6910</v>
      </c>
      <c r="R11" s="100">
        <v>1900790.1400000008</v>
      </c>
      <c r="S11" s="100">
        <f>R11/Q11*100</f>
        <v>27507.816787264848</v>
      </c>
    </row>
    <row r="12" spans="1:19" ht="20.100000000000001" customHeight="1" thickBot="1">
      <c r="B12" s="200" t="s">
        <v>118</v>
      </c>
      <c r="C12" s="200"/>
      <c r="D12" s="143">
        <v>8178</v>
      </c>
      <c r="E12" s="144">
        <v>509345.21000000008</v>
      </c>
      <c r="F12" s="145">
        <v>3415</v>
      </c>
      <c r="G12" s="146">
        <v>70546.86000000003</v>
      </c>
      <c r="H12" s="143">
        <v>1049</v>
      </c>
      <c r="I12" s="144">
        <v>243644.37999999998</v>
      </c>
      <c r="J12" s="145">
        <v>1779</v>
      </c>
      <c r="K12" s="146">
        <v>460463.03999999992</v>
      </c>
      <c r="L12" s="87"/>
      <c r="M12" s="86"/>
      <c r="N12" s="123"/>
      <c r="O12" s="82" t="s">
        <v>103</v>
      </c>
      <c r="P12" s="106"/>
      <c r="Q12" s="101">
        <f>Q11/Q$13</f>
        <v>0.13641029690461151</v>
      </c>
      <c r="R12" s="102">
        <f>R11/R$13</f>
        <v>0.4115881557393048</v>
      </c>
      <c r="S12" s="103" t="s">
        <v>104</v>
      </c>
    </row>
    <row r="13" spans="1:19" ht="20.100000000000001" customHeight="1" thickTop="1">
      <c r="B13" s="181" t="s">
        <v>119</v>
      </c>
      <c r="C13" s="181"/>
      <c r="D13" s="143">
        <v>2421</v>
      </c>
      <c r="E13" s="144">
        <v>170370.66999999998</v>
      </c>
      <c r="F13" s="145">
        <v>935</v>
      </c>
      <c r="G13" s="146">
        <v>20417.600000000002</v>
      </c>
      <c r="H13" s="143">
        <v>249</v>
      </c>
      <c r="I13" s="144">
        <v>51513.720000000016</v>
      </c>
      <c r="J13" s="145">
        <v>812</v>
      </c>
      <c r="K13" s="146">
        <v>216595.30000000002</v>
      </c>
      <c r="M13" s="58"/>
      <c r="N13" s="129" t="s">
        <v>110</v>
      </c>
      <c r="O13" s="130"/>
      <c r="P13" s="131"/>
      <c r="Q13" s="94">
        <f>Q5+Q7+Q9+Q11</f>
        <v>50656</v>
      </c>
      <c r="R13" s="95">
        <f>R5+R7+R9+R11</f>
        <v>4618184.74</v>
      </c>
      <c r="S13" s="95">
        <f>R13/Q13*100</f>
        <v>9116.7576200252679</v>
      </c>
    </row>
    <row r="14" spans="1:19" ht="20.100000000000001" customHeight="1">
      <c r="N14" s="128"/>
      <c r="O14" s="92" t="s">
        <v>103</v>
      </c>
      <c r="P14" s="105"/>
      <c r="Q14" s="96">
        <f>Q13/Q$13</f>
        <v>1</v>
      </c>
      <c r="R14" s="97">
        <f>R13/R$13</f>
        <v>1</v>
      </c>
      <c r="S14" s="98" t="s">
        <v>104</v>
      </c>
    </row>
    <row r="15" spans="1:19" ht="20.100000000000001" customHeight="1">
      <c r="B15" s="89"/>
      <c r="C15" s="83"/>
      <c r="D15" s="83"/>
      <c r="E15" s="90"/>
      <c r="F15" s="90"/>
      <c r="G15" s="91"/>
      <c r="N15" s="14" t="s">
        <v>127</v>
      </c>
      <c r="O15" s="14" t="s">
        <v>128</v>
      </c>
      <c r="P15" s="14" t="s">
        <v>129</v>
      </c>
      <c r="Q15" s="14" t="s">
        <v>130</v>
      </c>
    </row>
    <row r="16" spans="1:19" ht="20.100000000000001" customHeight="1">
      <c r="M16" s="14" t="s">
        <v>131</v>
      </c>
      <c r="N16" s="58">
        <f>D5/(D5+F5+H5+J5)</f>
        <v>0.55932169930511688</v>
      </c>
      <c r="O16" s="58">
        <f>F5/(D5+F5+H5+J5)</f>
        <v>0.24747315224257738</v>
      </c>
      <c r="P16" s="58">
        <f>H5/(D5+F5+H5+J5)</f>
        <v>5.6794851547694251E-2</v>
      </c>
      <c r="Q16" s="58">
        <f>J5/(D5+F5+H5+J5)</f>
        <v>0.13641029690461151</v>
      </c>
    </row>
    <row r="17" spans="13:17" ht="20.100000000000001" customHeight="1">
      <c r="M17" s="14" t="s">
        <v>132</v>
      </c>
      <c r="N17" s="58">
        <f t="shared" ref="N17:N23" si="0">D6/(D6+F6+H6+J6)</f>
        <v>0.56193089684420605</v>
      </c>
      <c r="O17" s="58">
        <f t="shared" ref="O17:O23" si="1">F6/(D6+F6+H6+J6)</f>
        <v>0.26344018959710613</v>
      </c>
      <c r="P17" s="58">
        <f t="shared" ref="P17:P23" si="2">H6/(D6+F6+H6+J6)</f>
        <v>3.4676312835225147E-2</v>
      </c>
      <c r="Q17" s="58">
        <f t="shared" ref="Q17:Q23" si="3">J6/(D6+F6+H6+J6)</f>
        <v>0.13995260072346263</v>
      </c>
    </row>
    <row r="18" spans="13:17" ht="20.100000000000001" customHeight="1">
      <c r="M18" s="14" t="s">
        <v>133</v>
      </c>
      <c r="N18" s="58">
        <f t="shared" si="0"/>
        <v>0.55581157194060415</v>
      </c>
      <c r="O18" s="58">
        <f t="shared" si="1"/>
        <v>0.30081925243215568</v>
      </c>
      <c r="P18" s="58">
        <f t="shared" si="2"/>
        <v>2.9953917050691243E-2</v>
      </c>
      <c r="Q18" s="58">
        <f t="shared" si="3"/>
        <v>0.1134152585765489</v>
      </c>
    </row>
    <row r="19" spans="13:17" ht="20.100000000000001" customHeight="1">
      <c r="M19" s="14" t="s">
        <v>134</v>
      </c>
      <c r="N19" s="58">
        <f t="shared" si="0"/>
        <v>0.52805215329909128</v>
      </c>
      <c r="O19" s="58">
        <f t="shared" si="1"/>
        <v>0.2743974713551956</v>
      </c>
      <c r="P19" s="58">
        <f t="shared" si="2"/>
        <v>6.657447649150533E-2</v>
      </c>
      <c r="Q19" s="58">
        <f t="shared" si="3"/>
        <v>0.13097589885420782</v>
      </c>
    </row>
    <row r="20" spans="13:17" ht="20.100000000000001" customHeight="1">
      <c r="M20" s="14" t="s">
        <v>135</v>
      </c>
      <c r="N20" s="58">
        <f t="shared" si="0"/>
        <v>0.57865786578657863</v>
      </c>
      <c r="O20" s="58">
        <f t="shared" si="1"/>
        <v>0.20847084708470848</v>
      </c>
      <c r="P20" s="58">
        <f t="shared" si="2"/>
        <v>2.6402640264026403E-2</v>
      </c>
      <c r="Q20" s="58">
        <f t="shared" si="3"/>
        <v>0.18646864686468648</v>
      </c>
    </row>
    <row r="21" spans="13:17" ht="20.100000000000001" customHeight="1">
      <c r="M21" s="14" t="s">
        <v>136</v>
      </c>
      <c r="N21" s="58">
        <f t="shared" si="0"/>
        <v>0.56744966442953015</v>
      </c>
      <c r="O21" s="58">
        <f t="shared" si="1"/>
        <v>0.2389261744966443</v>
      </c>
      <c r="P21" s="58">
        <f t="shared" si="2"/>
        <v>6.6778523489932892E-2</v>
      </c>
      <c r="Q21" s="58">
        <f t="shared" si="3"/>
        <v>0.12684563758389261</v>
      </c>
    </row>
    <row r="22" spans="13:17" ht="20.100000000000001" customHeight="1">
      <c r="M22" s="14" t="s">
        <v>137</v>
      </c>
      <c r="N22" s="58">
        <f t="shared" si="0"/>
        <v>0.56632403328438574</v>
      </c>
      <c r="O22" s="58">
        <f t="shared" si="1"/>
        <v>0.20296948931310166</v>
      </c>
      <c r="P22" s="58">
        <f t="shared" si="2"/>
        <v>7.8805677924620662E-2</v>
      </c>
      <c r="Q22" s="58">
        <f t="shared" si="3"/>
        <v>0.15190079947789198</v>
      </c>
    </row>
    <row r="23" spans="13:17" ht="20.100000000000001" customHeight="1">
      <c r="M23" s="14" t="s">
        <v>138</v>
      </c>
      <c r="N23" s="58">
        <f t="shared" si="0"/>
        <v>0.56708966091117119</v>
      </c>
      <c r="O23" s="58">
        <f t="shared" si="1"/>
        <v>0.23680743360377227</v>
      </c>
      <c r="P23" s="58">
        <f t="shared" si="2"/>
        <v>7.274114139102697E-2</v>
      </c>
      <c r="Q23" s="58">
        <f t="shared" si="3"/>
        <v>0.12336176409402955</v>
      </c>
    </row>
    <row r="24" spans="13:17" ht="20.100000000000001" customHeight="1">
      <c r="M24" s="14" t="s">
        <v>139</v>
      </c>
      <c r="N24" s="58">
        <f t="shared" ref="N24" si="4">D13/(D13+F13+H13+J13)</f>
        <v>0.54810957663572557</v>
      </c>
      <c r="O24" s="58">
        <f t="shared" ref="O24" si="5">F13/(D13+F13+H13+J13)</f>
        <v>0.21168213719719267</v>
      </c>
      <c r="P24" s="58">
        <f t="shared" ref="P24" si="6">H13/(D13+F13+H13+J13)</f>
        <v>5.6373103916685534E-2</v>
      </c>
      <c r="Q24" s="58">
        <f t="shared" ref="Q24" si="7">J13/(D13+F13+H13+J13)</f>
        <v>0.18383518225039619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127</v>
      </c>
      <c r="O28" s="14" t="s">
        <v>128</v>
      </c>
      <c r="P28" s="14" t="s">
        <v>129</v>
      </c>
      <c r="Q28" s="14" t="s">
        <v>130</v>
      </c>
    </row>
    <row r="29" spans="13:17" ht="20.100000000000001" customHeight="1">
      <c r="M29" s="14" t="s">
        <v>131</v>
      </c>
      <c r="N29" s="58">
        <f>E5/(E5+G5+I5+K5)</f>
        <v>0.38799328326566662</v>
      </c>
      <c r="O29" s="58">
        <f>G5/(E5+G5+I5+K5)</f>
        <v>5.6713006244960222E-2</v>
      </c>
      <c r="P29" s="58">
        <f>I5/(E5+G5+I5+K5)</f>
        <v>0.14370555475006835</v>
      </c>
      <c r="Q29" s="58">
        <f>K5/(E5+G5+I5+K5)</f>
        <v>0.4115881557393048</v>
      </c>
    </row>
    <row r="30" spans="13:17" ht="20.100000000000001" customHeight="1">
      <c r="M30" s="14" t="s">
        <v>132</v>
      </c>
      <c r="N30" s="58">
        <f t="shared" ref="N30:N37" si="8">E6/(E6+G6+I6+K6)</f>
        <v>0.36805811400630278</v>
      </c>
      <c r="O30" s="58">
        <f t="shared" ref="O30:O37" si="9">G6/(E6+G6+I6+K6)</f>
        <v>6.307770698437537E-2</v>
      </c>
      <c r="P30" s="58">
        <f t="shared" ref="P30:P37" si="10">I6/(E6+G6+I6+K6)</f>
        <v>9.0855928582057682E-2</v>
      </c>
      <c r="Q30" s="58">
        <f t="shared" ref="Q30:Q37" si="11">K6/(E6+G6+I6+K6)</f>
        <v>0.47800825042726419</v>
      </c>
    </row>
    <row r="31" spans="13:17" ht="20.100000000000001" customHeight="1">
      <c r="M31" s="14" t="s">
        <v>133</v>
      </c>
      <c r="N31" s="58">
        <f t="shared" si="8"/>
        <v>0.43649451074432666</v>
      </c>
      <c r="O31" s="58">
        <f t="shared" si="9"/>
        <v>7.5843651226100386E-2</v>
      </c>
      <c r="P31" s="58">
        <f t="shared" si="10"/>
        <v>8.8694341913223979E-2</v>
      </c>
      <c r="Q31" s="58">
        <f t="shared" si="11"/>
        <v>0.39896749611634907</v>
      </c>
    </row>
    <row r="32" spans="13:17" ht="20.100000000000001" customHeight="1">
      <c r="M32" s="14" t="s">
        <v>134</v>
      </c>
      <c r="N32" s="58">
        <f t="shared" si="8"/>
        <v>0.35368259249799622</v>
      </c>
      <c r="O32" s="58">
        <f t="shared" si="9"/>
        <v>5.8943089126370356E-2</v>
      </c>
      <c r="P32" s="58">
        <f t="shared" si="10"/>
        <v>0.18197499103774276</v>
      </c>
      <c r="Q32" s="58">
        <f t="shared" si="11"/>
        <v>0.40539932733789058</v>
      </c>
    </row>
    <row r="33" spans="13:17" ht="20.100000000000001" customHeight="1">
      <c r="M33" s="14" t="s">
        <v>135</v>
      </c>
      <c r="N33" s="58">
        <f t="shared" si="8"/>
        <v>0.37648434216278043</v>
      </c>
      <c r="O33" s="58">
        <f t="shared" si="9"/>
        <v>4.2220528401456375E-2</v>
      </c>
      <c r="P33" s="58">
        <f t="shared" si="10"/>
        <v>6.5806506143799556E-2</v>
      </c>
      <c r="Q33" s="58">
        <f t="shared" si="11"/>
        <v>0.51548862329196365</v>
      </c>
    </row>
    <row r="34" spans="13:17" ht="20.100000000000001" customHeight="1">
      <c r="M34" s="14" t="s">
        <v>136</v>
      </c>
      <c r="N34" s="58">
        <f t="shared" si="8"/>
        <v>0.40494684436472661</v>
      </c>
      <c r="O34" s="58">
        <f t="shared" si="9"/>
        <v>5.5555866953536065E-2</v>
      </c>
      <c r="P34" s="58">
        <f t="shared" si="10"/>
        <v>0.16006924532938957</v>
      </c>
      <c r="Q34" s="58">
        <f t="shared" si="11"/>
        <v>0.37942804335234764</v>
      </c>
    </row>
    <row r="35" spans="13:17" ht="20.100000000000001" customHeight="1">
      <c r="M35" s="14" t="s">
        <v>137</v>
      </c>
      <c r="N35" s="58">
        <f t="shared" si="8"/>
        <v>0.37788214761377781</v>
      </c>
      <c r="O35" s="58">
        <f t="shared" si="9"/>
        <v>4.59542374770084E-2</v>
      </c>
      <c r="P35" s="58">
        <f t="shared" si="10"/>
        <v>0.17336739143501087</v>
      </c>
      <c r="Q35" s="58">
        <f t="shared" si="11"/>
        <v>0.40279622347420296</v>
      </c>
    </row>
    <row r="36" spans="13:17" ht="20.100000000000001" customHeight="1">
      <c r="M36" s="14" t="s">
        <v>138</v>
      </c>
      <c r="N36" s="58">
        <f t="shared" si="8"/>
        <v>0.3966864581854313</v>
      </c>
      <c r="O36" s="58">
        <f t="shared" si="9"/>
        <v>5.4943059206355317E-2</v>
      </c>
      <c r="P36" s="58">
        <f t="shared" si="10"/>
        <v>0.18975426540083748</v>
      </c>
      <c r="Q36" s="58">
        <f t="shared" si="11"/>
        <v>0.35861621720737591</v>
      </c>
    </row>
    <row r="37" spans="13:17" ht="20.100000000000001" customHeight="1">
      <c r="M37" s="14" t="s">
        <v>139</v>
      </c>
      <c r="N37" s="58">
        <f t="shared" si="8"/>
        <v>0.37126100701095877</v>
      </c>
      <c r="O37" s="58">
        <f t="shared" si="9"/>
        <v>4.4492744770839678E-2</v>
      </c>
      <c r="P37" s="58">
        <f t="shared" si="10"/>
        <v>0.11225544609339491</v>
      </c>
      <c r="Q37" s="58">
        <f t="shared" si="11"/>
        <v>0.4719908021248066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/>
    <row r="105" spans="4:11" ht="20.100000000000001" customHeight="1"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</row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101"/>
  <sheetViews>
    <sheetView zoomScaleNormal="100" workbookViewId="0"/>
  </sheetViews>
  <sheetFormatPr defaultRowHeight="13.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>
      <c r="A1" s="104" t="s">
        <v>97</v>
      </c>
    </row>
    <row r="2" spans="1:14" s="14" customFormat="1" ht="20.100000000000001" customHeight="1"/>
    <row r="3" spans="1:14" s="14" customFormat="1" ht="20.100000000000001" customHeight="1">
      <c r="B3" s="191" t="s">
        <v>49</v>
      </c>
      <c r="C3" s="215"/>
      <c r="D3" s="216"/>
      <c r="E3" s="219" t="s">
        <v>47</v>
      </c>
      <c r="F3" s="204" t="s">
        <v>98</v>
      </c>
      <c r="G3" s="219" t="s">
        <v>52</v>
      </c>
      <c r="H3" s="204" t="s">
        <v>98</v>
      </c>
    </row>
    <row r="4" spans="1:14" s="14" customFormat="1" ht="20.100000000000001" customHeight="1" thickBot="1">
      <c r="B4" s="192"/>
      <c r="C4" s="217"/>
      <c r="D4" s="218"/>
      <c r="E4" s="220"/>
      <c r="F4" s="205"/>
      <c r="G4" s="220"/>
      <c r="H4" s="205"/>
      <c r="N4" s="24"/>
    </row>
    <row r="5" spans="1:14" s="14" customFormat="1" ht="20.100000000000001" customHeight="1" thickTop="1">
      <c r="B5" s="206" t="s">
        <v>64</v>
      </c>
      <c r="C5" s="209" t="s">
        <v>3</v>
      </c>
      <c r="D5" s="210"/>
      <c r="E5" s="148">
        <v>4977</v>
      </c>
      <c r="F5" s="149">
        <f>E5/SUM(E$5:E$15)</f>
        <v>0.17566089012811917</v>
      </c>
      <c r="G5" s="150">
        <v>290021.88000000006</v>
      </c>
      <c r="H5" s="151">
        <f>G5/SUM(G$5:G$15)</f>
        <v>0.16185840415880873</v>
      </c>
      <c r="N5" s="24"/>
    </row>
    <row r="6" spans="1:14" s="14" customFormat="1" ht="20.100000000000001" customHeight="1">
      <c r="B6" s="207"/>
      <c r="C6" s="211" t="s">
        <v>8</v>
      </c>
      <c r="D6" s="212"/>
      <c r="E6" s="152">
        <v>195</v>
      </c>
      <c r="F6" s="153">
        <f t="shared" ref="F6:F15" si="0">E6/SUM(E$5:E$15)</f>
        <v>6.8824339109871879E-3</v>
      </c>
      <c r="G6" s="154">
        <v>13433.36</v>
      </c>
      <c r="H6" s="155">
        <f t="shared" ref="H6:H15" si="1">G6/SUM(G$5:G$15)</f>
        <v>7.497028196944225E-3</v>
      </c>
      <c r="N6" s="24"/>
    </row>
    <row r="7" spans="1:14" s="14" customFormat="1" ht="20.100000000000001" customHeight="1">
      <c r="B7" s="207"/>
      <c r="C7" s="211" t="s">
        <v>9</v>
      </c>
      <c r="D7" s="212"/>
      <c r="E7" s="152">
        <v>1354</v>
      </c>
      <c r="F7" s="153">
        <f t="shared" si="0"/>
        <v>4.7788797515264887E-2</v>
      </c>
      <c r="G7" s="154">
        <v>65060.92</v>
      </c>
      <c r="H7" s="155">
        <f t="shared" si="1"/>
        <v>3.6309869739151818E-2</v>
      </c>
      <c r="N7" s="24"/>
    </row>
    <row r="8" spans="1:14" s="14" customFormat="1" ht="20.100000000000001" customHeight="1">
      <c r="B8" s="207"/>
      <c r="C8" s="211" t="s">
        <v>10</v>
      </c>
      <c r="D8" s="212"/>
      <c r="E8" s="152">
        <v>314</v>
      </c>
      <c r="F8" s="153">
        <f t="shared" si="0"/>
        <v>1.1082483323333215E-2</v>
      </c>
      <c r="G8" s="154">
        <v>13908.609999999995</v>
      </c>
      <c r="H8" s="155">
        <f t="shared" si="1"/>
        <v>7.7622606220856417E-3</v>
      </c>
      <c r="N8" s="24"/>
    </row>
    <row r="9" spans="1:14" s="14" customFormat="1" ht="20.100000000000001" customHeight="1">
      <c r="B9" s="207"/>
      <c r="C9" s="213" t="s">
        <v>66</v>
      </c>
      <c r="D9" s="214"/>
      <c r="E9" s="152">
        <v>2596</v>
      </c>
      <c r="F9" s="153">
        <f t="shared" si="0"/>
        <v>9.1624607348321743E-2</v>
      </c>
      <c r="G9" s="154">
        <v>35904.81</v>
      </c>
      <c r="H9" s="155">
        <f t="shared" si="1"/>
        <v>2.0038126944854077E-2</v>
      </c>
      <c r="N9" s="24"/>
    </row>
    <row r="10" spans="1:14" s="14" customFormat="1" ht="20.100000000000001" customHeight="1">
      <c r="B10" s="207"/>
      <c r="C10" s="211" t="s">
        <v>50</v>
      </c>
      <c r="D10" s="212"/>
      <c r="E10" s="152">
        <v>5826</v>
      </c>
      <c r="F10" s="153">
        <f t="shared" si="0"/>
        <v>0.20562594854057106</v>
      </c>
      <c r="G10" s="154">
        <v>628459.6100000001</v>
      </c>
      <c r="H10" s="155">
        <f t="shared" si="1"/>
        <v>0.35073722559438381</v>
      </c>
      <c r="N10" s="24"/>
    </row>
    <row r="11" spans="1:14" s="14" customFormat="1" ht="20.100000000000001" customHeight="1">
      <c r="B11" s="207"/>
      <c r="C11" s="211" t="s">
        <v>51</v>
      </c>
      <c r="D11" s="212"/>
      <c r="E11" s="152">
        <v>3040</v>
      </c>
      <c r="F11" s="153">
        <f t="shared" si="0"/>
        <v>0.10729537994564642</v>
      </c>
      <c r="G11" s="154">
        <v>294552.18000000005</v>
      </c>
      <c r="H11" s="155">
        <f t="shared" si="1"/>
        <v>0.16438672074085645</v>
      </c>
      <c r="N11" s="24"/>
    </row>
    <row r="12" spans="1:14" s="14" customFormat="1" ht="20.100000000000001" customHeight="1">
      <c r="B12" s="207"/>
      <c r="C12" s="213" t="s">
        <v>67</v>
      </c>
      <c r="D12" s="214"/>
      <c r="E12" s="152">
        <v>1292</v>
      </c>
      <c r="F12" s="153">
        <f t="shared" si="0"/>
        <v>4.5600536476899725E-2</v>
      </c>
      <c r="G12" s="154">
        <v>132724.84</v>
      </c>
      <c r="H12" s="155">
        <f t="shared" si="1"/>
        <v>7.407244858433859E-2</v>
      </c>
      <c r="N12" s="24"/>
    </row>
    <row r="13" spans="1:14" s="14" customFormat="1" ht="20.100000000000001" customHeight="1">
      <c r="B13" s="207"/>
      <c r="C13" s="213" t="s">
        <v>68</v>
      </c>
      <c r="D13" s="214"/>
      <c r="E13" s="152">
        <v>238</v>
      </c>
      <c r="F13" s="153">
        <f t="shared" si="0"/>
        <v>8.4000988246920559E-3</v>
      </c>
      <c r="G13" s="154">
        <v>17505.88</v>
      </c>
      <c r="H13" s="155">
        <f t="shared" si="1"/>
        <v>9.7698621917615535E-3</v>
      </c>
      <c r="N13" s="24"/>
    </row>
    <row r="14" spans="1:14" s="14" customFormat="1" ht="20.100000000000001" customHeight="1">
      <c r="B14" s="207"/>
      <c r="C14" s="213" t="s">
        <v>69</v>
      </c>
      <c r="D14" s="214"/>
      <c r="E14" s="152">
        <v>997</v>
      </c>
      <c r="F14" s="153">
        <f t="shared" si="0"/>
        <v>3.5188649278226805E-2</v>
      </c>
      <c r="G14" s="154">
        <v>198922.71999999997</v>
      </c>
      <c r="H14" s="155">
        <f t="shared" si="1"/>
        <v>0.11101684469506071</v>
      </c>
      <c r="N14" s="24"/>
    </row>
    <row r="15" spans="1:14" s="14" customFormat="1" ht="20.100000000000001" customHeight="1">
      <c r="B15" s="208"/>
      <c r="C15" s="221" t="s">
        <v>70</v>
      </c>
      <c r="D15" s="222"/>
      <c r="E15" s="156">
        <v>7504</v>
      </c>
      <c r="F15" s="157">
        <f t="shared" si="0"/>
        <v>0.26485017470793776</v>
      </c>
      <c r="G15" s="158">
        <v>101329.84999999999</v>
      </c>
      <c r="H15" s="159">
        <f t="shared" si="1"/>
        <v>5.6551208531754431E-2</v>
      </c>
      <c r="N15" s="24"/>
    </row>
    <row r="16" spans="1:14" s="14" customFormat="1" ht="20.100000000000001" customHeight="1">
      <c r="B16" s="223" t="s">
        <v>65</v>
      </c>
      <c r="C16" s="224" t="s">
        <v>81</v>
      </c>
      <c r="D16" s="225"/>
      <c r="E16" s="160">
        <v>2950</v>
      </c>
      <c r="F16" s="161">
        <f>E16/SUM(E$16:E$26)</f>
        <v>0.23532227185705168</v>
      </c>
      <c r="G16" s="162">
        <v>60236.119999999988</v>
      </c>
      <c r="H16" s="163">
        <f>G16/SUM(G$16:G$26)</f>
        <v>0.22998685737460417</v>
      </c>
    </row>
    <row r="17" spans="2:8" s="14" customFormat="1" ht="20.100000000000001" customHeight="1">
      <c r="B17" s="207"/>
      <c r="C17" s="213" t="s">
        <v>82</v>
      </c>
      <c r="D17" s="214"/>
      <c r="E17" s="152">
        <v>4</v>
      </c>
      <c r="F17" s="153">
        <f t="shared" ref="F17:F26" si="2">E17/SUM(E$16:E$26)</f>
        <v>3.1908104658583282E-4</v>
      </c>
      <c r="G17" s="154">
        <v>112.09</v>
      </c>
      <c r="H17" s="155">
        <f t="shared" ref="H17:H26" si="3">G17/SUM(G$16:G$26)</f>
        <v>4.2796957777359144E-4</v>
      </c>
    </row>
    <row r="18" spans="2:8" s="14" customFormat="1" ht="20.100000000000001" customHeight="1">
      <c r="B18" s="207"/>
      <c r="C18" s="213" t="s">
        <v>83</v>
      </c>
      <c r="D18" s="214"/>
      <c r="E18" s="152">
        <v>388</v>
      </c>
      <c r="F18" s="153">
        <f t="shared" si="2"/>
        <v>3.0950861518825781E-2</v>
      </c>
      <c r="G18" s="154">
        <v>12237.97</v>
      </c>
      <c r="H18" s="155">
        <f t="shared" si="3"/>
        <v>4.6725656648281544E-2</v>
      </c>
    </row>
    <row r="19" spans="2:8" s="14" customFormat="1" ht="20.100000000000001" customHeight="1">
      <c r="B19" s="207"/>
      <c r="C19" s="213" t="s">
        <v>84</v>
      </c>
      <c r="D19" s="214"/>
      <c r="E19" s="152">
        <v>102</v>
      </c>
      <c r="F19" s="153">
        <f t="shared" si="2"/>
        <v>8.1365666879387368E-3</v>
      </c>
      <c r="G19" s="154">
        <v>3413.61</v>
      </c>
      <c r="H19" s="155">
        <f t="shared" si="3"/>
        <v>1.3033466235914974E-2</v>
      </c>
    </row>
    <row r="20" spans="2:8" s="14" customFormat="1" ht="20.100000000000001" customHeight="1">
      <c r="B20" s="207"/>
      <c r="C20" s="213" t="s">
        <v>85</v>
      </c>
      <c r="D20" s="214"/>
      <c r="E20" s="152">
        <v>291</v>
      </c>
      <c r="F20" s="153">
        <f t="shared" si="2"/>
        <v>2.3213146139119335E-2</v>
      </c>
      <c r="G20" s="154">
        <v>3592.08</v>
      </c>
      <c r="H20" s="155">
        <f t="shared" si="3"/>
        <v>1.3714880550708915E-2</v>
      </c>
    </row>
    <row r="21" spans="2:8" s="14" customFormat="1" ht="20.100000000000001" customHeight="1">
      <c r="B21" s="207"/>
      <c r="C21" s="213" t="s">
        <v>86</v>
      </c>
      <c r="D21" s="214"/>
      <c r="E21" s="152">
        <v>2827</v>
      </c>
      <c r="F21" s="153">
        <f t="shared" si="2"/>
        <v>0.22551052967453733</v>
      </c>
      <c r="G21" s="154">
        <v>74642.58</v>
      </c>
      <c r="H21" s="155">
        <f t="shared" si="3"/>
        <v>0.2849920014856947</v>
      </c>
    </row>
    <row r="22" spans="2:8" s="14" customFormat="1" ht="20.100000000000001" customHeight="1">
      <c r="B22" s="207"/>
      <c r="C22" s="213" t="s">
        <v>87</v>
      </c>
      <c r="D22" s="214"/>
      <c r="E22" s="152">
        <v>2060</v>
      </c>
      <c r="F22" s="153">
        <f t="shared" si="2"/>
        <v>0.16432673899170389</v>
      </c>
      <c r="G22" s="154">
        <v>64542.86</v>
      </c>
      <c r="H22" s="155">
        <f t="shared" si="3"/>
        <v>0.24643037329378201</v>
      </c>
    </row>
    <row r="23" spans="2:8" s="14" customFormat="1" ht="20.100000000000001" customHeight="1">
      <c r="B23" s="207"/>
      <c r="C23" s="213" t="s">
        <v>88</v>
      </c>
      <c r="D23" s="214"/>
      <c r="E23" s="152">
        <v>76</v>
      </c>
      <c r="F23" s="153">
        <f t="shared" si="2"/>
        <v>6.0625398851308233E-3</v>
      </c>
      <c r="G23" s="154">
        <v>2789.7100000000005</v>
      </c>
      <c r="H23" s="155">
        <f t="shared" si="3"/>
        <v>1.0651360610319975E-2</v>
      </c>
    </row>
    <row r="24" spans="2:8" s="14" customFormat="1" ht="20.100000000000001" customHeight="1">
      <c r="B24" s="207"/>
      <c r="C24" s="213" t="s">
        <v>89</v>
      </c>
      <c r="D24" s="214"/>
      <c r="E24" s="152">
        <v>13</v>
      </c>
      <c r="F24" s="153">
        <f t="shared" si="2"/>
        <v>1.0370134014039566E-3</v>
      </c>
      <c r="G24" s="154">
        <v>711.53</v>
      </c>
      <c r="H24" s="155">
        <f t="shared" si="3"/>
        <v>2.7166847504080964E-3</v>
      </c>
    </row>
    <row r="25" spans="2:8" s="14" customFormat="1" ht="20.100000000000001" customHeight="1">
      <c r="B25" s="207"/>
      <c r="C25" s="213" t="s">
        <v>90</v>
      </c>
      <c r="D25" s="214"/>
      <c r="E25" s="152">
        <v>244</v>
      </c>
      <c r="F25" s="153">
        <f t="shared" si="2"/>
        <v>1.94639438417358E-2</v>
      </c>
      <c r="G25" s="154">
        <v>17752.610000000004</v>
      </c>
      <c r="H25" s="155">
        <f t="shared" si="3"/>
        <v>6.7781042074040843E-2</v>
      </c>
    </row>
    <row r="26" spans="2:8" s="14" customFormat="1" ht="20.100000000000001" customHeight="1">
      <c r="B26" s="208"/>
      <c r="C26" s="221" t="s">
        <v>91</v>
      </c>
      <c r="D26" s="222"/>
      <c r="E26" s="156">
        <v>3581</v>
      </c>
      <c r="F26" s="157">
        <f t="shared" si="2"/>
        <v>0.28565730695596681</v>
      </c>
      <c r="G26" s="158">
        <v>21879.980000000007</v>
      </c>
      <c r="H26" s="159">
        <f t="shared" si="3"/>
        <v>8.3539707398471122E-2</v>
      </c>
    </row>
    <row r="27" spans="2:8" s="14" customFormat="1" ht="20.100000000000001" customHeight="1">
      <c r="B27" s="232" t="s">
        <v>80</v>
      </c>
      <c r="C27" s="224" t="s">
        <v>71</v>
      </c>
      <c r="D27" s="225"/>
      <c r="E27" s="160">
        <v>86</v>
      </c>
      <c r="F27" s="161">
        <f>E27/SUM(E$27:E$36)</f>
        <v>2.9892248870351062E-2</v>
      </c>
      <c r="G27" s="162">
        <v>12522.47</v>
      </c>
      <c r="H27" s="163">
        <f>G27/SUM(G$27:G$36)</f>
        <v>1.8868837420674599E-2</v>
      </c>
    </row>
    <row r="28" spans="2:8" s="14" customFormat="1" ht="20.100000000000001" customHeight="1">
      <c r="B28" s="233"/>
      <c r="C28" s="213" t="s">
        <v>72</v>
      </c>
      <c r="D28" s="214"/>
      <c r="E28" s="152">
        <v>1</v>
      </c>
      <c r="F28" s="153">
        <f t="shared" ref="F28:F36" si="4">E28/SUM(E$27:E$36)</f>
        <v>3.4758428919012862E-4</v>
      </c>
      <c r="G28" s="154">
        <v>140.38999999999999</v>
      </c>
      <c r="H28" s="155">
        <f t="shared" ref="H28:H36" si="5">G28/SUM(G$27:G$36)</f>
        <v>2.1153942357126881E-4</v>
      </c>
    </row>
    <row r="29" spans="2:8" s="14" customFormat="1" ht="20.100000000000001" customHeight="1">
      <c r="B29" s="233"/>
      <c r="C29" s="213" t="s">
        <v>73</v>
      </c>
      <c r="D29" s="214"/>
      <c r="E29" s="152">
        <v>176</v>
      </c>
      <c r="F29" s="153">
        <f t="shared" si="4"/>
        <v>6.1174834897462636E-2</v>
      </c>
      <c r="G29" s="154">
        <v>26842.400000000005</v>
      </c>
      <c r="H29" s="155">
        <f t="shared" si="5"/>
        <v>4.044608464469996E-2</v>
      </c>
    </row>
    <row r="30" spans="2:8" s="14" customFormat="1" ht="20.100000000000001" customHeight="1">
      <c r="B30" s="233"/>
      <c r="C30" s="213" t="s">
        <v>74</v>
      </c>
      <c r="D30" s="214"/>
      <c r="E30" s="152">
        <v>17</v>
      </c>
      <c r="F30" s="153">
        <f t="shared" si="4"/>
        <v>5.908932916232186E-3</v>
      </c>
      <c r="G30" s="154">
        <v>854.54</v>
      </c>
      <c r="H30" s="155">
        <f t="shared" si="5"/>
        <v>1.2876194815769789E-3</v>
      </c>
    </row>
    <row r="31" spans="2:8" s="14" customFormat="1" ht="20.100000000000001" customHeight="1">
      <c r="B31" s="233"/>
      <c r="C31" s="213" t="s">
        <v>75</v>
      </c>
      <c r="D31" s="214"/>
      <c r="E31" s="152">
        <v>512</v>
      </c>
      <c r="F31" s="153">
        <f t="shared" si="4"/>
        <v>0.17796315606534585</v>
      </c>
      <c r="G31" s="154">
        <v>104960.43999999997</v>
      </c>
      <c r="H31" s="155">
        <f t="shared" si="5"/>
        <v>0.15815422021074679</v>
      </c>
    </row>
    <row r="32" spans="2:8" s="14" customFormat="1" ht="20.100000000000001" customHeight="1">
      <c r="B32" s="233"/>
      <c r="C32" s="213" t="s">
        <v>76</v>
      </c>
      <c r="D32" s="214"/>
      <c r="E32" s="152">
        <v>114</v>
      </c>
      <c r="F32" s="153">
        <f t="shared" si="4"/>
        <v>3.9624608967674661E-2</v>
      </c>
      <c r="G32" s="154">
        <v>6620.39</v>
      </c>
      <c r="H32" s="155">
        <f t="shared" si="5"/>
        <v>9.9755928799557837E-3</v>
      </c>
    </row>
    <row r="33" spans="2:8" s="14" customFormat="1" ht="20.100000000000001" customHeight="1">
      <c r="B33" s="233"/>
      <c r="C33" s="213" t="s">
        <v>77</v>
      </c>
      <c r="D33" s="214"/>
      <c r="E33" s="152">
        <v>1899</v>
      </c>
      <c r="F33" s="153">
        <f t="shared" si="4"/>
        <v>0.66006256517205419</v>
      </c>
      <c r="G33" s="154">
        <v>495882.78</v>
      </c>
      <c r="H33" s="155">
        <f t="shared" si="5"/>
        <v>0.74719536605255588</v>
      </c>
    </row>
    <row r="34" spans="2:8" s="14" customFormat="1" ht="20.100000000000001" customHeight="1">
      <c r="B34" s="233"/>
      <c r="C34" s="213" t="s">
        <v>78</v>
      </c>
      <c r="D34" s="214"/>
      <c r="E34" s="152">
        <v>33</v>
      </c>
      <c r="F34" s="153">
        <f t="shared" si="4"/>
        <v>1.1470281543274244E-2</v>
      </c>
      <c r="G34" s="154">
        <v>7404.62</v>
      </c>
      <c r="H34" s="155">
        <f t="shared" si="5"/>
        <v>1.1157269367934245E-2</v>
      </c>
    </row>
    <row r="35" spans="2:8" s="14" customFormat="1" ht="20.100000000000001" customHeight="1">
      <c r="B35" s="233"/>
      <c r="C35" s="213" t="s">
        <v>79</v>
      </c>
      <c r="D35" s="214"/>
      <c r="E35" s="152">
        <v>23</v>
      </c>
      <c r="F35" s="153">
        <f t="shared" si="4"/>
        <v>7.9944386513729586E-3</v>
      </c>
      <c r="G35" s="154">
        <v>4838.37</v>
      </c>
      <c r="H35" s="155">
        <f t="shared" si="5"/>
        <v>7.2904480434825844E-3</v>
      </c>
    </row>
    <row r="36" spans="2:8" s="14" customFormat="1" ht="20.100000000000001" customHeight="1">
      <c r="B36" s="233"/>
      <c r="C36" s="221" t="s">
        <v>92</v>
      </c>
      <c r="D36" s="222"/>
      <c r="E36" s="156">
        <v>16</v>
      </c>
      <c r="F36" s="157">
        <f t="shared" si="4"/>
        <v>5.5613486270420578E-3</v>
      </c>
      <c r="G36" s="158">
        <v>3592.4000000000005</v>
      </c>
      <c r="H36" s="159">
        <f t="shared" si="5"/>
        <v>5.4130224748018116E-3</v>
      </c>
    </row>
    <row r="37" spans="2:8" s="14" customFormat="1" ht="20.100000000000001" customHeight="1">
      <c r="B37" s="229" t="s">
        <v>93</v>
      </c>
      <c r="C37" s="224" t="s">
        <v>94</v>
      </c>
      <c r="D37" s="225"/>
      <c r="E37" s="160">
        <v>3586</v>
      </c>
      <c r="F37" s="161">
        <f>E37/SUM(E$37:E$39)</f>
        <v>0.51895803183791611</v>
      </c>
      <c r="G37" s="162">
        <v>904008.65000000014</v>
      </c>
      <c r="H37" s="163">
        <f>G37/SUM(G$37:G$39)</f>
        <v>0.47559624336014289</v>
      </c>
    </row>
    <row r="38" spans="2:8" s="14" customFormat="1" ht="20.100000000000001" customHeight="1">
      <c r="B38" s="230"/>
      <c r="C38" s="213" t="s">
        <v>95</v>
      </c>
      <c r="D38" s="214"/>
      <c r="E38" s="152">
        <v>2724</v>
      </c>
      <c r="F38" s="153">
        <f t="shared" ref="F38:F39" si="6">E38/SUM(E$37:E$39)</f>
        <v>0.39421128798842259</v>
      </c>
      <c r="G38" s="154">
        <v>777711.57</v>
      </c>
      <c r="H38" s="155">
        <f t="shared" ref="H38:H39" si="7">G38/SUM(G$37:G$39)</f>
        <v>0.40915172781777998</v>
      </c>
    </row>
    <row r="39" spans="2:8" s="14" customFormat="1" ht="20.100000000000001" customHeight="1">
      <c r="B39" s="231"/>
      <c r="C39" s="221" t="s">
        <v>96</v>
      </c>
      <c r="D39" s="222"/>
      <c r="E39" s="156">
        <v>600</v>
      </c>
      <c r="F39" s="157">
        <f t="shared" si="6"/>
        <v>8.6830680173661356E-2</v>
      </c>
      <c r="G39" s="158">
        <v>219069.92000000004</v>
      </c>
      <c r="H39" s="159">
        <f t="shared" si="7"/>
        <v>0.11525202882207713</v>
      </c>
    </row>
    <row r="40" spans="2:8" s="14" customFormat="1" ht="20.100000000000001" customHeight="1">
      <c r="B40" s="226" t="s">
        <v>111</v>
      </c>
      <c r="C40" s="227"/>
      <c r="D40" s="228"/>
      <c r="E40" s="142">
        <f>SUM(E5:E39)</f>
        <v>50656</v>
      </c>
      <c r="F40" s="164">
        <f>E40/E$40</f>
        <v>1</v>
      </c>
      <c r="G40" s="165">
        <f>SUM(G5:G39)</f>
        <v>4618184.7400000012</v>
      </c>
      <c r="H40" s="166">
        <f>G40/G$40</f>
        <v>1</v>
      </c>
    </row>
    <row r="41" spans="2:8" s="14" customFormat="1" ht="20.100000000000001" customHeight="1">
      <c r="B41" s="83"/>
      <c r="C41" s="83"/>
      <c r="D41" s="83"/>
      <c r="E41" s="84"/>
      <c r="F41" s="84"/>
      <c r="G41" s="85"/>
      <c r="H41" s="86"/>
    </row>
    <row r="42" spans="2:8" s="14" customFormat="1" ht="20.100000000000001" customHeight="1"/>
    <row r="43" spans="2:8" s="14" customFormat="1" ht="20.100000000000001" customHeight="1"/>
    <row r="44" spans="2:8" s="14" customFormat="1" ht="20.100000000000001" customHeight="1"/>
    <row r="45" spans="2:8" s="14" customFormat="1" ht="20.100000000000001" customHeight="1"/>
    <row r="46" spans="2:8" s="14" customFormat="1" ht="20.100000000000001" customHeight="1"/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C15:D15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C14:D14"/>
    <mergeCell ref="B3:D4"/>
    <mergeCell ref="E3:E4"/>
    <mergeCell ref="F3:F4"/>
    <mergeCell ref="G3:G4"/>
    <mergeCell ref="C9:D9"/>
    <mergeCell ref="C10:D10"/>
    <mergeCell ref="C11:D11"/>
    <mergeCell ref="C12:D12"/>
    <mergeCell ref="C13:D13"/>
  </mergeCells>
  <phoneticPr fontId="2"/>
  <pageMargins left="0.7" right="0.7" top="0.75" bottom="0.75" header="0.3" footer="0.3"/>
  <pageSetup paperSize="9" scale="98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>
      <c r="A1" s="13" t="s">
        <v>141</v>
      </c>
    </row>
    <row r="2" spans="1:13" s="14" customFormat="1" ht="20.100000000000001" customHeight="1"/>
    <row r="3" spans="1:13" s="14" customFormat="1" ht="31.5" customHeight="1">
      <c r="B3" s="236" t="s">
        <v>53</v>
      </c>
      <c r="C3" s="237"/>
      <c r="D3" s="134" t="s">
        <v>55</v>
      </c>
      <c r="E3" s="135" t="s">
        <v>58</v>
      </c>
      <c r="F3" s="135" t="s">
        <v>59</v>
      </c>
      <c r="G3" s="136" t="s">
        <v>56</v>
      </c>
      <c r="H3" s="137" t="s">
        <v>57</v>
      </c>
    </row>
    <row r="4" spans="1:13" s="14" customFormat="1" ht="20.100000000000001" customHeight="1">
      <c r="B4" s="238" t="s">
        <v>27</v>
      </c>
      <c r="C4" s="239"/>
      <c r="D4" s="60">
        <v>4796</v>
      </c>
      <c r="E4" s="65">
        <v>109925.81000000003</v>
      </c>
      <c r="F4" s="65">
        <f>E4*1000/D4</f>
        <v>22920.310675562974</v>
      </c>
      <c r="G4" s="65">
        <v>50030</v>
      </c>
      <c r="H4" s="61">
        <f>F4/G4</f>
        <v>0.45813133471043321</v>
      </c>
      <c r="K4" s="14">
        <f>D4*G4</f>
        <v>239943880</v>
      </c>
      <c r="L4" s="14" t="s">
        <v>27</v>
      </c>
      <c r="M4" s="24">
        <f>G4-F4</f>
        <v>27109.689324437026</v>
      </c>
    </row>
    <row r="5" spans="1:13" s="14" customFormat="1" ht="20.100000000000001" customHeight="1">
      <c r="B5" s="234" t="s">
        <v>28</v>
      </c>
      <c r="C5" s="235"/>
      <c r="D5" s="62">
        <v>3809</v>
      </c>
      <c r="E5" s="66">
        <v>151991.32999999996</v>
      </c>
      <c r="F5" s="66">
        <f t="shared" ref="F5:F13" si="0">E5*1000/D5</f>
        <v>39903.210816487262</v>
      </c>
      <c r="G5" s="66">
        <v>104730</v>
      </c>
      <c r="H5" s="63">
        <f t="shared" ref="H5:H10" si="1">F5/G5</f>
        <v>0.38101032002756863</v>
      </c>
      <c r="K5" s="14">
        <f t="shared" ref="K5:K10" si="2">D5*G5</f>
        <v>398916570</v>
      </c>
      <c r="L5" s="14" t="s">
        <v>28</v>
      </c>
      <c r="M5" s="24">
        <f t="shared" ref="M5:M10" si="3">G5-F5</f>
        <v>64826.789183512738</v>
      </c>
    </row>
    <row r="6" spans="1:13" s="14" customFormat="1" ht="20.100000000000001" customHeight="1">
      <c r="B6" s="234" t="s">
        <v>29</v>
      </c>
      <c r="C6" s="235"/>
      <c r="D6" s="62">
        <v>5735</v>
      </c>
      <c r="E6" s="66">
        <v>517260.11999999994</v>
      </c>
      <c r="F6" s="66">
        <f t="shared" si="0"/>
        <v>90193.569311246727</v>
      </c>
      <c r="G6" s="66">
        <v>166920</v>
      </c>
      <c r="H6" s="63">
        <f t="shared" si="1"/>
        <v>0.54034009891712631</v>
      </c>
      <c r="K6" s="14">
        <f t="shared" si="2"/>
        <v>957286200</v>
      </c>
      <c r="L6" s="14" t="s">
        <v>29</v>
      </c>
      <c r="M6" s="24">
        <f t="shared" si="3"/>
        <v>76726.430688753273</v>
      </c>
    </row>
    <row r="7" spans="1:13" s="14" customFormat="1" ht="20.100000000000001" customHeight="1">
      <c r="B7" s="234" t="s">
        <v>30</v>
      </c>
      <c r="C7" s="235"/>
      <c r="D7" s="62">
        <v>3492</v>
      </c>
      <c r="E7" s="66">
        <v>405640.18000000005</v>
      </c>
      <c r="F7" s="66">
        <f t="shared" si="0"/>
        <v>116162.70904925546</v>
      </c>
      <c r="G7" s="66">
        <v>196160</v>
      </c>
      <c r="H7" s="63">
        <f t="shared" si="1"/>
        <v>0.59218346782858611</v>
      </c>
      <c r="K7" s="14">
        <f t="shared" si="2"/>
        <v>684990720</v>
      </c>
      <c r="L7" s="14" t="s">
        <v>30</v>
      </c>
      <c r="M7" s="24">
        <f t="shared" si="3"/>
        <v>79997.290950744544</v>
      </c>
    </row>
    <row r="8" spans="1:13" s="14" customFormat="1" ht="20.100000000000001" customHeight="1">
      <c r="B8" s="234" t="s">
        <v>31</v>
      </c>
      <c r="C8" s="235"/>
      <c r="D8" s="62">
        <v>2266</v>
      </c>
      <c r="E8" s="66">
        <v>341178.55</v>
      </c>
      <c r="F8" s="66">
        <f t="shared" si="0"/>
        <v>150564.23212709621</v>
      </c>
      <c r="G8" s="66">
        <v>269310</v>
      </c>
      <c r="H8" s="63">
        <f t="shared" si="1"/>
        <v>0.55907404896623303</v>
      </c>
      <c r="K8" s="14">
        <f t="shared" si="2"/>
        <v>610256460</v>
      </c>
      <c r="L8" s="14" t="s">
        <v>31</v>
      </c>
      <c r="M8" s="24">
        <f t="shared" si="3"/>
        <v>118745.76787290379</v>
      </c>
    </row>
    <row r="9" spans="1:13" s="14" customFormat="1" ht="20.100000000000001" customHeight="1">
      <c r="B9" s="234" t="s">
        <v>32</v>
      </c>
      <c r="C9" s="235"/>
      <c r="D9" s="62">
        <v>1970</v>
      </c>
      <c r="E9" s="66">
        <v>342908.29000000004</v>
      </c>
      <c r="F9" s="66">
        <f t="shared" si="0"/>
        <v>174065.1218274112</v>
      </c>
      <c r="G9" s="66">
        <v>308060</v>
      </c>
      <c r="H9" s="63">
        <f t="shared" si="1"/>
        <v>0.56503642740833349</v>
      </c>
      <c r="K9" s="14">
        <f t="shared" si="2"/>
        <v>606878200</v>
      </c>
      <c r="L9" s="14" t="s">
        <v>32</v>
      </c>
      <c r="M9" s="24">
        <f t="shared" si="3"/>
        <v>133994.8781725888</v>
      </c>
    </row>
    <row r="10" spans="1:13" s="14" customFormat="1" ht="20.100000000000001" customHeight="1">
      <c r="B10" s="240" t="s">
        <v>33</v>
      </c>
      <c r="C10" s="241"/>
      <c r="D10" s="70">
        <v>926</v>
      </c>
      <c r="E10" s="71">
        <v>184831.52</v>
      </c>
      <c r="F10" s="71">
        <f t="shared" si="0"/>
        <v>199602.07343412528</v>
      </c>
      <c r="G10" s="71">
        <v>360650</v>
      </c>
      <c r="H10" s="73">
        <f t="shared" si="1"/>
        <v>0.55345091760467291</v>
      </c>
      <c r="K10" s="14">
        <f t="shared" si="2"/>
        <v>333961900</v>
      </c>
      <c r="L10" s="14" t="s">
        <v>33</v>
      </c>
      <c r="M10" s="24">
        <f t="shared" si="3"/>
        <v>161047.92656587472</v>
      </c>
    </row>
    <row r="11" spans="1:13" s="14" customFormat="1" ht="20.100000000000001" customHeight="1">
      <c r="B11" s="238" t="s">
        <v>60</v>
      </c>
      <c r="C11" s="239"/>
      <c r="D11" s="60">
        <f>SUM(D4:D5)</f>
        <v>8605</v>
      </c>
      <c r="E11" s="65">
        <f>SUM(E4:E5)</f>
        <v>261917.13999999998</v>
      </c>
      <c r="F11" s="65">
        <f t="shared" si="0"/>
        <v>30437.785008715859</v>
      </c>
      <c r="G11" s="80"/>
      <c r="H11" s="61">
        <f>SUM(E4:E5)*1000/SUM(K4:K5)</f>
        <v>0.40997551186648035</v>
      </c>
    </row>
    <row r="12" spans="1:13" s="14" customFormat="1" ht="20.100000000000001" customHeight="1">
      <c r="B12" s="240" t="s">
        <v>54</v>
      </c>
      <c r="C12" s="241"/>
      <c r="D12" s="64">
        <f>SUM(D6:D10)</f>
        <v>14389</v>
      </c>
      <c r="E12" s="76">
        <f>SUM(E6:E10)</f>
        <v>1791818.6600000001</v>
      </c>
      <c r="F12" s="67">
        <f t="shared" si="0"/>
        <v>124526.97616234625</v>
      </c>
      <c r="G12" s="81"/>
      <c r="H12" s="68">
        <f>SUM(E6:E10)*1000/SUM(K6:K10)</f>
        <v>0.56110526101068525</v>
      </c>
    </row>
    <row r="13" spans="1:13" s="14" customFormat="1" ht="20.100000000000001" customHeight="1">
      <c r="B13" s="236" t="s">
        <v>61</v>
      </c>
      <c r="C13" s="237"/>
      <c r="D13" s="69">
        <f>SUM(D11:D12)</f>
        <v>22994</v>
      </c>
      <c r="E13" s="77">
        <f>SUM(E11:E12)</f>
        <v>2053735.8</v>
      </c>
      <c r="F13" s="72">
        <f t="shared" si="0"/>
        <v>89316.160737583719</v>
      </c>
      <c r="G13" s="75"/>
      <c r="H13" s="74">
        <f>SUM(E4:E10)*1000/SUM(K4:K10)</f>
        <v>0.53591086491945961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KAIGO4</cp:lastModifiedBy>
  <cp:lastPrinted>2015-12-17T07:31:32Z</cp:lastPrinted>
  <dcterms:created xsi:type="dcterms:W3CDTF">2003-07-11T02:30:35Z</dcterms:created>
  <dcterms:modified xsi:type="dcterms:W3CDTF">2016-08-17T06:02:33Z</dcterms:modified>
</cp:coreProperties>
</file>