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7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<sst xmlns="http://schemas.openxmlformats.org/spreadsheetml/2006/main" count="201" uniqueCount="142">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</sst>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59022</c:v>
                </c:pt>
                <c:pt idx="1">
                  <c:v>30287</c:v>
                </c:pt>
                <c:pt idx="2">
                  <c:v>16546</c:v>
                </c:pt>
                <c:pt idx="3">
                  <c:v>10304</c:v>
                </c:pt>
                <c:pt idx="4">
                  <c:v>14587</c:v>
                </c:pt>
                <c:pt idx="5">
                  <c:v>33048</c:v>
                </c:pt>
                <c:pt idx="6">
                  <c:v>44690</c:v>
                </c:pt>
                <c:pt idx="7">
                  <c:v>18504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23119</c:v>
                </c:pt>
                <c:pt idx="1">
                  <c:v>14950</c:v>
                </c:pt>
                <c:pt idx="2">
                  <c:v>8953</c:v>
                </c:pt>
                <c:pt idx="3">
                  <c:v>4702</c:v>
                </c:pt>
                <c:pt idx="4">
                  <c:v>6612</c:v>
                </c:pt>
                <c:pt idx="5">
                  <c:v>14876</c:v>
                </c:pt>
                <c:pt idx="6">
                  <c:v>23534</c:v>
                </c:pt>
                <c:pt idx="7">
                  <c:v>9701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17911</c:v>
                </c:pt>
                <c:pt idx="1">
                  <c:v>14210</c:v>
                </c:pt>
                <c:pt idx="2">
                  <c:v>9198</c:v>
                </c:pt>
                <c:pt idx="3">
                  <c:v>4456</c:v>
                </c:pt>
                <c:pt idx="4">
                  <c:v>7161</c:v>
                </c:pt>
                <c:pt idx="5">
                  <c:v>15440</c:v>
                </c:pt>
                <c:pt idx="6">
                  <c:v>24104</c:v>
                </c:pt>
                <c:pt idx="7">
                  <c:v>10515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4112"/>
        <c:axId val="4919564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0.22402647039552712</c:v>
                </c:pt>
                <c:pt idx="1">
                  <c:v>0.3057340868343521</c:v>
                </c:pt>
                <c:pt idx="2">
                  <c:v>0.34030147362105817</c:v>
                </c:pt>
                <c:pt idx="3">
                  <c:v>0.28721969578171552</c:v>
                </c:pt>
                <c:pt idx="4">
                  <c:v>0.29725471575948548</c:v>
                </c:pt>
                <c:pt idx="5">
                  <c:v>0.29535092163204862</c:v>
                </c:pt>
                <c:pt idx="6">
                  <c:v>0.32912581784014205</c:v>
                </c:pt>
                <c:pt idx="7">
                  <c:v>0.33403833443489755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85408"/>
        <c:axId val="49983872"/>
      </c:lineChart>
      <c:catAx>
        <c:axId val="49194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195648"/>
        <c:crosses val="autoZero"/>
        <c:auto val="1"/>
        <c:lblAlgn val="ctr"/>
        <c:lblOffset val="100"/>
        <c:noMultiLvlLbl val="0"/>
      </c:catAx>
      <c:valAx>
        <c:axId val="491956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9194112"/>
        <c:crosses val="autoZero"/>
        <c:crossBetween val="between"/>
      </c:valAx>
      <c:valAx>
        <c:axId val="4998387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9985408"/>
        <c:crosses val="max"/>
        <c:crossBetween val="between"/>
      </c:valAx>
      <c:catAx>
        <c:axId val="4998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98387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3583</c:v>
                </c:pt>
                <c:pt idx="1">
                  <c:v>2718</c:v>
                </c:pt>
                <c:pt idx="2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934049.69</c:v>
                </c:pt>
                <c:pt idx="1">
                  <c:v>803089.47000000009</c:v>
                </c:pt>
                <c:pt idx="2">
                  <c:v>226138.86999999997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12875.339999999998</c:v>
                </c:pt>
                <c:pt idx="1">
                  <c:v>133.04</c:v>
                </c:pt>
                <c:pt idx="2">
                  <c:v>26734.11</c:v>
                </c:pt>
                <c:pt idx="3">
                  <c:v>753.3</c:v>
                </c:pt>
                <c:pt idx="4">
                  <c:v>106096.47999999997</c:v>
                </c:pt>
                <c:pt idx="5">
                  <c:v>6836.7699999999986</c:v>
                </c:pt>
                <c:pt idx="6">
                  <c:v>511471.68999999989</c:v>
                </c:pt>
                <c:pt idx="7">
                  <c:v>7337.45</c:v>
                </c:pt>
                <c:pt idx="8">
                  <c:v>4423.84</c:v>
                </c:pt>
                <c:pt idx="9">
                  <c:v>3688.8500000000004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54848"/>
        <c:axId val="726489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89</c:v>
                </c:pt>
                <c:pt idx="1">
                  <c:v>1</c:v>
                </c:pt>
                <c:pt idx="2">
                  <c:v>178</c:v>
                </c:pt>
                <c:pt idx="3">
                  <c:v>17</c:v>
                </c:pt>
                <c:pt idx="4">
                  <c:v>517</c:v>
                </c:pt>
                <c:pt idx="5">
                  <c:v>121</c:v>
                </c:pt>
                <c:pt idx="6">
                  <c:v>1898</c:v>
                </c:pt>
                <c:pt idx="7">
                  <c:v>30</c:v>
                </c:pt>
                <c:pt idx="8">
                  <c:v>20</c:v>
                </c:pt>
                <c:pt idx="9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45248"/>
        <c:axId val="72647424"/>
      </c:lineChart>
      <c:catAx>
        <c:axId val="726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2647424"/>
        <c:crosses val="autoZero"/>
        <c:auto val="1"/>
        <c:lblAlgn val="ctr"/>
        <c:lblOffset val="100"/>
        <c:noMultiLvlLbl val="0"/>
      </c:catAx>
      <c:valAx>
        <c:axId val="726474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2645248"/>
        <c:crosses val="autoZero"/>
        <c:crossBetween val="between"/>
      </c:valAx>
      <c:valAx>
        <c:axId val="726489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2654848"/>
        <c:crosses val="max"/>
        <c:crossBetween val="between"/>
      </c:valAx>
      <c:catAx>
        <c:axId val="72654848"/>
        <c:scaling>
          <c:orientation val="minMax"/>
        </c:scaling>
        <c:delete val="1"/>
        <c:axPos val="b"/>
        <c:majorTickMark val="out"/>
        <c:minorTickMark val="none"/>
        <c:tickLblPos val="nextTo"/>
        <c:crossAx val="726489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22795.029761904763</c:v>
                </c:pt>
                <c:pt idx="1">
                  <c:v>39157.364072494689</c:v>
                </c:pt>
                <c:pt idx="2">
                  <c:v>90293.216940362996</c:v>
                </c:pt>
                <c:pt idx="3">
                  <c:v>116099.72246065807</c:v>
                </c:pt>
                <c:pt idx="4">
                  <c:v>149732.41273996513</c:v>
                </c:pt>
                <c:pt idx="5">
                  <c:v>173695.56291390731</c:v>
                </c:pt>
                <c:pt idx="6">
                  <c:v>198954.24145299141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35648"/>
        <c:axId val="5743411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4704</c:v>
                </c:pt>
                <c:pt idx="1">
                  <c:v>3752</c:v>
                </c:pt>
                <c:pt idx="2">
                  <c:v>5785</c:v>
                </c:pt>
                <c:pt idx="3">
                  <c:v>3495</c:v>
                </c:pt>
                <c:pt idx="4">
                  <c:v>2292</c:v>
                </c:pt>
                <c:pt idx="5">
                  <c:v>1963</c:v>
                </c:pt>
                <c:pt idx="6">
                  <c:v>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22208"/>
        <c:axId val="57424128"/>
      </c:lineChart>
      <c:catAx>
        <c:axId val="574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424128"/>
        <c:crosses val="autoZero"/>
        <c:auto val="1"/>
        <c:lblAlgn val="ctr"/>
        <c:lblOffset val="100"/>
        <c:noMultiLvlLbl val="0"/>
      </c:catAx>
      <c:valAx>
        <c:axId val="574241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7422208"/>
        <c:crosses val="autoZero"/>
        <c:crossBetween val="between"/>
      </c:valAx>
      <c:valAx>
        <c:axId val="574341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57435648"/>
        <c:crosses val="max"/>
        <c:crossBetween val="between"/>
      </c:valAx>
      <c:catAx>
        <c:axId val="5743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4341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478528"/>
        <c:axId val="5748441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22795.029761904763</c:v>
                </c:pt>
                <c:pt idx="1">
                  <c:v>39157.364072494689</c:v>
                </c:pt>
                <c:pt idx="2">
                  <c:v>90293.216940362996</c:v>
                </c:pt>
                <c:pt idx="3">
                  <c:v>116099.72246065807</c:v>
                </c:pt>
                <c:pt idx="4">
                  <c:v>149732.41273996513</c:v>
                </c:pt>
                <c:pt idx="5">
                  <c:v>173695.56291390731</c:v>
                </c:pt>
                <c:pt idx="6">
                  <c:v>198954.24145299141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487744"/>
        <c:axId val="57485952"/>
      </c:barChart>
      <c:catAx>
        <c:axId val="574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484416"/>
        <c:crosses val="autoZero"/>
        <c:auto val="1"/>
        <c:lblAlgn val="ctr"/>
        <c:lblOffset val="100"/>
        <c:noMultiLvlLbl val="0"/>
      </c:catAx>
      <c:valAx>
        <c:axId val="574844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7478528"/>
        <c:crosses val="autoZero"/>
        <c:crossBetween val="between"/>
      </c:valAx>
      <c:valAx>
        <c:axId val="5748595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57487744"/>
        <c:crosses val="max"/>
        <c:crossBetween val="between"/>
      </c:valAx>
      <c:catAx>
        <c:axId val="5748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48595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7867</c:v>
                </c:pt>
                <c:pt idx="1">
                  <c:v>5085</c:v>
                </c:pt>
                <c:pt idx="2">
                  <c:v>8092</c:v>
                </c:pt>
                <c:pt idx="3">
                  <c:v>5046</c:v>
                </c:pt>
                <c:pt idx="4">
                  <c:v>4309</c:v>
                </c:pt>
                <c:pt idx="5">
                  <c:v>5193</c:v>
                </c:pt>
                <c:pt idx="6">
                  <c:v>3129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1032</c:v>
                </c:pt>
                <c:pt idx="1">
                  <c:v>810</c:v>
                </c:pt>
                <c:pt idx="2">
                  <c:v>824</c:v>
                </c:pt>
                <c:pt idx="3">
                  <c:v>633</c:v>
                </c:pt>
                <c:pt idx="4">
                  <c:v>503</c:v>
                </c:pt>
                <c:pt idx="5">
                  <c:v>512</c:v>
                </c:pt>
                <c:pt idx="6">
                  <c:v>315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6835</c:v>
                </c:pt>
                <c:pt idx="1">
                  <c:v>4275</c:v>
                </c:pt>
                <c:pt idx="2">
                  <c:v>7268</c:v>
                </c:pt>
                <c:pt idx="3">
                  <c:v>4413</c:v>
                </c:pt>
                <c:pt idx="4">
                  <c:v>3806</c:v>
                </c:pt>
                <c:pt idx="5">
                  <c:v>4681</c:v>
                </c:pt>
                <c:pt idx="6">
                  <c:v>2814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1227</c:v>
                </c:pt>
                <c:pt idx="1">
                  <c:v>1196</c:v>
                </c:pt>
                <c:pt idx="2">
                  <c:v>797</c:v>
                </c:pt>
                <c:pt idx="3">
                  <c:v>230</c:v>
                </c:pt>
                <c:pt idx="4">
                  <c:v>413</c:v>
                </c:pt>
                <c:pt idx="5">
                  <c:v>730</c:v>
                </c:pt>
                <c:pt idx="6">
                  <c:v>2769</c:v>
                </c:pt>
                <c:pt idx="7">
                  <c:v>505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777</c:v>
                </c:pt>
                <c:pt idx="1">
                  <c:v>810</c:v>
                </c:pt>
                <c:pt idx="2">
                  <c:v>465</c:v>
                </c:pt>
                <c:pt idx="3">
                  <c:v>175</c:v>
                </c:pt>
                <c:pt idx="4">
                  <c:v>250</c:v>
                </c:pt>
                <c:pt idx="5">
                  <c:v>634</c:v>
                </c:pt>
                <c:pt idx="6">
                  <c:v>1560</c:v>
                </c:pt>
                <c:pt idx="7">
                  <c:v>414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1139</c:v>
                </c:pt>
                <c:pt idx="1">
                  <c:v>1167</c:v>
                </c:pt>
                <c:pt idx="2">
                  <c:v>787</c:v>
                </c:pt>
                <c:pt idx="3">
                  <c:v>315</c:v>
                </c:pt>
                <c:pt idx="4">
                  <c:v>511</c:v>
                </c:pt>
                <c:pt idx="5">
                  <c:v>1276</c:v>
                </c:pt>
                <c:pt idx="6">
                  <c:v>2187</c:v>
                </c:pt>
                <c:pt idx="7">
                  <c:v>710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730</c:v>
                </c:pt>
                <c:pt idx="1">
                  <c:v>709</c:v>
                </c:pt>
                <c:pt idx="2">
                  <c:v>529</c:v>
                </c:pt>
                <c:pt idx="3">
                  <c:v>208</c:v>
                </c:pt>
                <c:pt idx="4">
                  <c:v>315</c:v>
                </c:pt>
                <c:pt idx="5">
                  <c:v>637</c:v>
                </c:pt>
                <c:pt idx="6">
                  <c:v>1488</c:v>
                </c:pt>
                <c:pt idx="7">
                  <c:v>430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635</c:v>
                </c:pt>
                <c:pt idx="1">
                  <c:v>564</c:v>
                </c:pt>
                <c:pt idx="2">
                  <c:v>455</c:v>
                </c:pt>
                <c:pt idx="3">
                  <c:v>198</c:v>
                </c:pt>
                <c:pt idx="4">
                  <c:v>262</c:v>
                </c:pt>
                <c:pt idx="5">
                  <c:v>598</c:v>
                </c:pt>
                <c:pt idx="6">
                  <c:v>1248</c:v>
                </c:pt>
                <c:pt idx="7">
                  <c:v>349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857</c:v>
                </c:pt>
                <c:pt idx="1">
                  <c:v>639</c:v>
                </c:pt>
                <c:pt idx="2">
                  <c:v>489</c:v>
                </c:pt>
                <c:pt idx="3">
                  <c:v>204</c:v>
                </c:pt>
                <c:pt idx="4">
                  <c:v>312</c:v>
                </c:pt>
                <c:pt idx="5">
                  <c:v>728</c:v>
                </c:pt>
                <c:pt idx="6">
                  <c:v>1394</c:v>
                </c:pt>
                <c:pt idx="7">
                  <c:v>570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520</c:v>
                </c:pt>
                <c:pt idx="1">
                  <c:v>452</c:v>
                </c:pt>
                <c:pt idx="2">
                  <c:v>310</c:v>
                </c:pt>
                <c:pt idx="3">
                  <c:v>144</c:v>
                </c:pt>
                <c:pt idx="4">
                  <c:v>177</c:v>
                </c:pt>
                <c:pt idx="5">
                  <c:v>387</c:v>
                </c:pt>
                <c:pt idx="6">
                  <c:v>806</c:v>
                </c:pt>
                <c:pt idx="7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61440"/>
        <c:axId val="57280000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0.14343163538873996</c:v>
                </c:pt>
                <c:pt idx="1">
                  <c:v>0.18988340192043895</c:v>
                </c:pt>
                <c:pt idx="2">
                  <c:v>0.21111784474684592</c:v>
                </c:pt>
                <c:pt idx="3">
                  <c:v>0.16095217296352915</c:v>
                </c:pt>
                <c:pt idx="4">
                  <c:v>0.16263704349088798</c:v>
                </c:pt>
                <c:pt idx="5">
                  <c:v>0.16459955139200422</c:v>
                </c:pt>
                <c:pt idx="6">
                  <c:v>0.24039632226373903</c:v>
                </c:pt>
                <c:pt idx="7">
                  <c:v>0.16378116343490304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91520"/>
        <c:axId val="57281536"/>
      </c:lineChart>
      <c:catAx>
        <c:axId val="572614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57280000"/>
        <c:crosses val="autoZero"/>
        <c:auto val="1"/>
        <c:lblAlgn val="ctr"/>
        <c:lblOffset val="100"/>
        <c:noMultiLvlLbl val="0"/>
      </c:catAx>
      <c:valAx>
        <c:axId val="57280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7261440"/>
        <c:crosses val="autoZero"/>
        <c:crossBetween val="between"/>
      </c:valAx>
      <c:valAx>
        <c:axId val="5728153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7291520"/>
        <c:crosses val="max"/>
        <c:crossBetween val="between"/>
      </c:valAx>
      <c:catAx>
        <c:axId val="57291520"/>
        <c:scaling>
          <c:orientation val="minMax"/>
        </c:scaling>
        <c:delete val="1"/>
        <c:axPos val="b"/>
        <c:majorTickMark val="out"/>
        <c:minorTickMark val="none"/>
        <c:tickLblPos val="nextTo"/>
        <c:crossAx val="57281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0.56400253475385165</c:v>
                </c:pt>
                <c:pt idx="1">
                  <c:v>0.56797393810299457</c:v>
                </c:pt>
                <c:pt idx="2">
                  <c:v>0.57051948051948054</c:v>
                </c:pt>
                <c:pt idx="3">
                  <c:v>0.53761942675159236</c:v>
                </c:pt>
                <c:pt idx="4">
                  <c:v>0.57696566998892584</c:v>
                </c:pt>
                <c:pt idx="5">
                  <c:v>0.56293823038397328</c:v>
                </c:pt>
                <c:pt idx="6">
                  <c:v>0.56793522267206475</c:v>
                </c:pt>
                <c:pt idx="7">
                  <c:v>0.56814701378254207</c:v>
                </c:pt>
                <c:pt idx="8">
                  <c:v>0.55201078409346216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0.24196997900906966</c:v>
                </c:pt>
                <c:pt idx="1">
                  <c:v>0.25711063776469112</c:v>
                </c:pt>
                <c:pt idx="2">
                  <c:v>0.28376623376623378</c:v>
                </c:pt>
                <c:pt idx="3">
                  <c:v>0.26453025477707004</c:v>
                </c:pt>
                <c:pt idx="4">
                  <c:v>0.20930232558139536</c:v>
                </c:pt>
                <c:pt idx="5">
                  <c:v>0.24040066777963273</c:v>
                </c:pt>
                <c:pt idx="6">
                  <c:v>0.20388663967611337</c:v>
                </c:pt>
                <c:pt idx="7">
                  <c:v>0.23374634553807602</c:v>
                </c:pt>
                <c:pt idx="8">
                  <c:v>0.2107391597393844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5.724979207097311E-2</c:v>
                </c:pt>
                <c:pt idx="1">
                  <c:v>3.5459215637138206E-2</c:v>
                </c:pt>
                <c:pt idx="2">
                  <c:v>2.987012987012987E-2</c:v>
                </c:pt>
                <c:pt idx="3">
                  <c:v>6.5883757961783446E-2</c:v>
                </c:pt>
                <c:pt idx="4">
                  <c:v>2.6578073089700997E-2</c:v>
                </c:pt>
                <c:pt idx="5">
                  <c:v>6.8781302170283803E-2</c:v>
                </c:pt>
                <c:pt idx="6">
                  <c:v>7.8380566801619436E-2</c:v>
                </c:pt>
                <c:pt idx="7">
                  <c:v>7.3854935263817353E-2</c:v>
                </c:pt>
                <c:pt idx="8">
                  <c:v>5.5717816221073913E-2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0.13677769416610558</c:v>
                </c:pt>
                <c:pt idx="1">
                  <c:v>0.13945620849517604</c:v>
                </c:pt>
                <c:pt idx="2">
                  <c:v>0.11584415584415585</c:v>
                </c:pt>
                <c:pt idx="3">
                  <c:v>0.13196656050955413</c:v>
                </c:pt>
                <c:pt idx="4">
                  <c:v>0.18715393133997785</c:v>
                </c:pt>
                <c:pt idx="5">
                  <c:v>0.12787979966611018</c:v>
                </c:pt>
                <c:pt idx="6">
                  <c:v>0.14979757085020243</c:v>
                </c:pt>
                <c:pt idx="7">
                  <c:v>0.12425170541556453</c:v>
                </c:pt>
                <c:pt idx="8">
                  <c:v>0.18153223994607953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69344"/>
        <c:axId val="57370880"/>
      </c:barChart>
      <c:catAx>
        <c:axId val="57369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7370880"/>
        <c:crosses val="autoZero"/>
        <c:auto val="1"/>
        <c:lblAlgn val="ctr"/>
        <c:lblOffset val="100"/>
        <c:noMultiLvlLbl val="0"/>
      </c:catAx>
      <c:valAx>
        <c:axId val="573708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73693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0.38295541586872095</c:v>
                </c:pt>
                <c:pt idx="1">
                  <c:v>0.36375193100391479</c:v>
                </c:pt>
                <c:pt idx="2">
                  <c:v>0.43753941250756812</c:v>
                </c:pt>
                <c:pt idx="3">
                  <c:v>0.34843985510888081</c:v>
                </c:pt>
                <c:pt idx="4">
                  <c:v>0.3741670886059133</c:v>
                </c:pt>
                <c:pt idx="5">
                  <c:v>0.39601698790949086</c:v>
                </c:pt>
                <c:pt idx="6">
                  <c:v>0.37252954630239937</c:v>
                </c:pt>
                <c:pt idx="7">
                  <c:v>0.38852660523997073</c:v>
                </c:pt>
                <c:pt idx="8">
                  <c:v>0.36809708525588031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5.4122670267692137E-2</c:v>
                </c:pt>
                <c:pt idx="1">
                  <c:v>6.0374675307388624E-2</c:v>
                </c:pt>
                <c:pt idx="2">
                  <c:v>6.858388961901378E-2</c:v>
                </c:pt>
                <c:pt idx="3">
                  <c:v>5.4877910443365124E-2</c:v>
                </c:pt>
                <c:pt idx="4">
                  <c:v>4.1464574512256776E-2</c:v>
                </c:pt>
                <c:pt idx="5">
                  <c:v>5.4771541303540013E-2</c:v>
                </c:pt>
                <c:pt idx="6">
                  <c:v>4.5732171503594848E-2</c:v>
                </c:pt>
                <c:pt idx="7">
                  <c:v>5.3228133725407578E-2</c:v>
                </c:pt>
                <c:pt idx="8">
                  <c:v>4.2679079506498997E-2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0.14487071685407754</c:v>
                </c:pt>
                <c:pt idx="1">
                  <c:v>9.2418285233046904E-2</c:v>
                </c:pt>
                <c:pt idx="2">
                  <c:v>8.9226181783598285E-2</c:v>
                </c:pt>
                <c:pt idx="3">
                  <c:v>0.18210679771693403</c:v>
                </c:pt>
                <c:pt idx="4">
                  <c:v>6.4218073923313176E-2</c:v>
                </c:pt>
                <c:pt idx="5">
                  <c:v>0.16564042366636328</c:v>
                </c:pt>
                <c:pt idx="6">
                  <c:v>0.17243934871215019</c:v>
                </c:pt>
                <c:pt idx="7">
                  <c:v>0.19101843607776889</c:v>
                </c:pt>
                <c:pt idx="8">
                  <c:v>0.11454679345192234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0.41805119700950938</c:v>
                </c:pt>
                <c:pt idx="1">
                  <c:v>0.48345510845564965</c:v>
                </c:pt>
                <c:pt idx="2">
                  <c:v>0.40465051608981994</c:v>
                </c:pt>
                <c:pt idx="3">
                  <c:v>0.41457543673082003</c:v>
                </c:pt>
                <c:pt idx="4">
                  <c:v>0.52015026295851685</c:v>
                </c:pt>
                <c:pt idx="5">
                  <c:v>0.38357104712060569</c:v>
                </c:pt>
                <c:pt idx="6">
                  <c:v>0.40929893348185559</c:v>
                </c:pt>
                <c:pt idx="7">
                  <c:v>0.36722682495685277</c:v>
                </c:pt>
                <c:pt idx="8">
                  <c:v>0.47467704178569842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707904"/>
        <c:axId val="55713792"/>
      </c:barChart>
      <c:catAx>
        <c:axId val="55707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5713792"/>
        <c:crosses val="autoZero"/>
        <c:auto val="1"/>
        <c:lblAlgn val="ctr"/>
        <c:lblOffset val="100"/>
        <c:noMultiLvlLbl val="0"/>
      </c:catAx>
      <c:valAx>
        <c:axId val="5571379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57079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293513.23999999993</c:v>
                </c:pt>
                <c:pt idx="1">
                  <c:v>13417.460000000001</c:v>
                </c:pt>
                <c:pt idx="2">
                  <c:v>63193.739999999983</c:v>
                </c:pt>
                <c:pt idx="3">
                  <c:v>12876.419999999998</c:v>
                </c:pt>
                <c:pt idx="4">
                  <c:v>36252.75</c:v>
                </c:pt>
                <c:pt idx="5">
                  <c:v>630796.66999999993</c:v>
                </c:pt>
                <c:pt idx="6">
                  <c:v>290771.41000000003</c:v>
                </c:pt>
                <c:pt idx="7">
                  <c:v>133890.37</c:v>
                </c:pt>
                <c:pt idx="8">
                  <c:v>18005.820000000003</c:v>
                </c:pt>
                <c:pt idx="9">
                  <c:v>204053.86</c:v>
                </c:pt>
                <c:pt idx="10">
                  <c:v>101687.30000000002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736576"/>
        <c:axId val="5773504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5000</c:v>
                </c:pt>
                <c:pt idx="1">
                  <c:v>196</c:v>
                </c:pt>
                <c:pt idx="2">
                  <c:v>1358</c:v>
                </c:pt>
                <c:pt idx="3">
                  <c:v>309</c:v>
                </c:pt>
                <c:pt idx="4">
                  <c:v>2671</c:v>
                </c:pt>
                <c:pt idx="5">
                  <c:v>5866</c:v>
                </c:pt>
                <c:pt idx="6">
                  <c:v>3053</c:v>
                </c:pt>
                <c:pt idx="7">
                  <c:v>1243</c:v>
                </c:pt>
                <c:pt idx="8">
                  <c:v>254</c:v>
                </c:pt>
                <c:pt idx="9">
                  <c:v>1001</c:v>
                </c:pt>
                <c:pt idx="10">
                  <c:v>7530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23136"/>
        <c:axId val="57733504"/>
      </c:lineChart>
      <c:catAx>
        <c:axId val="5772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7733504"/>
        <c:crosses val="autoZero"/>
        <c:auto val="1"/>
        <c:lblAlgn val="ctr"/>
        <c:lblOffset val="100"/>
        <c:noMultiLvlLbl val="0"/>
      </c:catAx>
      <c:valAx>
        <c:axId val="57733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7723136"/>
        <c:crosses val="autoZero"/>
        <c:crossBetween val="between"/>
      </c:valAx>
      <c:valAx>
        <c:axId val="5773504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7736576"/>
        <c:crosses val="max"/>
        <c:crossBetween val="between"/>
      </c:valAx>
      <c:catAx>
        <c:axId val="5773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577350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56126.98000000001</c:v>
                </c:pt>
                <c:pt idx="1">
                  <c:v>126.58</c:v>
                </c:pt>
                <c:pt idx="2">
                  <c:v>11881.63</c:v>
                </c:pt>
                <c:pt idx="3">
                  <c:v>3351.81</c:v>
                </c:pt>
                <c:pt idx="4">
                  <c:v>3587.1800000000003</c:v>
                </c:pt>
                <c:pt idx="5">
                  <c:v>70603.890000000014</c:v>
                </c:pt>
                <c:pt idx="6">
                  <c:v>64829.380000000005</c:v>
                </c:pt>
                <c:pt idx="7">
                  <c:v>2443.4</c:v>
                </c:pt>
                <c:pt idx="8">
                  <c:v>505.59999999999997</c:v>
                </c:pt>
                <c:pt idx="9">
                  <c:v>18421.329999999998</c:v>
                </c:pt>
                <c:pt idx="10">
                  <c:v>22296.470000000008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14784"/>
        <c:axId val="558132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2761</c:v>
                </c:pt>
                <c:pt idx="1">
                  <c:v>5</c:v>
                </c:pt>
                <c:pt idx="2">
                  <c:v>385</c:v>
                </c:pt>
                <c:pt idx="3">
                  <c:v>102</c:v>
                </c:pt>
                <c:pt idx="4">
                  <c:v>283</c:v>
                </c:pt>
                <c:pt idx="5">
                  <c:v>2671</c:v>
                </c:pt>
                <c:pt idx="6">
                  <c:v>2073</c:v>
                </c:pt>
                <c:pt idx="7">
                  <c:v>64</c:v>
                </c:pt>
                <c:pt idx="8">
                  <c:v>11</c:v>
                </c:pt>
                <c:pt idx="9">
                  <c:v>242</c:v>
                </c:pt>
                <c:pt idx="10">
                  <c:v>3622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93152"/>
        <c:axId val="55795072"/>
      </c:lineChart>
      <c:catAx>
        <c:axId val="5579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5795072"/>
        <c:crosses val="autoZero"/>
        <c:auto val="1"/>
        <c:lblAlgn val="ctr"/>
        <c:lblOffset val="100"/>
        <c:noMultiLvlLbl val="0"/>
      </c:catAx>
      <c:valAx>
        <c:axId val="557950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5793152"/>
        <c:crosses val="autoZero"/>
        <c:crossBetween val="between"/>
      </c:valAx>
      <c:valAx>
        <c:axId val="558132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5814784"/>
        <c:crosses val="max"/>
        <c:crossBetween val="between"/>
      </c:valAx>
      <c:catAx>
        <c:axId val="55814784"/>
        <c:scaling>
          <c:orientation val="minMax"/>
        </c:scaling>
        <c:delete val="1"/>
        <c:axPos val="b"/>
        <c:majorTickMark val="out"/>
        <c:minorTickMark val="none"/>
        <c:tickLblPos val="nextTo"/>
        <c:crossAx val="558132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45.6%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37.4%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54.1%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717987</v>
      </c>
      <c r="D5" s="30">
        <f>SUM(E5:F5)</f>
        <v>209442</v>
      </c>
      <c r="E5" s="31">
        <f>SUM(E6:E13)</f>
        <v>106447</v>
      </c>
      <c r="F5" s="32">
        <f t="shared" ref="F5:G5" si="0">SUM(F6:F13)</f>
        <v>102995</v>
      </c>
      <c r="G5" s="29">
        <f t="shared" si="0"/>
        <v>226988</v>
      </c>
      <c r="H5" s="33">
        <f>D5/C5</f>
        <v>0.29170723146797922</v>
      </c>
      <c r="I5" s="26"/>
      <c r="J5" s="24">
        <f t="shared" ref="J5:J13" si="1">C5-D5-G5</f>
        <v>281557</v>
      </c>
      <c r="K5" s="58">
        <f>E5/C5</f>
        <v>0.14825755898087292</v>
      </c>
      <c r="L5" s="58">
        <f>F5/C5</f>
        <v>0.1434496724871063</v>
      </c>
    </row>
    <row r="6" spans="1:12" ht="20.100000000000001" customHeight="1" thickTop="1">
      <c r="B6" s="18" t="s">
        <v>18</v>
      </c>
      <c r="C6" s="34">
        <v>183148</v>
      </c>
      <c r="D6" s="35">
        <f t="shared" ref="D6:D13" si="2">SUM(E6:F6)</f>
        <v>41030</v>
      </c>
      <c r="E6" s="36">
        <v>23119</v>
      </c>
      <c r="F6" s="37">
        <v>17911</v>
      </c>
      <c r="G6" s="34">
        <v>59022</v>
      </c>
      <c r="H6" s="38">
        <f t="shared" ref="H6:H13" si="3">D6/C6</f>
        <v>0.22402647039552712</v>
      </c>
      <c r="I6" s="26"/>
      <c r="J6" s="24">
        <f t="shared" si="1"/>
        <v>83096</v>
      </c>
      <c r="K6" s="58">
        <f t="shared" ref="K6:K13" si="4">E6/C6</f>
        <v>0.12623124467643654</v>
      </c>
      <c r="L6" s="58">
        <f t="shared" ref="L6:L13" si="5">F6/C6</f>
        <v>9.7795225719090578E-2</v>
      </c>
    </row>
    <row r="7" spans="1:12" ht="20.100000000000001" customHeight="1">
      <c r="B7" s="19" t="s">
        <v>19</v>
      </c>
      <c r="C7" s="39">
        <v>95377</v>
      </c>
      <c r="D7" s="40">
        <f t="shared" si="2"/>
        <v>29160</v>
      </c>
      <c r="E7" s="41">
        <v>14950</v>
      </c>
      <c r="F7" s="42">
        <v>14210</v>
      </c>
      <c r="G7" s="39">
        <v>30287</v>
      </c>
      <c r="H7" s="43">
        <f t="shared" si="3"/>
        <v>0.3057340868343521</v>
      </c>
      <c r="I7" s="26"/>
      <c r="J7" s="24">
        <f t="shared" si="1"/>
        <v>35930</v>
      </c>
      <c r="K7" s="58">
        <f t="shared" si="4"/>
        <v>0.15674638539689861</v>
      </c>
      <c r="L7" s="58">
        <f t="shared" si="5"/>
        <v>0.14898770143745346</v>
      </c>
    </row>
    <row r="8" spans="1:12" ht="20.100000000000001" customHeight="1">
      <c r="B8" s="19" t="s">
        <v>20</v>
      </c>
      <c r="C8" s="39">
        <v>53338</v>
      </c>
      <c r="D8" s="40">
        <f t="shared" si="2"/>
        <v>18151</v>
      </c>
      <c r="E8" s="41">
        <v>8953</v>
      </c>
      <c r="F8" s="42">
        <v>9198</v>
      </c>
      <c r="G8" s="39">
        <v>16546</v>
      </c>
      <c r="H8" s="43">
        <f t="shared" si="3"/>
        <v>0.34030147362105817</v>
      </c>
      <c r="I8" s="26"/>
      <c r="J8" s="24">
        <f t="shared" si="1"/>
        <v>18641</v>
      </c>
      <c r="K8" s="58">
        <f t="shared" si="4"/>
        <v>0.16785406276950768</v>
      </c>
      <c r="L8" s="58">
        <f t="shared" si="5"/>
        <v>0.17244741085155049</v>
      </c>
    </row>
    <row r="9" spans="1:12" ht="20.100000000000001" customHeight="1">
      <c r="B9" s="19" t="s">
        <v>21</v>
      </c>
      <c r="C9" s="39">
        <v>31885</v>
      </c>
      <c r="D9" s="40">
        <f t="shared" si="2"/>
        <v>9158</v>
      </c>
      <c r="E9" s="41">
        <v>4702</v>
      </c>
      <c r="F9" s="42">
        <v>4456</v>
      </c>
      <c r="G9" s="39">
        <v>10304</v>
      </c>
      <c r="H9" s="43">
        <f t="shared" si="3"/>
        <v>0.28721969578171552</v>
      </c>
      <c r="I9" s="26"/>
      <c r="J9" s="24">
        <f t="shared" si="1"/>
        <v>12423</v>
      </c>
      <c r="K9" s="58">
        <f t="shared" si="4"/>
        <v>0.1474674611886467</v>
      </c>
      <c r="L9" s="58">
        <f t="shared" si="5"/>
        <v>0.13975223459306885</v>
      </c>
    </row>
    <row r="10" spans="1:12" ht="20.100000000000001" customHeight="1">
      <c r="B10" s="19" t="s">
        <v>22</v>
      </c>
      <c r="C10" s="39">
        <v>46334</v>
      </c>
      <c r="D10" s="40">
        <f t="shared" si="2"/>
        <v>13773</v>
      </c>
      <c r="E10" s="41">
        <v>6612</v>
      </c>
      <c r="F10" s="42">
        <v>7161</v>
      </c>
      <c r="G10" s="39">
        <v>14587</v>
      </c>
      <c r="H10" s="43">
        <f t="shared" si="3"/>
        <v>0.29725471575948548</v>
      </c>
      <c r="I10" s="26"/>
      <c r="J10" s="24">
        <f t="shared" si="1"/>
        <v>17974</v>
      </c>
      <c r="K10" s="58">
        <f t="shared" si="4"/>
        <v>0.14270298269089654</v>
      </c>
      <c r="L10" s="58">
        <f t="shared" si="5"/>
        <v>0.15455173306858894</v>
      </c>
    </row>
    <row r="11" spans="1:12" ht="20.100000000000001" customHeight="1">
      <c r="B11" s="19" t="s">
        <v>23</v>
      </c>
      <c r="C11" s="39">
        <v>102644</v>
      </c>
      <c r="D11" s="40">
        <f t="shared" si="2"/>
        <v>30316</v>
      </c>
      <c r="E11" s="41">
        <v>14876</v>
      </c>
      <c r="F11" s="42">
        <v>15440</v>
      </c>
      <c r="G11" s="39">
        <v>33048</v>
      </c>
      <c r="H11" s="43">
        <f t="shared" si="3"/>
        <v>0.29535092163204862</v>
      </c>
      <c r="I11" s="26"/>
      <c r="J11" s="24">
        <f t="shared" si="1"/>
        <v>39280</v>
      </c>
      <c r="K11" s="58">
        <f t="shared" si="4"/>
        <v>0.14492810100931375</v>
      </c>
      <c r="L11" s="58">
        <f t="shared" si="5"/>
        <v>0.15042282062273488</v>
      </c>
    </row>
    <row r="12" spans="1:12" ht="20.100000000000001" customHeight="1">
      <c r="B12" s="19" t="s">
        <v>24</v>
      </c>
      <c r="C12" s="39">
        <v>144741</v>
      </c>
      <c r="D12" s="40">
        <f t="shared" si="2"/>
        <v>47638</v>
      </c>
      <c r="E12" s="41">
        <v>23534</v>
      </c>
      <c r="F12" s="42">
        <v>24104</v>
      </c>
      <c r="G12" s="39">
        <v>44690</v>
      </c>
      <c r="H12" s="43">
        <f t="shared" si="3"/>
        <v>0.32912581784014205</v>
      </c>
      <c r="I12" s="26"/>
      <c r="J12" s="24">
        <f t="shared" si="1"/>
        <v>52413</v>
      </c>
      <c r="K12" s="58">
        <f t="shared" si="4"/>
        <v>0.16259387457596672</v>
      </c>
      <c r="L12" s="58">
        <f t="shared" si="5"/>
        <v>0.16653194326417531</v>
      </c>
    </row>
    <row r="13" spans="1:12" ht="20.100000000000001" customHeight="1">
      <c r="B13" s="19" t="s">
        <v>25</v>
      </c>
      <c r="C13" s="39">
        <v>60520</v>
      </c>
      <c r="D13" s="40">
        <f t="shared" si="2"/>
        <v>20216</v>
      </c>
      <c r="E13" s="41">
        <v>9701</v>
      </c>
      <c r="F13" s="42">
        <v>10515</v>
      </c>
      <c r="G13" s="39">
        <v>18504</v>
      </c>
      <c r="H13" s="43">
        <f t="shared" si="3"/>
        <v>0.33403833443489755</v>
      </c>
      <c r="I13" s="26"/>
      <c r="J13" s="24">
        <f t="shared" si="1"/>
        <v>21800</v>
      </c>
      <c r="K13" s="58">
        <f t="shared" si="4"/>
        <v>0.16029411764705884</v>
      </c>
      <c r="L13" s="58">
        <f t="shared" si="5"/>
        <v>0.17374421678783872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7867</v>
      </c>
      <c r="E4" s="46">
        <f t="shared" ref="E4:K4" si="0">SUM(E5:E6)</f>
        <v>5085</v>
      </c>
      <c r="F4" s="46">
        <f t="shared" si="0"/>
        <v>8092</v>
      </c>
      <c r="G4" s="46">
        <f t="shared" si="0"/>
        <v>5046</v>
      </c>
      <c r="H4" s="46">
        <f t="shared" si="0"/>
        <v>4309</v>
      </c>
      <c r="I4" s="46">
        <f t="shared" si="0"/>
        <v>5193</v>
      </c>
      <c r="J4" s="45">
        <f t="shared" si="0"/>
        <v>3129</v>
      </c>
      <c r="K4" s="47">
        <f t="shared" si="0"/>
        <v>38721</v>
      </c>
      <c r="L4" s="55">
        <f>K4/人口統計!D5</f>
        <v>0.18487695877617669</v>
      </c>
    </row>
    <row r="5" spans="1:12" ht="20.100000000000001" customHeight="1">
      <c r="B5" s="115"/>
      <c r="C5" s="116" t="s">
        <v>39</v>
      </c>
      <c r="D5" s="48">
        <v>1032</v>
      </c>
      <c r="E5" s="49">
        <v>810</v>
      </c>
      <c r="F5" s="49">
        <v>824</v>
      </c>
      <c r="G5" s="49">
        <v>633</v>
      </c>
      <c r="H5" s="49">
        <v>503</v>
      </c>
      <c r="I5" s="49">
        <v>512</v>
      </c>
      <c r="J5" s="48">
        <v>315</v>
      </c>
      <c r="K5" s="50">
        <f>SUM(D5:J5)</f>
        <v>4629</v>
      </c>
      <c r="L5" s="56">
        <f>K5/人口統計!D5</f>
        <v>2.2101584209470879E-2</v>
      </c>
    </row>
    <row r="6" spans="1:12" ht="20.100000000000001" customHeight="1">
      <c r="B6" s="115"/>
      <c r="C6" s="117" t="s">
        <v>40</v>
      </c>
      <c r="D6" s="51">
        <v>6835</v>
      </c>
      <c r="E6" s="52">
        <v>4275</v>
      </c>
      <c r="F6" s="52">
        <v>7268</v>
      </c>
      <c r="G6" s="52">
        <v>4413</v>
      </c>
      <c r="H6" s="52">
        <v>3806</v>
      </c>
      <c r="I6" s="52">
        <v>4681</v>
      </c>
      <c r="J6" s="51">
        <v>2814</v>
      </c>
      <c r="K6" s="53">
        <f>SUM(D6:J6)</f>
        <v>34092</v>
      </c>
      <c r="L6" s="57">
        <f>K6/人口統計!D5</f>
        <v>0.16277537456670582</v>
      </c>
    </row>
    <row r="7" spans="1:12" ht="20.100000000000001" customHeight="1" thickBot="1">
      <c r="B7" s="193" t="s">
        <v>63</v>
      </c>
      <c r="C7" s="194"/>
      <c r="D7" s="45">
        <v>93</v>
      </c>
      <c r="E7" s="46">
        <v>129</v>
      </c>
      <c r="F7" s="46">
        <v>107</v>
      </c>
      <c r="G7" s="46">
        <v>109</v>
      </c>
      <c r="H7" s="46">
        <v>97</v>
      </c>
      <c r="I7" s="46">
        <v>104</v>
      </c>
      <c r="J7" s="45">
        <v>75</v>
      </c>
      <c r="K7" s="47">
        <f>SUM(D7:J7)</f>
        <v>714</v>
      </c>
      <c r="L7" s="78"/>
    </row>
    <row r="8" spans="1:12" ht="20.100000000000001" customHeight="1" thickTop="1">
      <c r="B8" s="195" t="s">
        <v>35</v>
      </c>
      <c r="C8" s="196"/>
      <c r="D8" s="35">
        <f>D4+D7</f>
        <v>7960</v>
      </c>
      <c r="E8" s="34">
        <f t="shared" ref="E8:K8" si="1">E4+E7</f>
        <v>5214</v>
      </c>
      <c r="F8" s="34">
        <f t="shared" si="1"/>
        <v>8199</v>
      </c>
      <c r="G8" s="34">
        <f t="shared" si="1"/>
        <v>5155</v>
      </c>
      <c r="H8" s="34">
        <f t="shared" si="1"/>
        <v>4406</v>
      </c>
      <c r="I8" s="34">
        <f t="shared" si="1"/>
        <v>5297</v>
      </c>
      <c r="J8" s="35">
        <f t="shared" si="1"/>
        <v>3204</v>
      </c>
      <c r="K8" s="54">
        <f t="shared" si="1"/>
        <v>39435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1227</v>
      </c>
      <c r="E23" s="39">
        <v>777</v>
      </c>
      <c r="F23" s="39">
        <v>1139</v>
      </c>
      <c r="G23" s="39">
        <v>730</v>
      </c>
      <c r="H23" s="39">
        <v>635</v>
      </c>
      <c r="I23" s="39">
        <v>857</v>
      </c>
      <c r="J23" s="40">
        <v>520</v>
      </c>
      <c r="K23" s="167">
        <f t="shared" ref="K23:K30" si="2">SUM(D23:J23)</f>
        <v>5885</v>
      </c>
      <c r="L23" s="188">
        <f>K23/人口統計!D6</f>
        <v>0.14343163538873996</v>
      </c>
    </row>
    <row r="24" spans="1:12" ht="20.100000000000001" customHeight="1">
      <c r="B24" s="197" t="s">
        <v>19</v>
      </c>
      <c r="C24" s="199"/>
      <c r="D24" s="45">
        <v>1196</v>
      </c>
      <c r="E24" s="46">
        <v>810</v>
      </c>
      <c r="F24" s="46">
        <v>1167</v>
      </c>
      <c r="G24" s="46">
        <v>709</v>
      </c>
      <c r="H24" s="46">
        <v>564</v>
      </c>
      <c r="I24" s="46">
        <v>639</v>
      </c>
      <c r="J24" s="45">
        <v>452</v>
      </c>
      <c r="K24" s="47">
        <f t="shared" si="2"/>
        <v>5537</v>
      </c>
      <c r="L24" s="55">
        <f>K24/人口統計!D7</f>
        <v>0.18988340192043895</v>
      </c>
    </row>
    <row r="25" spans="1:12" ht="20.100000000000001" customHeight="1">
      <c r="B25" s="197" t="s">
        <v>20</v>
      </c>
      <c r="C25" s="199"/>
      <c r="D25" s="45">
        <v>797</v>
      </c>
      <c r="E25" s="46">
        <v>465</v>
      </c>
      <c r="F25" s="46">
        <v>787</v>
      </c>
      <c r="G25" s="46">
        <v>529</v>
      </c>
      <c r="H25" s="46">
        <v>455</v>
      </c>
      <c r="I25" s="46">
        <v>489</v>
      </c>
      <c r="J25" s="45">
        <v>310</v>
      </c>
      <c r="K25" s="47">
        <f t="shared" si="2"/>
        <v>3832</v>
      </c>
      <c r="L25" s="55">
        <f>K25/人口統計!D8</f>
        <v>0.21111784474684592</v>
      </c>
    </row>
    <row r="26" spans="1:12" ht="20.100000000000001" customHeight="1">
      <c r="B26" s="197" t="s">
        <v>21</v>
      </c>
      <c r="C26" s="199"/>
      <c r="D26" s="45">
        <v>230</v>
      </c>
      <c r="E26" s="46">
        <v>175</v>
      </c>
      <c r="F26" s="46">
        <v>315</v>
      </c>
      <c r="G26" s="46">
        <v>208</v>
      </c>
      <c r="H26" s="46">
        <v>198</v>
      </c>
      <c r="I26" s="46">
        <v>204</v>
      </c>
      <c r="J26" s="45">
        <v>144</v>
      </c>
      <c r="K26" s="47">
        <f t="shared" si="2"/>
        <v>1474</v>
      </c>
      <c r="L26" s="55">
        <f>K26/人口統計!D9</f>
        <v>0.16095217296352915</v>
      </c>
    </row>
    <row r="27" spans="1:12" ht="20.100000000000001" customHeight="1">
      <c r="B27" s="197" t="s">
        <v>22</v>
      </c>
      <c r="C27" s="199"/>
      <c r="D27" s="45">
        <v>413</v>
      </c>
      <c r="E27" s="46">
        <v>250</v>
      </c>
      <c r="F27" s="46">
        <v>511</v>
      </c>
      <c r="G27" s="46">
        <v>315</v>
      </c>
      <c r="H27" s="46">
        <v>262</v>
      </c>
      <c r="I27" s="46">
        <v>312</v>
      </c>
      <c r="J27" s="45">
        <v>177</v>
      </c>
      <c r="K27" s="47">
        <f t="shared" si="2"/>
        <v>2240</v>
      </c>
      <c r="L27" s="55">
        <f>K27/人口統計!D10</f>
        <v>0.16263704349088798</v>
      </c>
    </row>
    <row r="28" spans="1:12" ht="20.100000000000001" customHeight="1">
      <c r="B28" s="197" t="s">
        <v>23</v>
      </c>
      <c r="C28" s="199"/>
      <c r="D28" s="45">
        <v>730</v>
      </c>
      <c r="E28" s="46">
        <v>634</v>
      </c>
      <c r="F28" s="46">
        <v>1276</v>
      </c>
      <c r="G28" s="46">
        <v>637</v>
      </c>
      <c r="H28" s="46">
        <v>598</v>
      </c>
      <c r="I28" s="46">
        <v>728</v>
      </c>
      <c r="J28" s="45">
        <v>387</v>
      </c>
      <c r="K28" s="47">
        <f t="shared" si="2"/>
        <v>4990</v>
      </c>
      <c r="L28" s="55">
        <f>K28/人口統計!D11</f>
        <v>0.16459955139200422</v>
      </c>
    </row>
    <row r="29" spans="1:12" ht="20.100000000000001" customHeight="1">
      <c r="B29" s="197" t="s">
        <v>24</v>
      </c>
      <c r="C29" s="198"/>
      <c r="D29" s="40">
        <v>2769</v>
      </c>
      <c r="E29" s="39">
        <v>1560</v>
      </c>
      <c r="F29" s="39">
        <v>2187</v>
      </c>
      <c r="G29" s="39">
        <v>1488</v>
      </c>
      <c r="H29" s="39">
        <v>1248</v>
      </c>
      <c r="I29" s="39">
        <v>1394</v>
      </c>
      <c r="J29" s="40">
        <v>806</v>
      </c>
      <c r="K29" s="167">
        <f t="shared" si="2"/>
        <v>11452</v>
      </c>
      <c r="L29" s="168">
        <f>K29/人口統計!D12</f>
        <v>0.24039632226373903</v>
      </c>
    </row>
    <row r="30" spans="1:12" ht="20.100000000000001" customHeight="1">
      <c r="B30" s="197" t="s">
        <v>25</v>
      </c>
      <c r="C30" s="198"/>
      <c r="D30" s="40">
        <v>505</v>
      </c>
      <c r="E30" s="39">
        <v>414</v>
      </c>
      <c r="F30" s="39">
        <v>710</v>
      </c>
      <c r="G30" s="39">
        <v>430</v>
      </c>
      <c r="H30" s="39">
        <v>349</v>
      </c>
      <c r="I30" s="39">
        <v>570</v>
      </c>
      <c r="J30" s="40">
        <v>333</v>
      </c>
      <c r="K30" s="167">
        <f t="shared" si="2"/>
        <v>3311</v>
      </c>
      <c r="L30" s="168">
        <f>K30/人口統計!D13</f>
        <v>0.16378116343490304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28481</v>
      </c>
      <c r="E5" s="174">
        <v>1798459.0400000003</v>
      </c>
      <c r="F5" s="175">
        <v>12219</v>
      </c>
      <c r="G5" s="176">
        <v>254174.2499999998</v>
      </c>
      <c r="H5" s="173">
        <v>2891</v>
      </c>
      <c r="I5" s="174">
        <v>680350.87000000011</v>
      </c>
      <c r="J5" s="175">
        <v>6907</v>
      </c>
      <c r="K5" s="176">
        <v>1963278.03</v>
      </c>
      <c r="M5" s="147">
        <f>Q5+Q7</f>
        <v>40700</v>
      </c>
      <c r="N5" s="119" t="s">
        <v>106</v>
      </c>
      <c r="O5" s="120"/>
      <c r="P5" s="132"/>
      <c r="Q5" s="121">
        <v>28481</v>
      </c>
      <c r="R5" s="122">
        <v>1798459.0400000003</v>
      </c>
      <c r="S5" s="122">
        <f>R5/Q5*100</f>
        <v>6314.5923247077008</v>
      </c>
    </row>
    <row r="6" spans="1:19" ht="20.100000000000001" customHeight="1" thickTop="1">
      <c r="B6" s="203" t="s">
        <v>112</v>
      </c>
      <c r="C6" s="203"/>
      <c r="D6" s="169">
        <v>4533</v>
      </c>
      <c r="E6" s="170">
        <v>260432.48</v>
      </c>
      <c r="F6" s="171">
        <v>2052</v>
      </c>
      <c r="G6" s="172">
        <v>43225.960000000006</v>
      </c>
      <c r="H6" s="169">
        <v>283</v>
      </c>
      <c r="I6" s="170">
        <v>66167.959999999977</v>
      </c>
      <c r="J6" s="171">
        <v>1113</v>
      </c>
      <c r="K6" s="172">
        <v>346135.38</v>
      </c>
      <c r="M6" s="58"/>
      <c r="N6" s="123"/>
      <c r="O6" s="92" t="s">
        <v>103</v>
      </c>
      <c r="P6" s="105"/>
      <c r="Q6" s="96">
        <f>Q5/Q$13</f>
        <v>0.56400253475385165</v>
      </c>
      <c r="R6" s="97">
        <f>R5/R$13</f>
        <v>0.38295541586872095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4393</v>
      </c>
      <c r="E7" s="144">
        <v>275852.38</v>
      </c>
      <c r="F7" s="145">
        <v>2185</v>
      </c>
      <c r="G7" s="146">
        <v>43239.600000000006</v>
      </c>
      <c r="H7" s="143">
        <v>230</v>
      </c>
      <c r="I7" s="144">
        <v>56253.799999999996</v>
      </c>
      <c r="J7" s="145">
        <v>892</v>
      </c>
      <c r="K7" s="146">
        <v>255117.15</v>
      </c>
      <c r="M7" s="58"/>
      <c r="N7" s="124" t="s">
        <v>107</v>
      </c>
      <c r="O7" s="125"/>
      <c r="P7" s="133"/>
      <c r="Q7" s="126">
        <v>12219</v>
      </c>
      <c r="R7" s="127">
        <v>254174.2499999998</v>
      </c>
      <c r="S7" s="127">
        <f>R7/Q7*100</f>
        <v>2080.1559047385203</v>
      </c>
    </row>
    <row r="8" spans="1:19" ht="20.100000000000001" customHeight="1">
      <c r="B8" s="200" t="s">
        <v>114</v>
      </c>
      <c r="C8" s="200"/>
      <c r="D8" s="143">
        <v>2701</v>
      </c>
      <c r="E8" s="144">
        <v>166331.18999999994</v>
      </c>
      <c r="F8" s="145">
        <v>1329</v>
      </c>
      <c r="G8" s="146">
        <v>26196.509999999995</v>
      </c>
      <c r="H8" s="143">
        <v>331</v>
      </c>
      <c r="I8" s="144">
        <v>86930.47</v>
      </c>
      <c r="J8" s="145">
        <v>663</v>
      </c>
      <c r="K8" s="146">
        <v>197901.65999999997</v>
      </c>
      <c r="L8" s="87"/>
      <c r="M8" s="86"/>
      <c r="N8" s="128"/>
      <c r="O8" s="92" t="s">
        <v>103</v>
      </c>
      <c r="P8" s="105"/>
      <c r="Q8" s="96">
        <f>Q7/Q$13</f>
        <v>0.24196997900906966</v>
      </c>
      <c r="R8" s="97">
        <f>R7/R$13</f>
        <v>5.4122670267692137E-2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1042</v>
      </c>
      <c r="E9" s="144">
        <v>67594.76999999999</v>
      </c>
      <c r="F9" s="145">
        <v>378</v>
      </c>
      <c r="G9" s="146">
        <v>7490.7399999999989</v>
      </c>
      <c r="H9" s="143">
        <v>48</v>
      </c>
      <c r="I9" s="144">
        <v>11601.25</v>
      </c>
      <c r="J9" s="145">
        <v>338</v>
      </c>
      <c r="K9" s="146">
        <v>93967.209999999992</v>
      </c>
      <c r="L9" s="87"/>
      <c r="M9" s="86"/>
      <c r="N9" s="124" t="s">
        <v>108</v>
      </c>
      <c r="O9" s="125"/>
      <c r="P9" s="133"/>
      <c r="Q9" s="126">
        <v>2891</v>
      </c>
      <c r="R9" s="127">
        <v>680350.87000000011</v>
      </c>
      <c r="S9" s="127">
        <f>R9/Q9*100</f>
        <v>23533.409546869596</v>
      </c>
    </row>
    <row r="10" spans="1:19" ht="20.100000000000001" customHeight="1">
      <c r="B10" s="200" t="s">
        <v>116</v>
      </c>
      <c r="C10" s="200"/>
      <c r="D10" s="143">
        <v>1686</v>
      </c>
      <c r="E10" s="144">
        <v>112042.54000000002</v>
      </c>
      <c r="F10" s="145">
        <v>720</v>
      </c>
      <c r="G10" s="146">
        <v>15496.159999999998</v>
      </c>
      <c r="H10" s="143">
        <v>206</v>
      </c>
      <c r="I10" s="144">
        <v>46863.58</v>
      </c>
      <c r="J10" s="145">
        <v>383</v>
      </c>
      <c r="K10" s="146">
        <v>108521.29000000001</v>
      </c>
      <c r="L10" s="87"/>
      <c r="M10" s="86"/>
      <c r="N10" s="93"/>
      <c r="O10" s="92" t="s">
        <v>103</v>
      </c>
      <c r="P10" s="105"/>
      <c r="Q10" s="96">
        <f>Q9/Q$13</f>
        <v>5.724979207097311E-2</v>
      </c>
      <c r="R10" s="97">
        <f>R9/R$13</f>
        <v>0.14487071685407754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3507</v>
      </c>
      <c r="E11" s="144">
        <v>236236.2999999999</v>
      </c>
      <c r="F11" s="145">
        <v>1259</v>
      </c>
      <c r="G11" s="146">
        <v>29000.65</v>
      </c>
      <c r="H11" s="143">
        <v>484</v>
      </c>
      <c r="I11" s="144">
        <v>109350.87999999998</v>
      </c>
      <c r="J11" s="145">
        <v>925</v>
      </c>
      <c r="K11" s="146">
        <v>259553.28000000003</v>
      </c>
      <c r="L11" s="87"/>
      <c r="M11" s="86"/>
      <c r="N11" s="124" t="s">
        <v>109</v>
      </c>
      <c r="O11" s="125"/>
      <c r="P11" s="133"/>
      <c r="Q11" s="99">
        <v>6907</v>
      </c>
      <c r="R11" s="100">
        <v>1963278.03</v>
      </c>
      <c r="S11" s="100">
        <f>R11/Q11*100</f>
        <v>28424.468365426379</v>
      </c>
    </row>
    <row r="12" spans="1:19" ht="20.100000000000001" customHeight="1" thickBot="1">
      <c r="B12" s="200" t="s">
        <v>118</v>
      </c>
      <c r="C12" s="200"/>
      <c r="D12" s="143">
        <v>8162</v>
      </c>
      <c r="E12" s="144">
        <v>507507.26000000013</v>
      </c>
      <c r="F12" s="145">
        <v>3358</v>
      </c>
      <c r="G12" s="146">
        <v>69528.479999999996</v>
      </c>
      <c r="H12" s="143">
        <v>1061</v>
      </c>
      <c r="I12" s="144">
        <v>249515.06999999998</v>
      </c>
      <c r="J12" s="145">
        <v>1785</v>
      </c>
      <c r="K12" s="146">
        <v>479684.73000000016</v>
      </c>
      <c r="L12" s="87"/>
      <c r="M12" s="86"/>
      <c r="N12" s="123"/>
      <c r="O12" s="82" t="s">
        <v>103</v>
      </c>
      <c r="P12" s="106"/>
      <c r="Q12" s="101">
        <f>Q11/Q$13</f>
        <v>0.13677769416610558</v>
      </c>
      <c r="R12" s="102">
        <f>R11/R$13</f>
        <v>0.41805119700950938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2457</v>
      </c>
      <c r="E13" s="144">
        <v>172462.12000000002</v>
      </c>
      <c r="F13" s="145">
        <v>938</v>
      </c>
      <c r="G13" s="146">
        <v>19996.150000000001</v>
      </c>
      <c r="H13" s="143">
        <v>248</v>
      </c>
      <c r="I13" s="144">
        <v>53667.859999999993</v>
      </c>
      <c r="J13" s="145">
        <v>808</v>
      </c>
      <c r="K13" s="146">
        <v>222397.33</v>
      </c>
      <c r="M13" s="58"/>
      <c r="N13" s="129" t="s">
        <v>110</v>
      </c>
      <c r="O13" s="130"/>
      <c r="P13" s="131"/>
      <c r="Q13" s="94">
        <f>Q5+Q7+Q9+Q11</f>
        <v>50498</v>
      </c>
      <c r="R13" s="95">
        <f>R5+R7+R9+R11</f>
        <v>4696262.1900000004</v>
      </c>
      <c r="S13" s="95">
        <f>R13/Q13*100</f>
        <v>9299.8974018773024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0.56400253475385165</v>
      </c>
      <c r="O16" s="58">
        <f>F5/(D5+F5+H5+J5)</f>
        <v>0.24196997900906966</v>
      </c>
      <c r="P16" s="58">
        <f>H5/(D5+F5+H5+J5)</f>
        <v>5.724979207097311E-2</v>
      </c>
      <c r="Q16" s="58">
        <f>J5/(D5+F5+H5+J5)</f>
        <v>0.13677769416610558</v>
      </c>
    </row>
    <row r="17" spans="13:17" ht="20.100000000000001" customHeight="1">
      <c r="M17" s="14" t="s">
        <v>132</v>
      </c>
      <c r="N17" s="58">
        <f t="shared" ref="N17:N23" si="0">D6/(D6+F6+H6+J6)</f>
        <v>0.56797393810299457</v>
      </c>
      <c r="O17" s="58">
        <f t="shared" ref="O17:O23" si="1">F6/(D6+F6+H6+J6)</f>
        <v>0.25711063776469112</v>
      </c>
      <c r="P17" s="58">
        <f t="shared" ref="P17:P23" si="2">H6/(D6+F6+H6+J6)</f>
        <v>3.5459215637138206E-2</v>
      </c>
      <c r="Q17" s="58">
        <f t="shared" ref="Q17:Q23" si="3">J6/(D6+F6+H6+J6)</f>
        <v>0.13945620849517604</v>
      </c>
    </row>
    <row r="18" spans="13:17" ht="20.100000000000001" customHeight="1">
      <c r="M18" s="14" t="s">
        <v>133</v>
      </c>
      <c r="N18" s="58">
        <f t="shared" si="0"/>
        <v>0.57051948051948054</v>
      </c>
      <c r="O18" s="58">
        <f t="shared" si="1"/>
        <v>0.28376623376623378</v>
      </c>
      <c r="P18" s="58">
        <f t="shared" si="2"/>
        <v>2.987012987012987E-2</v>
      </c>
      <c r="Q18" s="58">
        <f t="shared" si="3"/>
        <v>0.11584415584415585</v>
      </c>
    </row>
    <row r="19" spans="13:17" ht="20.100000000000001" customHeight="1">
      <c r="M19" s="14" t="s">
        <v>134</v>
      </c>
      <c r="N19" s="58">
        <f t="shared" si="0"/>
        <v>0.53761942675159236</v>
      </c>
      <c r="O19" s="58">
        <f t="shared" si="1"/>
        <v>0.26453025477707004</v>
      </c>
      <c r="P19" s="58">
        <f t="shared" si="2"/>
        <v>6.5883757961783446E-2</v>
      </c>
      <c r="Q19" s="58">
        <f t="shared" si="3"/>
        <v>0.13196656050955413</v>
      </c>
    </row>
    <row r="20" spans="13:17" ht="20.100000000000001" customHeight="1">
      <c r="M20" s="14" t="s">
        <v>135</v>
      </c>
      <c r="N20" s="58">
        <f t="shared" si="0"/>
        <v>0.57696566998892584</v>
      </c>
      <c r="O20" s="58">
        <f t="shared" si="1"/>
        <v>0.20930232558139536</v>
      </c>
      <c r="P20" s="58">
        <f t="shared" si="2"/>
        <v>2.6578073089700997E-2</v>
      </c>
      <c r="Q20" s="58">
        <f t="shared" si="3"/>
        <v>0.18715393133997785</v>
      </c>
    </row>
    <row r="21" spans="13:17" ht="20.100000000000001" customHeight="1">
      <c r="M21" s="14" t="s">
        <v>136</v>
      </c>
      <c r="N21" s="58">
        <f t="shared" si="0"/>
        <v>0.56293823038397328</v>
      </c>
      <c r="O21" s="58">
        <f t="shared" si="1"/>
        <v>0.24040066777963273</v>
      </c>
      <c r="P21" s="58">
        <f t="shared" si="2"/>
        <v>6.8781302170283803E-2</v>
      </c>
      <c r="Q21" s="58">
        <f t="shared" si="3"/>
        <v>0.12787979966611018</v>
      </c>
    </row>
    <row r="22" spans="13:17" ht="20.100000000000001" customHeight="1">
      <c r="M22" s="14" t="s">
        <v>137</v>
      </c>
      <c r="N22" s="58">
        <f t="shared" si="0"/>
        <v>0.56793522267206475</v>
      </c>
      <c r="O22" s="58">
        <f t="shared" si="1"/>
        <v>0.20388663967611337</v>
      </c>
      <c r="P22" s="58">
        <f t="shared" si="2"/>
        <v>7.8380566801619436E-2</v>
      </c>
      <c r="Q22" s="58">
        <f t="shared" si="3"/>
        <v>0.14979757085020243</v>
      </c>
    </row>
    <row r="23" spans="13:17" ht="20.100000000000001" customHeight="1">
      <c r="M23" s="14" t="s">
        <v>138</v>
      </c>
      <c r="N23" s="58">
        <f t="shared" si="0"/>
        <v>0.56814701378254207</v>
      </c>
      <c r="O23" s="58">
        <f t="shared" si="1"/>
        <v>0.23374634553807602</v>
      </c>
      <c r="P23" s="58">
        <f t="shared" si="2"/>
        <v>7.3854935263817353E-2</v>
      </c>
      <c r="Q23" s="58">
        <f t="shared" si="3"/>
        <v>0.12425170541556453</v>
      </c>
    </row>
    <row r="24" spans="13:17" ht="20.100000000000001" customHeight="1">
      <c r="M24" s="14" t="s">
        <v>139</v>
      </c>
      <c r="N24" s="58">
        <f t="shared" ref="N24" si="4">D13/(D13+F13+H13+J13)</f>
        <v>0.55201078409346216</v>
      </c>
      <c r="O24" s="58">
        <f t="shared" ref="O24" si="5">F13/(D13+F13+H13+J13)</f>
        <v>0.2107391597393844</v>
      </c>
      <c r="P24" s="58">
        <f t="shared" ref="P24" si="6">H13/(D13+F13+H13+J13)</f>
        <v>5.5717816221073913E-2</v>
      </c>
      <c r="Q24" s="58">
        <f t="shared" ref="Q24" si="7">J13/(D13+F13+H13+J13)</f>
        <v>0.18153223994607953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0.38295541586872095</v>
      </c>
      <c r="O29" s="58">
        <f>G5/(E5+G5+I5+K5)</f>
        <v>5.4122670267692137E-2</v>
      </c>
      <c r="P29" s="58">
        <f>I5/(E5+G5+I5+K5)</f>
        <v>0.14487071685407754</v>
      </c>
      <c r="Q29" s="58">
        <f>K5/(E5+G5+I5+K5)</f>
        <v>0.41805119700950938</v>
      </c>
    </row>
    <row r="30" spans="13:17" ht="20.100000000000001" customHeight="1">
      <c r="M30" s="14" t="s">
        <v>132</v>
      </c>
      <c r="N30" s="58">
        <f t="shared" ref="N30:N37" si="8">E6/(E6+G6+I6+K6)</f>
        <v>0.36375193100391479</v>
      </c>
      <c r="O30" s="58">
        <f t="shared" ref="O30:O37" si="9">G6/(E6+G6+I6+K6)</f>
        <v>6.0374675307388624E-2</v>
      </c>
      <c r="P30" s="58">
        <f t="shared" ref="P30:P37" si="10">I6/(E6+G6+I6+K6)</f>
        <v>9.2418285233046904E-2</v>
      </c>
      <c r="Q30" s="58">
        <f t="shared" ref="Q30:Q37" si="11">K6/(E6+G6+I6+K6)</f>
        <v>0.48345510845564965</v>
      </c>
    </row>
    <row r="31" spans="13:17" ht="20.100000000000001" customHeight="1">
      <c r="M31" s="14" t="s">
        <v>133</v>
      </c>
      <c r="N31" s="58">
        <f t="shared" si="8"/>
        <v>0.43753941250756812</v>
      </c>
      <c r="O31" s="58">
        <f t="shared" si="9"/>
        <v>6.858388961901378E-2</v>
      </c>
      <c r="P31" s="58">
        <f t="shared" si="10"/>
        <v>8.9226181783598285E-2</v>
      </c>
      <c r="Q31" s="58">
        <f t="shared" si="11"/>
        <v>0.40465051608981994</v>
      </c>
    </row>
    <row r="32" spans="13:17" ht="20.100000000000001" customHeight="1">
      <c r="M32" s="14" t="s">
        <v>134</v>
      </c>
      <c r="N32" s="58">
        <f t="shared" si="8"/>
        <v>0.34843985510888081</v>
      </c>
      <c r="O32" s="58">
        <f t="shared" si="9"/>
        <v>5.4877910443365124E-2</v>
      </c>
      <c r="P32" s="58">
        <f t="shared" si="10"/>
        <v>0.18210679771693403</v>
      </c>
      <c r="Q32" s="58">
        <f t="shared" si="11"/>
        <v>0.41457543673082003</v>
      </c>
    </row>
    <row r="33" spans="13:17" ht="20.100000000000001" customHeight="1">
      <c r="M33" s="14" t="s">
        <v>135</v>
      </c>
      <c r="N33" s="58">
        <f t="shared" si="8"/>
        <v>0.3741670886059133</v>
      </c>
      <c r="O33" s="58">
        <f t="shared" si="9"/>
        <v>4.1464574512256776E-2</v>
      </c>
      <c r="P33" s="58">
        <f t="shared" si="10"/>
        <v>6.4218073923313176E-2</v>
      </c>
      <c r="Q33" s="58">
        <f t="shared" si="11"/>
        <v>0.52015026295851685</v>
      </c>
    </row>
    <row r="34" spans="13:17" ht="20.100000000000001" customHeight="1">
      <c r="M34" s="14" t="s">
        <v>136</v>
      </c>
      <c r="N34" s="58">
        <f t="shared" si="8"/>
        <v>0.39601698790949086</v>
      </c>
      <c r="O34" s="58">
        <f t="shared" si="9"/>
        <v>5.4771541303540013E-2</v>
      </c>
      <c r="P34" s="58">
        <f t="shared" si="10"/>
        <v>0.16564042366636328</v>
      </c>
      <c r="Q34" s="58">
        <f t="shared" si="11"/>
        <v>0.38357104712060569</v>
      </c>
    </row>
    <row r="35" spans="13:17" ht="20.100000000000001" customHeight="1">
      <c r="M35" s="14" t="s">
        <v>137</v>
      </c>
      <c r="N35" s="58">
        <f t="shared" si="8"/>
        <v>0.37252954630239937</v>
      </c>
      <c r="O35" s="58">
        <f t="shared" si="9"/>
        <v>4.5732171503594848E-2</v>
      </c>
      <c r="P35" s="58">
        <f t="shared" si="10"/>
        <v>0.17243934871215019</v>
      </c>
      <c r="Q35" s="58">
        <f t="shared" si="11"/>
        <v>0.40929893348185559</v>
      </c>
    </row>
    <row r="36" spans="13:17" ht="20.100000000000001" customHeight="1">
      <c r="M36" s="14" t="s">
        <v>138</v>
      </c>
      <c r="N36" s="58">
        <f t="shared" si="8"/>
        <v>0.38852660523997073</v>
      </c>
      <c r="O36" s="58">
        <f t="shared" si="9"/>
        <v>5.3228133725407578E-2</v>
      </c>
      <c r="P36" s="58">
        <f t="shared" si="10"/>
        <v>0.19101843607776889</v>
      </c>
      <c r="Q36" s="58">
        <f t="shared" si="11"/>
        <v>0.36722682495685277</v>
      </c>
    </row>
    <row r="37" spans="13:17" ht="20.100000000000001" customHeight="1">
      <c r="M37" s="14" t="s">
        <v>139</v>
      </c>
      <c r="N37" s="58">
        <f t="shared" si="8"/>
        <v>0.36809708525588031</v>
      </c>
      <c r="O37" s="58">
        <f t="shared" si="9"/>
        <v>4.2679079506498997E-2</v>
      </c>
      <c r="P37" s="58">
        <f t="shared" si="10"/>
        <v>0.11454679345192234</v>
      </c>
      <c r="Q37" s="58">
        <f t="shared" si="11"/>
        <v>0.47467704178569842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5000</v>
      </c>
      <c r="F5" s="149">
        <f>E5/SUM(E$5:E$15)</f>
        <v>0.17555563358028159</v>
      </c>
      <c r="G5" s="150">
        <v>293513.23999999993</v>
      </c>
      <c r="H5" s="151">
        <f>G5/SUM(G$5:G$15)</f>
        <v>0.1632026270667804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196</v>
      </c>
      <c r="F6" s="153">
        <f t="shared" ref="F6:F15" si="0">E6/SUM(E$5:E$15)</f>
        <v>6.8817808363470382E-3</v>
      </c>
      <c r="G6" s="154">
        <v>13417.460000000001</v>
      </c>
      <c r="H6" s="155">
        <f t="shared" ref="H6:H15" si="1">G6/SUM(G$5:G$15)</f>
        <v>7.4605313224147705E-3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1358</v>
      </c>
      <c r="F7" s="153">
        <f t="shared" si="0"/>
        <v>4.7680910080404482E-2</v>
      </c>
      <c r="G7" s="154">
        <v>63193.739999999983</v>
      </c>
      <c r="H7" s="155">
        <f t="shared" si="1"/>
        <v>3.5137714340160879E-2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309</v>
      </c>
      <c r="F8" s="153">
        <f t="shared" si="0"/>
        <v>1.0849338155261403E-2</v>
      </c>
      <c r="G8" s="154">
        <v>12876.419999999998</v>
      </c>
      <c r="H8" s="155">
        <f t="shared" si="1"/>
        <v>7.1596960028625376E-3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2671</v>
      </c>
      <c r="F9" s="153">
        <f t="shared" si="0"/>
        <v>9.3781819458586421E-2</v>
      </c>
      <c r="G9" s="154">
        <v>36252.75</v>
      </c>
      <c r="H9" s="155">
        <f t="shared" si="1"/>
        <v>2.0157673426913294E-2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5866</v>
      </c>
      <c r="F10" s="153">
        <f t="shared" si="0"/>
        <v>0.20596186931638635</v>
      </c>
      <c r="G10" s="154">
        <v>630796.66999999993</v>
      </c>
      <c r="H10" s="155">
        <f t="shared" si="1"/>
        <v>0.35074286151104106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3053</v>
      </c>
      <c r="F11" s="153">
        <f t="shared" si="0"/>
        <v>0.10719426986411994</v>
      </c>
      <c r="G11" s="154">
        <v>290771.41000000003</v>
      </c>
      <c r="H11" s="155">
        <f t="shared" si="1"/>
        <v>0.16167808303268336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1243</v>
      </c>
      <c r="F12" s="153">
        <f t="shared" si="0"/>
        <v>4.3643130508058001E-2</v>
      </c>
      <c r="G12" s="154">
        <v>133890.37</v>
      </c>
      <c r="H12" s="155">
        <f t="shared" si="1"/>
        <v>7.4447272371574266E-2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254</v>
      </c>
      <c r="F13" s="153">
        <f t="shared" si="0"/>
        <v>8.9182261858783054E-3</v>
      </c>
      <c r="G13" s="154">
        <v>18005.820000000003</v>
      </c>
      <c r="H13" s="155">
        <f t="shared" si="1"/>
        <v>1.0011804327776073E-2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1001</v>
      </c>
      <c r="F14" s="153">
        <f t="shared" si="0"/>
        <v>3.5146237842772377E-2</v>
      </c>
      <c r="G14" s="154">
        <v>204053.86</v>
      </c>
      <c r="H14" s="155">
        <f t="shared" si="1"/>
        <v>0.11346038773282263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7530</v>
      </c>
      <c r="F15" s="157">
        <f t="shared" si="0"/>
        <v>0.26438678417190409</v>
      </c>
      <c r="G15" s="158">
        <v>101687.30000000002</v>
      </c>
      <c r="H15" s="159">
        <f t="shared" si="1"/>
        <v>5.6541348864970538E-2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2761</v>
      </c>
      <c r="F16" s="161">
        <f>E16/SUM(E$16:E$26)</f>
        <v>0.22595957115966936</v>
      </c>
      <c r="G16" s="162">
        <v>56126.98000000001</v>
      </c>
      <c r="H16" s="163">
        <f>G16/SUM(G$16:G$26)</f>
        <v>0.22082087386900917</v>
      </c>
    </row>
    <row r="17" spans="2:8" s="14" customFormat="1" ht="20.100000000000001" customHeight="1">
      <c r="B17" s="207"/>
      <c r="C17" s="213" t="s">
        <v>82</v>
      </c>
      <c r="D17" s="214"/>
      <c r="E17" s="152">
        <v>5</v>
      </c>
      <c r="F17" s="153">
        <f t="shared" ref="F17:F26" si="2">E17/SUM(E$16:E$26)</f>
        <v>4.0919878877158526E-4</v>
      </c>
      <c r="G17" s="154">
        <v>126.58</v>
      </c>
      <c r="H17" s="155">
        <f t="shared" ref="H17:H26" si="3">G17/SUM(G$16:G$26)</f>
        <v>4.9800481362687206E-4</v>
      </c>
    </row>
    <row r="18" spans="2:8" s="14" customFormat="1" ht="20.100000000000001" customHeight="1">
      <c r="B18" s="207"/>
      <c r="C18" s="213" t="s">
        <v>83</v>
      </c>
      <c r="D18" s="214"/>
      <c r="E18" s="152">
        <v>385</v>
      </c>
      <c r="F18" s="153">
        <f t="shared" si="2"/>
        <v>3.1508306735412064E-2</v>
      </c>
      <c r="G18" s="154">
        <v>11881.63</v>
      </c>
      <c r="H18" s="155">
        <f t="shared" si="3"/>
        <v>4.674600200453035E-2</v>
      </c>
    </row>
    <row r="19" spans="2:8" s="14" customFormat="1" ht="20.100000000000001" customHeight="1">
      <c r="B19" s="207"/>
      <c r="C19" s="213" t="s">
        <v>84</v>
      </c>
      <c r="D19" s="214"/>
      <c r="E19" s="152">
        <v>102</v>
      </c>
      <c r="F19" s="153">
        <f t="shared" si="2"/>
        <v>8.3476552909403385E-3</v>
      </c>
      <c r="G19" s="154">
        <v>3351.81</v>
      </c>
      <c r="H19" s="155">
        <f t="shared" si="3"/>
        <v>1.3187055730468368E-2</v>
      </c>
    </row>
    <row r="20" spans="2:8" s="14" customFormat="1" ht="20.100000000000001" customHeight="1">
      <c r="B20" s="207"/>
      <c r="C20" s="213" t="s">
        <v>85</v>
      </c>
      <c r="D20" s="214"/>
      <c r="E20" s="152">
        <v>283</v>
      </c>
      <c r="F20" s="153">
        <f t="shared" si="2"/>
        <v>2.3160651444471724E-2</v>
      </c>
      <c r="G20" s="154">
        <v>3587.1800000000003</v>
      </c>
      <c r="H20" s="155">
        <f t="shared" si="3"/>
        <v>1.41130740033658E-2</v>
      </c>
    </row>
    <row r="21" spans="2:8" s="14" customFormat="1" ht="20.100000000000001" customHeight="1">
      <c r="B21" s="207"/>
      <c r="C21" s="213" t="s">
        <v>86</v>
      </c>
      <c r="D21" s="214"/>
      <c r="E21" s="152">
        <v>2671</v>
      </c>
      <c r="F21" s="153">
        <f t="shared" si="2"/>
        <v>0.21859399296178084</v>
      </c>
      <c r="G21" s="154">
        <v>70603.890000000014</v>
      </c>
      <c r="H21" s="155">
        <f t="shared" si="3"/>
        <v>0.27777750893334002</v>
      </c>
    </row>
    <row r="22" spans="2:8" s="14" customFormat="1" ht="20.100000000000001" customHeight="1">
      <c r="B22" s="207"/>
      <c r="C22" s="213" t="s">
        <v>87</v>
      </c>
      <c r="D22" s="214"/>
      <c r="E22" s="152">
        <v>2073</v>
      </c>
      <c r="F22" s="153">
        <f t="shared" si="2"/>
        <v>0.16965381782469924</v>
      </c>
      <c r="G22" s="154">
        <v>64829.380000000005</v>
      </c>
      <c r="H22" s="155">
        <f t="shared" si="3"/>
        <v>0.25505880316357771</v>
      </c>
    </row>
    <row r="23" spans="2:8" s="14" customFormat="1" ht="20.100000000000001" customHeight="1">
      <c r="B23" s="207"/>
      <c r="C23" s="213" t="s">
        <v>88</v>
      </c>
      <c r="D23" s="214"/>
      <c r="E23" s="152">
        <v>64</v>
      </c>
      <c r="F23" s="153">
        <f t="shared" si="2"/>
        <v>5.2377444962762908E-3</v>
      </c>
      <c r="G23" s="154">
        <v>2443.4</v>
      </c>
      <c r="H23" s="155">
        <f t="shared" si="3"/>
        <v>9.6130902323897875E-3</v>
      </c>
    </row>
    <row r="24" spans="2:8" s="14" customFormat="1" ht="20.100000000000001" customHeight="1">
      <c r="B24" s="207"/>
      <c r="C24" s="213" t="s">
        <v>89</v>
      </c>
      <c r="D24" s="214"/>
      <c r="E24" s="152">
        <v>11</v>
      </c>
      <c r="F24" s="153">
        <f t="shared" si="2"/>
        <v>9.002373352974875E-4</v>
      </c>
      <c r="G24" s="154">
        <v>505.59999999999997</v>
      </c>
      <c r="H24" s="155">
        <f t="shared" si="3"/>
        <v>1.9891865521389357E-3</v>
      </c>
    </row>
    <row r="25" spans="2:8" s="14" customFormat="1" ht="20.100000000000001" customHeight="1">
      <c r="B25" s="207"/>
      <c r="C25" s="213" t="s">
        <v>90</v>
      </c>
      <c r="D25" s="214"/>
      <c r="E25" s="152">
        <v>242</v>
      </c>
      <c r="F25" s="153">
        <f t="shared" si="2"/>
        <v>1.9805221376544724E-2</v>
      </c>
      <c r="G25" s="154">
        <v>18421.329999999998</v>
      </c>
      <c r="H25" s="155">
        <f t="shared" si="3"/>
        <v>7.2475201559560012E-2</v>
      </c>
    </row>
    <row r="26" spans="2:8" s="14" customFormat="1" ht="20.100000000000001" customHeight="1">
      <c r="B26" s="208"/>
      <c r="C26" s="221" t="s">
        <v>91</v>
      </c>
      <c r="D26" s="222"/>
      <c r="E26" s="156">
        <v>3622</v>
      </c>
      <c r="F26" s="157">
        <f t="shared" si="2"/>
        <v>0.29642360258613637</v>
      </c>
      <c r="G26" s="158">
        <v>22296.470000000008</v>
      </c>
      <c r="H26" s="159">
        <f t="shared" si="3"/>
        <v>8.772119913799295E-2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89</v>
      </c>
      <c r="F27" s="161">
        <f>E27/SUM(E$27:E$36)</f>
        <v>3.0785195434105846E-2</v>
      </c>
      <c r="G27" s="162">
        <v>12875.339999999998</v>
      </c>
      <c r="H27" s="163">
        <f>G27/SUM(G$27:G$36)</f>
        <v>1.8924558735406632E-2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3.4590107229332413E-4</v>
      </c>
      <c r="G28" s="154">
        <v>133.04</v>
      </c>
      <c r="H28" s="155">
        <f t="shared" ref="H28:H36" si="5">G28/SUM(G$27:G$36)</f>
        <v>1.9554615988070986E-4</v>
      </c>
    </row>
    <row r="29" spans="2:8" s="14" customFormat="1" ht="20.100000000000001" customHeight="1">
      <c r="B29" s="233"/>
      <c r="C29" s="213" t="s">
        <v>73</v>
      </c>
      <c r="D29" s="214"/>
      <c r="E29" s="152">
        <v>178</v>
      </c>
      <c r="F29" s="153">
        <f t="shared" si="4"/>
        <v>6.1570390868211693E-2</v>
      </c>
      <c r="G29" s="154">
        <v>26734.11</v>
      </c>
      <c r="H29" s="155">
        <f t="shared" si="5"/>
        <v>3.9294592215337376E-2</v>
      </c>
    </row>
    <row r="30" spans="2:8" s="14" customFormat="1" ht="20.100000000000001" customHeight="1">
      <c r="B30" s="233"/>
      <c r="C30" s="213" t="s">
        <v>74</v>
      </c>
      <c r="D30" s="214"/>
      <c r="E30" s="152">
        <v>17</v>
      </c>
      <c r="F30" s="153">
        <f t="shared" si="4"/>
        <v>5.8803182289865101E-3</v>
      </c>
      <c r="G30" s="154">
        <v>753.3</v>
      </c>
      <c r="H30" s="155">
        <f t="shared" si="5"/>
        <v>1.1072228069613553E-3</v>
      </c>
    </row>
    <row r="31" spans="2:8" s="14" customFormat="1" ht="20.100000000000001" customHeight="1">
      <c r="B31" s="233"/>
      <c r="C31" s="213" t="s">
        <v>75</v>
      </c>
      <c r="D31" s="214"/>
      <c r="E31" s="152">
        <v>517</v>
      </c>
      <c r="F31" s="153">
        <f t="shared" si="4"/>
        <v>0.17883085437564855</v>
      </c>
      <c r="G31" s="154">
        <v>106096.47999999997</v>
      </c>
      <c r="H31" s="155">
        <f t="shared" si="5"/>
        <v>0.15594377060177789</v>
      </c>
    </row>
    <row r="32" spans="2:8" s="14" customFormat="1" ht="20.100000000000001" customHeight="1">
      <c r="B32" s="233"/>
      <c r="C32" s="213" t="s">
        <v>76</v>
      </c>
      <c r="D32" s="214"/>
      <c r="E32" s="152">
        <v>121</v>
      </c>
      <c r="F32" s="153">
        <f t="shared" si="4"/>
        <v>4.1854029747492215E-2</v>
      </c>
      <c r="G32" s="154">
        <v>6836.7699999999986</v>
      </c>
      <c r="H32" s="155">
        <f t="shared" si="5"/>
        <v>1.0048888450748951E-2</v>
      </c>
    </row>
    <row r="33" spans="2:8" s="14" customFormat="1" ht="20.100000000000001" customHeight="1">
      <c r="B33" s="233"/>
      <c r="C33" s="213" t="s">
        <v>77</v>
      </c>
      <c r="D33" s="214"/>
      <c r="E33" s="152">
        <v>1898</v>
      </c>
      <c r="F33" s="153">
        <f t="shared" si="4"/>
        <v>0.65652023521272918</v>
      </c>
      <c r="G33" s="154">
        <v>511471.68999999989</v>
      </c>
      <c r="H33" s="155">
        <f t="shared" si="5"/>
        <v>0.75177634446179231</v>
      </c>
    </row>
    <row r="34" spans="2:8" s="14" customFormat="1" ht="20.100000000000001" customHeight="1">
      <c r="B34" s="233"/>
      <c r="C34" s="213" t="s">
        <v>78</v>
      </c>
      <c r="D34" s="214"/>
      <c r="E34" s="152">
        <v>30</v>
      </c>
      <c r="F34" s="153">
        <f t="shared" si="4"/>
        <v>1.0377032168799724E-2</v>
      </c>
      <c r="G34" s="154">
        <v>7337.45</v>
      </c>
      <c r="H34" s="155">
        <f t="shared" si="5"/>
        <v>1.0784802847389616E-2</v>
      </c>
    </row>
    <row r="35" spans="2:8" s="14" customFormat="1" ht="20.100000000000001" customHeight="1">
      <c r="B35" s="233"/>
      <c r="C35" s="213" t="s">
        <v>79</v>
      </c>
      <c r="D35" s="214"/>
      <c r="E35" s="152">
        <v>20</v>
      </c>
      <c r="F35" s="153">
        <f t="shared" si="4"/>
        <v>6.9180214458664825E-3</v>
      </c>
      <c r="G35" s="154">
        <v>4423.84</v>
      </c>
      <c r="H35" s="155">
        <f t="shared" si="5"/>
        <v>6.5022919717880297E-3</v>
      </c>
    </row>
    <row r="36" spans="2:8" s="14" customFormat="1" ht="20.100000000000001" customHeight="1">
      <c r="B36" s="233"/>
      <c r="C36" s="221" t="s">
        <v>92</v>
      </c>
      <c r="D36" s="222"/>
      <c r="E36" s="156">
        <v>20</v>
      </c>
      <c r="F36" s="157">
        <f t="shared" si="4"/>
        <v>6.9180214458664825E-3</v>
      </c>
      <c r="G36" s="158">
        <v>3688.8500000000004</v>
      </c>
      <c r="H36" s="159">
        <f t="shared" si="5"/>
        <v>5.421981748917293E-3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3583</v>
      </c>
      <c r="F37" s="161">
        <f>E37/SUM(E$37:E$39)</f>
        <v>0.51874909512089185</v>
      </c>
      <c r="G37" s="162">
        <v>934049.69</v>
      </c>
      <c r="H37" s="163">
        <f>G37/SUM(G$37:G$39)</f>
        <v>0.47576027222186146</v>
      </c>
    </row>
    <row r="38" spans="2:8" s="14" customFormat="1" ht="20.100000000000001" customHeight="1">
      <c r="B38" s="230"/>
      <c r="C38" s="213" t="s">
        <v>95</v>
      </c>
      <c r="D38" s="214"/>
      <c r="E38" s="152">
        <v>2718</v>
      </c>
      <c r="F38" s="153">
        <f t="shared" ref="F38:F39" si="6">E38/SUM(E$37:E$39)</f>
        <v>0.39351382655277256</v>
      </c>
      <c r="G38" s="154">
        <v>803089.47000000009</v>
      </c>
      <c r="H38" s="155">
        <f t="shared" ref="H38:H39" si="7">G38/SUM(G$37:G$39)</f>
        <v>0.409055394971236</v>
      </c>
    </row>
    <row r="39" spans="2:8" s="14" customFormat="1" ht="20.100000000000001" customHeight="1">
      <c r="B39" s="231"/>
      <c r="C39" s="221" t="s">
        <v>96</v>
      </c>
      <c r="D39" s="222"/>
      <c r="E39" s="156">
        <v>606</v>
      </c>
      <c r="F39" s="157">
        <f t="shared" si="6"/>
        <v>8.7737078326335607E-2</v>
      </c>
      <c r="G39" s="158">
        <v>226138.86999999997</v>
      </c>
      <c r="H39" s="159">
        <f t="shared" si="7"/>
        <v>0.11518433280690253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50498</v>
      </c>
      <c r="F40" s="164">
        <f>E40/E$40</f>
        <v>1</v>
      </c>
      <c r="G40" s="165">
        <f>SUM(G5:G39)</f>
        <v>4696262.1900000004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4704</v>
      </c>
      <c r="E4" s="65">
        <v>107227.82</v>
      </c>
      <c r="F4" s="65">
        <f>E4*1000/D4</f>
        <v>22795.029761904763</v>
      </c>
      <c r="G4" s="65">
        <v>50030</v>
      </c>
      <c r="H4" s="61">
        <f>F4/G4</f>
        <v>0.45562721890675123</v>
      </c>
      <c r="K4" s="14">
        <f>D4*G4</f>
        <v>235341120</v>
      </c>
      <c r="L4" s="14" t="s">
        <v>27</v>
      </c>
      <c r="M4" s="24">
        <f>G4-F4</f>
        <v>27234.970238095237</v>
      </c>
    </row>
    <row r="5" spans="1:13" s="14" customFormat="1" ht="20.100000000000001" customHeight="1">
      <c r="B5" s="234" t="s">
        <v>28</v>
      </c>
      <c r="C5" s="235"/>
      <c r="D5" s="62">
        <v>3752</v>
      </c>
      <c r="E5" s="66">
        <v>146918.43000000005</v>
      </c>
      <c r="F5" s="66">
        <f t="shared" ref="F5:F13" si="0">E5*1000/D5</f>
        <v>39157.364072494689</v>
      </c>
      <c r="G5" s="66">
        <v>104730</v>
      </c>
      <c r="H5" s="63">
        <f t="shared" ref="H5:H10" si="1">F5/G5</f>
        <v>0.37388870497942028</v>
      </c>
      <c r="K5" s="14">
        <f t="shared" ref="K5:K10" si="2">D5*G5</f>
        <v>392946960</v>
      </c>
      <c r="L5" s="14" t="s">
        <v>28</v>
      </c>
      <c r="M5" s="24">
        <f t="shared" ref="M5:M10" si="3">G5-F5</f>
        <v>65572.635927505311</v>
      </c>
    </row>
    <row r="6" spans="1:13" s="14" customFormat="1" ht="20.100000000000001" customHeight="1">
      <c r="B6" s="234" t="s">
        <v>29</v>
      </c>
      <c r="C6" s="235"/>
      <c r="D6" s="62">
        <v>5785</v>
      </c>
      <c r="E6" s="66">
        <v>522346.25999999995</v>
      </c>
      <c r="F6" s="66">
        <f t="shared" si="0"/>
        <v>90293.216940362996</v>
      </c>
      <c r="G6" s="66">
        <v>166920</v>
      </c>
      <c r="H6" s="63">
        <f t="shared" si="1"/>
        <v>0.54093707728470519</v>
      </c>
      <c r="K6" s="14">
        <f t="shared" si="2"/>
        <v>965632200</v>
      </c>
      <c r="L6" s="14" t="s">
        <v>29</v>
      </c>
      <c r="M6" s="24">
        <f t="shared" si="3"/>
        <v>76626.783059637004</v>
      </c>
    </row>
    <row r="7" spans="1:13" s="14" customFormat="1" ht="20.100000000000001" customHeight="1">
      <c r="B7" s="234" t="s">
        <v>30</v>
      </c>
      <c r="C7" s="235"/>
      <c r="D7" s="62">
        <v>3495</v>
      </c>
      <c r="E7" s="66">
        <v>405768.52999999997</v>
      </c>
      <c r="F7" s="66">
        <f t="shared" si="0"/>
        <v>116099.72246065807</v>
      </c>
      <c r="G7" s="66">
        <v>196160</v>
      </c>
      <c r="H7" s="63">
        <f t="shared" si="1"/>
        <v>0.59186236980351792</v>
      </c>
      <c r="K7" s="14">
        <f t="shared" si="2"/>
        <v>685579200</v>
      </c>
      <c r="L7" s="14" t="s">
        <v>30</v>
      </c>
      <c r="M7" s="24">
        <f t="shared" si="3"/>
        <v>80060.277539341929</v>
      </c>
    </row>
    <row r="8" spans="1:13" s="14" customFormat="1" ht="20.100000000000001" customHeight="1">
      <c r="B8" s="234" t="s">
        <v>31</v>
      </c>
      <c r="C8" s="235"/>
      <c r="D8" s="62">
        <v>2292</v>
      </c>
      <c r="E8" s="66">
        <v>343186.69000000006</v>
      </c>
      <c r="F8" s="66">
        <f t="shared" si="0"/>
        <v>149732.41273996513</v>
      </c>
      <c r="G8" s="66">
        <v>269310</v>
      </c>
      <c r="H8" s="63">
        <f t="shared" si="1"/>
        <v>0.5559853430617695</v>
      </c>
      <c r="K8" s="14">
        <f t="shared" si="2"/>
        <v>617258520</v>
      </c>
      <c r="L8" s="14" t="s">
        <v>31</v>
      </c>
      <c r="M8" s="24">
        <f t="shared" si="3"/>
        <v>119577.58726003487</v>
      </c>
    </row>
    <row r="9" spans="1:13" s="14" customFormat="1" ht="20.100000000000001" customHeight="1">
      <c r="B9" s="234" t="s">
        <v>32</v>
      </c>
      <c r="C9" s="235"/>
      <c r="D9" s="62">
        <v>1963</v>
      </c>
      <c r="E9" s="66">
        <v>340964.39000000007</v>
      </c>
      <c r="F9" s="66">
        <f t="shared" si="0"/>
        <v>173695.56291390731</v>
      </c>
      <c r="G9" s="66">
        <v>308060</v>
      </c>
      <c r="H9" s="63">
        <f t="shared" si="1"/>
        <v>0.5638367945007704</v>
      </c>
      <c r="K9" s="14">
        <f t="shared" si="2"/>
        <v>604721780</v>
      </c>
      <c r="L9" s="14" t="s">
        <v>32</v>
      </c>
      <c r="M9" s="24">
        <f t="shared" si="3"/>
        <v>134364.43708609269</v>
      </c>
    </row>
    <row r="10" spans="1:13" s="14" customFormat="1" ht="20.100000000000001" customHeight="1">
      <c r="B10" s="240" t="s">
        <v>33</v>
      </c>
      <c r="C10" s="241"/>
      <c r="D10" s="70">
        <v>936</v>
      </c>
      <c r="E10" s="71">
        <v>186221.16999999998</v>
      </c>
      <c r="F10" s="71">
        <f t="shared" si="0"/>
        <v>198954.24145299141</v>
      </c>
      <c r="G10" s="71">
        <v>360650</v>
      </c>
      <c r="H10" s="73">
        <f t="shared" si="1"/>
        <v>0.55165462762509754</v>
      </c>
      <c r="K10" s="14">
        <f t="shared" si="2"/>
        <v>337568400</v>
      </c>
      <c r="L10" s="14" t="s">
        <v>33</v>
      </c>
      <c r="M10" s="24">
        <f t="shared" si="3"/>
        <v>161695.75854700859</v>
      </c>
    </row>
    <row r="11" spans="1:13" s="14" customFormat="1" ht="20.100000000000001" customHeight="1">
      <c r="B11" s="238" t="s">
        <v>60</v>
      </c>
      <c r="C11" s="239"/>
      <c r="D11" s="60">
        <f>SUM(D4:D5)</f>
        <v>8456</v>
      </c>
      <c r="E11" s="65">
        <f>SUM(E4:E5)</f>
        <v>254146.25000000006</v>
      </c>
      <c r="F11" s="65">
        <f t="shared" si="0"/>
        <v>30055.138363292343</v>
      </c>
      <c r="G11" s="80"/>
      <c r="H11" s="61">
        <f>SUM(E4:E5)*1000/SUM(K4:K5)</f>
        <v>0.40450592346109776</v>
      </c>
    </row>
    <row r="12" spans="1:13" s="14" customFormat="1" ht="20.100000000000001" customHeight="1">
      <c r="B12" s="240" t="s">
        <v>54</v>
      </c>
      <c r="C12" s="241"/>
      <c r="D12" s="64">
        <f>SUM(D6:D10)</f>
        <v>14471</v>
      </c>
      <c r="E12" s="76">
        <f>SUM(E6:E10)</f>
        <v>1798487.04</v>
      </c>
      <c r="F12" s="67">
        <f t="shared" si="0"/>
        <v>124282.15327206136</v>
      </c>
      <c r="G12" s="81"/>
      <c r="H12" s="68">
        <f>SUM(E6:E10)*1000/SUM(K6:K10)</f>
        <v>0.56014369930659103</v>
      </c>
    </row>
    <row r="13" spans="1:13" s="14" customFormat="1" ht="20.100000000000001" customHeight="1">
      <c r="B13" s="236" t="s">
        <v>61</v>
      </c>
      <c r="C13" s="237"/>
      <c r="D13" s="69">
        <f>SUM(D11:D12)</f>
        <v>22927</v>
      </c>
      <c r="E13" s="77">
        <f>SUM(E11:E12)</f>
        <v>2052633.29</v>
      </c>
      <c r="F13" s="72">
        <f t="shared" si="0"/>
        <v>89529.083177040171</v>
      </c>
      <c r="G13" s="75"/>
      <c r="H13" s="74">
        <f>SUM(E4:E10)*1000/SUM(K4:K10)</f>
        <v>0.53467244841923289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2016-09-13T00:55:55Z</dcterms:modified>
</cp:coreProperties>
</file>