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8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<sst xmlns="http://schemas.openxmlformats.org/spreadsheetml/2006/main" count="201" uniqueCount="142">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</sst>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59111</c:v>
                </c:pt>
                <c:pt idx="1">
                  <c:v>30256</c:v>
                </c:pt>
                <c:pt idx="2">
                  <c:v>16528</c:v>
                </c:pt>
                <c:pt idx="3">
                  <c:v>10290</c:v>
                </c:pt>
                <c:pt idx="4">
                  <c:v>14566</c:v>
                </c:pt>
                <c:pt idx="5">
                  <c:v>33050</c:v>
                </c:pt>
                <c:pt idx="6">
                  <c:v>44573</c:v>
                </c:pt>
                <c:pt idx="7">
                  <c:v>18499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23124</c:v>
                </c:pt>
                <c:pt idx="1">
                  <c:v>14947</c:v>
                </c:pt>
                <c:pt idx="2">
                  <c:v>8975</c:v>
                </c:pt>
                <c:pt idx="3">
                  <c:v>4697</c:v>
                </c:pt>
                <c:pt idx="4">
                  <c:v>6618</c:v>
                </c:pt>
                <c:pt idx="5">
                  <c:v>14870</c:v>
                </c:pt>
                <c:pt idx="6">
                  <c:v>23596</c:v>
                </c:pt>
                <c:pt idx="7">
                  <c:v>9689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17974</c:v>
                </c:pt>
                <c:pt idx="1">
                  <c:v>14236</c:v>
                </c:pt>
                <c:pt idx="2">
                  <c:v>9207</c:v>
                </c:pt>
                <c:pt idx="3">
                  <c:v>4467</c:v>
                </c:pt>
                <c:pt idx="4">
                  <c:v>7163</c:v>
                </c:pt>
                <c:pt idx="5">
                  <c:v>15466</c:v>
                </c:pt>
                <c:pt idx="6">
                  <c:v>24117</c:v>
                </c:pt>
                <c:pt idx="7">
                  <c:v>10527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1738496"/>
        <c:axId val="7174003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0.22429855535968651</c:v>
                </c:pt>
                <c:pt idx="1">
                  <c:v>0.30566757093628566</c:v>
                </c:pt>
                <c:pt idx="2">
                  <c:v>0.34091463071644196</c:v>
                </c:pt>
                <c:pt idx="3">
                  <c:v>0.28782311002229971</c:v>
                </c:pt>
                <c:pt idx="4">
                  <c:v>0.29744663400315124</c:v>
                </c:pt>
                <c:pt idx="5">
                  <c:v>0.29574457713867902</c:v>
                </c:pt>
                <c:pt idx="6">
                  <c:v>0.32981260411842367</c:v>
                </c:pt>
                <c:pt idx="7">
                  <c:v>0.3345358265762039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81760"/>
        <c:axId val="73380224"/>
      </c:lineChart>
      <c:catAx>
        <c:axId val="71738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1740032"/>
        <c:crosses val="autoZero"/>
        <c:auto val="1"/>
        <c:lblAlgn val="ctr"/>
        <c:lblOffset val="100"/>
        <c:noMultiLvlLbl val="0"/>
      </c:catAx>
      <c:valAx>
        <c:axId val="717400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1738496"/>
        <c:crosses val="autoZero"/>
        <c:crossBetween val="between"/>
      </c:valAx>
      <c:valAx>
        <c:axId val="733802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3381760"/>
        <c:crosses val="max"/>
        <c:crossBetween val="between"/>
      </c:valAx>
      <c:catAx>
        <c:axId val="73381760"/>
        <c:scaling>
          <c:orientation val="minMax"/>
        </c:scaling>
        <c:delete val="1"/>
        <c:axPos val="b"/>
        <c:majorTickMark val="out"/>
        <c:minorTickMark val="none"/>
        <c:tickLblPos val="nextTo"/>
        <c:crossAx val="733802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3549</c:v>
                </c:pt>
                <c:pt idx="1">
                  <c:v>2704</c:v>
                </c:pt>
                <c:pt idx="2">
                  <c:v>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918138.76000000013</c:v>
                </c:pt>
                <c:pt idx="1">
                  <c:v>797653.74</c:v>
                </c:pt>
                <c:pt idx="2">
                  <c:v>222922.87999999998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11802.77</c:v>
                </c:pt>
                <c:pt idx="1">
                  <c:v>127.56</c:v>
                </c:pt>
                <c:pt idx="2">
                  <c:v>27680.11</c:v>
                </c:pt>
                <c:pt idx="3">
                  <c:v>841.55</c:v>
                </c:pt>
                <c:pt idx="4">
                  <c:v>106474.05999999997</c:v>
                </c:pt>
                <c:pt idx="5">
                  <c:v>7820.02</c:v>
                </c:pt>
                <c:pt idx="6">
                  <c:v>512979.34</c:v>
                </c:pt>
                <c:pt idx="7">
                  <c:v>5756.4999999999991</c:v>
                </c:pt>
                <c:pt idx="8">
                  <c:v>4449.7299999999996</c:v>
                </c:pt>
                <c:pt idx="9">
                  <c:v>3541.1800000000003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38272"/>
        <c:axId val="772323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86</c:v>
                </c:pt>
                <c:pt idx="1">
                  <c:v>1</c:v>
                </c:pt>
                <c:pt idx="2">
                  <c:v>181</c:v>
                </c:pt>
                <c:pt idx="3">
                  <c:v>19</c:v>
                </c:pt>
                <c:pt idx="4">
                  <c:v>516</c:v>
                </c:pt>
                <c:pt idx="5">
                  <c:v>129</c:v>
                </c:pt>
                <c:pt idx="6">
                  <c:v>1910</c:v>
                </c:pt>
                <c:pt idx="7">
                  <c:v>25</c:v>
                </c:pt>
                <c:pt idx="8">
                  <c:v>20</c:v>
                </c:pt>
                <c:pt idx="9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28672"/>
        <c:axId val="77230848"/>
      </c:lineChart>
      <c:catAx>
        <c:axId val="7722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7230848"/>
        <c:crosses val="autoZero"/>
        <c:auto val="1"/>
        <c:lblAlgn val="ctr"/>
        <c:lblOffset val="100"/>
        <c:noMultiLvlLbl val="0"/>
      </c:catAx>
      <c:valAx>
        <c:axId val="77230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7228672"/>
        <c:crosses val="autoZero"/>
        <c:crossBetween val="between"/>
      </c:valAx>
      <c:valAx>
        <c:axId val="772323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7238272"/>
        <c:crosses val="max"/>
        <c:crossBetween val="between"/>
      </c:valAx>
      <c:catAx>
        <c:axId val="77238272"/>
        <c:scaling>
          <c:orientation val="minMax"/>
        </c:scaling>
        <c:delete val="1"/>
        <c:axPos val="b"/>
        <c:majorTickMark val="out"/>
        <c:minorTickMark val="none"/>
        <c:tickLblPos val="nextTo"/>
        <c:crossAx val="77232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22417.125193199383</c:v>
                </c:pt>
                <c:pt idx="1">
                  <c:v>38479.453103636872</c:v>
                </c:pt>
                <c:pt idx="2">
                  <c:v>91142.63374485595</c:v>
                </c:pt>
                <c:pt idx="3">
                  <c:v>116733.00867052023</c:v>
                </c:pt>
                <c:pt idx="4">
                  <c:v>151760.64929328623</c:v>
                </c:pt>
                <c:pt idx="5">
                  <c:v>175142.44815376826</c:v>
                </c:pt>
                <c:pt idx="6">
                  <c:v>201737.93991416306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8960"/>
        <c:axId val="7728742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4529</c:v>
                </c:pt>
                <c:pt idx="1">
                  <c:v>3657</c:v>
                </c:pt>
                <c:pt idx="2">
                  <c:v>5832</c:v>
                </c:pt>
                <c:pt idx="3">
                  <c:v>3460</c:v>
                </c:pt>
                <c:pt idx="4">
                  <c:v>2264</c:v>
                </c:pt>
                <c:pt idx="5">
                  <c:v>1977</c:v>
                </c:pt>
                <c:pt idx="6">
                  <c:v>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616"/>
        <c:axId val="77281536"/>
      </c:lineChart>
      <c:catAx>
        <c:axId val="77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281536"/>
        <c:crosses val="autoZero"/>
        <c:auto val="1"/>
        <c:lblAlgn val="ctr"/>
        <c:lblOffset val="100"/>
        <c:noMultiLvlLbl val="0"/>
      </c:catAx>
      <c:valAx>
        <c:axId val="772815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7279616"/>
        <c:crosses val="autoZero"/>
        <c:crossBetween val="between"/>
      </c:valAx>
      <c:valAx>
        <c:axId val="7728742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7288960"/>
        <c:crosses val="max"/>
        <c:crossBetween val="between"/>
      </c:valAx>
      <c:catAx>
        <c:axId val="7728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2874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27744"/>
        <c:axId val="7661683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22417.125193199383</c:v>
                </c:pt>
                <c:pt idx="1">
                  <c:v>38479.453103636872</c:v>
                </c:pt>
                <c:pt idx="2">
                  <c:v>91142.63374485595</c:v>
                </c:pt>
                <c:pt idx="3">
                  <c:v>116733.00867052023</c:v>
                </c:pt>
                <c:pt idx="4">
                  <c:v>151760.64929328623</c:v>
                </c:pt>
                <c:pt idx="5">
                  <c:v>175142.44815376826</c:v>
                </c:pt>
                <c:pt idx="6">
                  <c:v>201737.93991416306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20160"/>
        <c:axId val="76618368"/>
      </c:barChart>
      <c:catAx>
        <c:axId val="773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616832"/>
        <c:crosses val="autoZero"/>
        <c:auto val="1"/>
        <c:lblAlgn val="ctr"/>
        <c:lblOffset val="100"/>
        <c:noMultiLvlLbl val="0"/>
      </c:catAx>
      <c:valAx>
        <c:axId val="766168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7327744"/>
        <c:crosses val="autoZero"/>
        <c:crossBetween val="between"/>
      </c:valAx>
      <c:valAx>
        <c:axId val="7661836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6620160"/>
        <c:crosses val="max"/>
        <c:crossBetween val="between"/>
      </c:valAx>
      <c:catAx>
        <c:axId val="7662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6183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7847</c:v>
                </c:pt>
                <c:pt idx="1">
                  <c:v>5038</c:v>
                </c:pt>
                <c:pt idx="2">
                  <c:v>8110</c:v>
                </c:pt>
                <c:pt idx="3">
                  <c:v>5037</c:v>
                </c:pt>
                <c:pt idx="4">
                  <c:v>4310</c:v>
                </c:pt>
                <c:pt idx="5">
                  <c:v>5193</c:v>
                </c:pt>
                <c:pt idx="6">
                  <c:v>3115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1020</c:v>
                </c:pt>
                <c:pt idx="1">
                  <c:v>806</c:v>
                </c:pt>
                <c:pt idx="2">
                  <c:v>823</c:v>
                </c:pt>
                <c:pt idx="3">
                  <c:v>635</c:v>
                </c:pt>
                <c:pt idx="4">
                  <c:v>521</c:v>
                </c:pt>
                <c:pt idx="5">
                  <c:v>516</c:v>
                </c:pt>
                <c:pt idx="6">
                  <c:v>311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6827</c:v>
                </c:pt>
                <c:pt idx="1">
                  <c:v>4232</c:v>
                </c:pt>
                <c:pt idx="2">
                  <c:v>7287</c:v>
                </c:pt>
                <c:pt idx="3">
                  <c:v>4402</c:v>
                </c:pt>
                <c:pt idx="4">
                  <c:v>3789</c:v>
                </c:pt>
                <c:pt idx="5">
                  <c:v>4677</c:v>
                </c:pt>
                <c:pt idx="6">
                  <c:v>2804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1213</c:v>
                </c:pt>
                <c:pt idx="1">
                  <c:v>1181</c:v>
                </c:pt>
                <c:pt idx="2">
                  <c:v>811</c:v>
                </c:pt>
                <c:pt idx="3">
                  <c:v>230</c:v>
                </c:pt>
                <c:pt idx="4">
                  <c:v>417</c:v>
                </c:pt>
                <c:pt idx="5">
                  <c:v>727</c:v>
                </c:pt>
                <c:pt idx="6">
                  <c:v>2753</c:v>
                </c:pt>
                <c:pt idx="7">
                  <c:v>515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770</c:v>
                </c:pt>
                <c:pt idx="1">
                  <c:v>811</c:v>
                </c:pt>
                <c:pt idx="2">
                  <c:v>452</c:v>
                </c:pt>
                <c:pt idx="3">
                  <c:v>173</c:v>
                </c:pt>
                <c:pt idx="4">
                  <c:v>250</c:v>
                </c:pt>
                <c:pt idx="5">
                  <c:v>630</c:v>
                </c:pt>
                <c:pt idx="6">
                  <c:v>1548</c:v>
                </c:pt>
                <c:pt idx="7">
                  <c:v>404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1153</c:v>
                </c:pt>
                <c:pt idx="1">
                  <c:v>1164</c:v>
                </c:pt>
                <c:pt idx="2">
                  <c:v>784</c:v>
                </c:pt>
                <c:pt idx="3">
                  <c:v>317</c:v>
                </c:pt>
                <c:pt idx="4">
                  <c:v>519</c:v>
                </c:pt>
                <c:pt idx="5">
                  <c:v>1271</c:v>
                </c:pt>
                <c:pt idx="6">
                  <c:v>2203</c:v>
                </c:pt>
                <c:pt idx="7">
                  <c:v>699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744</c:v>
                </c:pt>
                <c:pt idx="1">
                  <c:v>709</c:v>
                </c:pt>
                <c:pt idx="2">
                  <c:v>527</c:v>
                </c:pt>
                <c:pt idx="3">
                  <c:v>205</c:v>
                </c:pt>
                <c:pt idx="4">
                  <c:v>313</c:v>
                </c:pt>
                <c:pt idx="5">
                  <c:v>617</c:v>
                </c:pt>
                <c:pt idx="6">
                  <c:v>1493</c:v>
                </c:pt>
                <c:pt idx="7">
                  <c:v>429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631</c:v>
                </c:pt>
                <c:pt idx="1">
                  <c:v>560</c:v>
                </c:pt>
                <c:pt idx="2">
                  <c:v>457</c:v>
                </c:pt>
                <c:pt idx="3">
                  <c:v>202</c:v>
                </c:pt>
                <c:pt idx="4">
                  <c:v>263</c:v>
                </c:pt>
                <c:pt idx="5">
                  <c:v>606</c:v>
                </c:pt>
                <c:pt idx="6">
                  <c:v>1240</c:v>
                </c:pt>
                <c:pt idx="7">
                  <c:v>351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871</c:v>
                </c:pt>
                <c:pt idx="1">
                  <c:v>651</c:v>
                </c:pt>
                <c:pt idx="2">
                  <c:v>475</c:v>
                </c:pt>
                <c:pt idx="3">
                  <c:v>205</c:v>
                </c:pt>
                <c:pt idx="4">
                  <c:v>306</c:v>
                </c:pt>
                <c:pt idx="5">
                  <c:v>728</c:v>
                </c:pt>
                <c:pt idx="6">
                  <c:v>1375</c:v>
                </c:pt>
                <c:pt idx="7">
                  <c:v>582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511</c:v>
                </c:pt>
                <c:pt idx="1">
                  <c:v>441</c:v>
                </c:pt>
                <c:pt idx="2">
                  <c:v>311</c:v>
                </c:pt>
                <c:pt idx="3">
                  <c:v>143</c:v>
                </c:pt>
                <c:pt idx="4">
                  <c:v>179</c:v>
                </c:pt>
                <c:pt idx="5">
                  <c:v>385</c:v>
                </c:pt>
                <c:pt idx="6">
                  <c:v>809</c:v>
                </c:pt>
                <c:pt idx="7">
                  <c:v>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407936"/>
        <c:axId val="7640985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0.14338897269940143</c:v>
                </c:pt>
                <c:pt idx="1">
                  <c:v>0.18904841859986979</c:v>
                </c:pt>
                <c:pt idx="2">
                  <c:v>0.20993290067099329</c:v>
                </c:pt>
                <c:pt idx="3">
                  <c:v>0.16095591444783938</c:v>
                </c:pt>
                <c:pt idx="4">
                  <c:v>0.16305057688121327</c:v>
                </c:pt>
                <c:pt idx="5">
                  <c:v>0.16363396624472573</c:v>
                </c:pt>
                <c:pt idx="6">
                  <c:v>0.23936872550457947</c:v>
                </c:pt>
                <c:pt idx="7">
                  <c:v>0.16402849228333993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1376"/>
        <c:axId val="76419840"/>
      </c:lineChart>
      <c:catAx>
        <c:axId val="76407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6409856"/>
        <c:crosses val="autoZero"/>
        <c:auto val="1"/>
        <c:lblAlgn val="ctr"/>
        <c:lblOffset val="100"/>
        <c:noMultiLvlLbl val="0"/>
      </c:catAx>
      <c:valAx>
        <c:axId val="76409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407936"/>
        <c:crosses val="autoZero"/>
        <c:crossBetween val="between"/>
      </c:valAx>
      <c:valAx>
        <c:axId val="7641984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6421376"/>
        <c:crosses val="max"/>
        <c:crossBetween val="between"/>
      </c:valAx>
      <c:catAx>
        <c:axId val="76421376"/>
        <c:scaling>
          <c:orientation val="minMax"/>
        </c:scaling>
        <c:delete val="1"/>
        <c:axPos val="b"/>
        <c:majorTickMark val="out"/>
        <c:minorTickMark val="none"/>
        <c:tickLblPos val="nextTo"/>
        <c:crossAx val="764198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0.56914616033077758</c:v>
                </c:pt>
                <c:pt idx="1">
                  <c:v>0.57644335862157647</c:v>
                </c:pt>
                <c:pt idx="2">
                  <c:v>0.57757811452326668</c:v>
                </c:pt>
                <c:pt idx="3">
                  <c:v>0.5497467071935157</c:v>
                </c:pt>
                <c:pt idx="4">
                  <c:v>0.58846367165834723</c:v>
                </c:pt>
                <c:pt idx="5">
                  <c:v>0.56734006734006737</c:v>
                </c:pt>
                <c:pt idx="6">
                  <c:v>0.56486176999836413</c:v>
                </c:pt>
                <c:pt idx="7">
                  <c:v>0.5719779067328532</c:v>
                </c:pt>
                <c:pt idx="8">
                  <c:v>0.55398745519713266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0.23515715948777649</c:v>
                </c:pt>
                <c:pt idx="1">
                  <c:v>0.24559598817024558</c:v>
                </c:pt>
                <c:pt idx="2">
                  <c:v>0.27437307228107816</c:v>
                </c:pt>
                <c:pt idx="3">
                  <c:v>0.25065856129685915</c:v>
                </c:pt>
                <c:pt idx="4">
                  <c:v>0.20077648363838047</c:v>
                </c:pt>
                <c:pt idx="5">
                  <c:v>0.23232323232323232</c:v>
                </c:pt>
                <c:pt idx="6">
                  <c:v>0.20219204973008342</c:v>
                </c:pt>
                <c:pt idx="7">
                  <c:v>0.23135006641963224</c:v>
                </c:pt>
                <c:pt idx="8">
                  <c:v>0.20743727598566308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5.8267432058126935E-2</c:v>
                </c:pt>
                <c:pt idx="1">
                  <c:v>3.5489263212035486E-2</c:v>
                </c:pt>
                <c:pt idx="2">
                  <c:v>3.1782218050154215E-2</c:v>
                </c:pt>
                <c:pt idx="3">
                  <c:v>6.7477203647416412E-2</c:v>
                </c:pt>
                <c:pt idx="4">
                  <c:v>2.6622296173044926E-2</c:v>
                </c:pt>
                <c:pt idx="5">
                  <c:v>7.0370370370370375E-2</c:v>
                </c:pt>
                <c:pt idx="6">
                  <c:v>8.0974971372484869E-2</c:v>
                </c:pt>
                <c:pt idx="7">
                  <c:v>7.348108788366077E-2</c:v>
                </c:pt>
                <c:pt idx="8">
                  <c:v>5.6899641577060935E-2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0.13742924812331903</c:v>
                </c:pt>
                <c:pt idx="1">
                  <c:v>0.14247138999614248</c:v>
                </c:pt>
                <c:pt idx="2">
                  <c:v>0.11626659514550088</c:v>
                </c:pt>
                <c:pt idx="3">
                  <c:v>0.13211752786220871</c:v>
                </c:pt>
                <c:pt idx="4">
                  <c:v>0.1841375485302274</c:v>
                </c:pt>
                <c:pt idx="5">
                  <c:v>0.12996632996632998</c:v>
                </c:pt>
                <c:pt idx="6">
                  <c:v>0.15197120889906757</c:v>
                </c:pt>
                <c:pt idx="7">
                  <c:v>0.12319093896385373</c:v>
                </c:pt>
                <c:pt idx="8">
                  <c:v>0.18167562724014336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491392"/>
        <c:axId val="76525952"/>
      </c:barChart>
      <c:catAx>
        <c:axId val="76491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6525952"/>
        <c:crosses val="autoZero"/>
        <c:auto val="1"/>
        <c:lblAlgn val="ctr"/>
        <c:lblOffset val="100"/>
        <c:noMultiLvlLbl val="0"/>
      </c:catAx>
      <c:valAx>
        <c:axId val="765259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649139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0.38779960018540471</c:v>
                </c:pt>
                <c:pt idx="1">
                  <c:v>0.36680223837426806</c:v>
                </c:pt>
                <c:pt idx="2">
                  <c:v>0.44006172176532138</c:v>
                </c:pt>
                <c:pt idx="3">
                  <c:v>0.35657108016159172</c:v>
                </c:pt>
                <c:pt idx="4">
                  <c:v>0.38309243492554301</c:v>
                </c:pt>
                <c:pt idx="5">
                  <c:v>0.40094326743074149</c:v>
                </c:pt>
                <c:pt idx="6">
                  <c:v>0.3747481830150286</c:v>
                </c:pt>
                <c:pt idx="7">
                  <c:v>0.39643751543020417</c:v>
                </c:pt>
                <c:pt idx="8">
                  <c:v>0.36985293980682216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5.1820709019052079E-2</c:v>
                </c:pt>
                <c:pt idx="1">
                  <c:v>5.6143196443431138E-2</c:v>
                </c:pt>
                <c:pt idx="2">
                  <c:v>6.487194794565998E-2</c:v>
                </c:pt>
                <c:pt idx="3">
                  <c:v>5.1256251708400549E-2</c:v>
                </c:pt>
                <c:pt idx="4">
                  <c:v>3.9691085950266027E-2</c:v>
                </c:pt>
                <c:pt idx="5">
                  <c:v>5.1625464699948699E-2</c:v>
                </c:pt>
                <c:pt idx="6">
                  <c:v>4.591478519082981E-2</c:v>
                </c:pt>
                <c:pt idx="7">
                  <c:v>5.1930733184345816E-2</c:v>
                </c:pt>
                <c:pt idx="8">
                  <c:v>4.1219197143194379E-2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0.14574660253685862</c:v>
                </c:pt>
                <c:pt idx="1">
                  <c:v>9.2883224571587805E-2</c:v>
                </c:pt>
                <c:pt idx="2">
                  <c:v>9.2466659227875864E-2</c:v>
                </c:pt>
                <c:pt idx="3">
                  <c:v>0.18343747733969895</c:v>
                </c:pt>
                <c:pt idx="4">
                  <c:v>6.5346266598325556E-2</c:v>
                </c:pt>
                <c:pt idx="5">
                  <c:v>0.16585566349567815</c:v>
                </c:pt>
                <c:pt idx="6">
                  <c:v>0.17328361405385573</c:v>
                </c:pt>
                <c:pt idx="7">
                  <c:v>0.19160275322503462</c:v>
                </c:pt>
                <c:pt idx="8">
                  <c:v>0.11220214866653673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0.41463308825868456</c:v>
                </c:pt>
                <c:pt idx="1">
                  <c:v>0.48417134061071299</c:v>
                </c:pt>
                <c:pt idx="2">
                  <c:v>0.40259967106114275</c:v>
                </c:pt>
                <c:pt idx="3">
                  <c:v>0.40873519079030868</c:v>
                </c:pt>
                <c:pt idx="4">
                  <c:v>0.51187021252586529</c:v>
                </c:pt>
                <c:pt idx="5">
                  <c:v>0.38157560437363169</c:v>
                </c:pt>
                <c:pt idx="6">
                  <c:v>0.40605341774028603</c:v>
                </c:pt>
                <c:pt idx="7">
                  <c:v>0.36002899816041528</c:v>
                </c:pt>
                <c:pt idx="8">
                  <c:v>0.47672571438344669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850688"/>
        <c:axId val="74852224"/>
      </c:barChart>
      <c:catAx>
        <c:axId val="74850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4852224"/>
        <c:crosses val="autoZero"/>
        <c:auto val="1"/>
        <c:lblAlgn val="ctr"/>
        <c:lblOffset val="100"/>
        <c:noMultiLvlLbl val="0"/>
      </c:catAx>
      <c:valAx>
        <c:axId val="7485222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48506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294188.77999999997</c:v>
                </c:pt>
                <c:pt idx="1">
                  <c:v>13781.199999999997</c:v>
                </c:pt>
                <c:pt idx="2">
                  <c:v>64372.28</c:v>
                </c:pt>
                <c:pt idx="3">
                  <c:v>12924.79</c:v>
                </c:pt>
                <c:pt idx="4">
                  <c:v>36224.55999999999</c:v>
                </c:pt>
                <c:pt idx="5">
                  <c:v>639060.79999999993</c:v>
                </c:pt>
                <c:pt idx="6">
                  <c:v>292470</c:v>
                </c:pt>
                <c:pt idx="7">
                  <c:v>133504.81999999995</c:v>
                </c:pt>
                <c:pt idx="8">
                  <c:v>20157.990000000002</c:v>
                </c:pt>
                <c:pt idx="9">
                  <c:v>205610.95000000004</c:v>
                </c:pt>
                <c:pt idx="10">
                  <c:v>100952.87000000001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68992"/>
        <c:axId val="768674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4971</c:v>
                </c:pt>
                <c:pt idx="1">
                  <c:v>190</c:v>
                </c:pt>
                <c:pt idx="2">
                  <c:v>1339</c:v>
                </c:pt>
                <c:pt idx="3">
                  <c:v>298</c:v>
                </c:pt>
                <c:pt idx="4">
                  <c:v>2662</c:v>
                </c:pt>
                <c:pt idx="5">
                  <c:v>5859</c:v>
                </c:pt>
                <c:pt idx="6">
                  <c:v>3041</c:v>
                </c:pt>
                <c:pt idx="7">
                  <c:v>1261</c:v>
                </c:pt>
                <c:pt idx="8">
                  <c:v>256</c:v>
                </c:pt>
                <c:pt idx="9">
                  <c:v>1007</c:v>
                </c:pt>
                <c:pt idx="10">
                  <c:v>7472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59648"/>
        <c:axId val="76865920"/>
      </c:lineChart>
      <c:catAx>
        <c:axId val="768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865920"/>
        <c:crosses val="autoZero"/>
        <c:auto val="1"/>
        <c:lblAlgn val="ctr"/>
        <c:lblOffset val="100"/>
        <c:noMultiLvlLbl val="0"/>
      </c:catAx>
      <c:valAx>
        <c:axId val="768659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859648"/>
        <c:crosses val="autoZero"/>
        <c:crossBetween val="between"/>
      </c:valAx>
      <c:valAx>
        <c:axId val="768674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6868992"/>
        <c:crosses val="max"/>
        <c:crossBetween val="between"/>
      </c:valAx>
      <c:catAx>
        <c:axId val="7686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76867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51214.57</c:v>
                </c:pt>
                <c:pt idx="1">
                  <c:v>155.70999999999998</c:v>
                </c:pt>
                <c:pt idx="2">
                  <c:v>11712.040000000003</c:v>
                </c:pt>
                <c:pt idx="3">
                  <c:v>3491.2900000000004</c:v>
                </c:pt>
                <c:pt idx="4">
                  <c:v>3440.6400000000008</c:v>
                </c:pt>
                <c:pt idx="5">
                  <c:v>62845.89</c:v>
                </c:pt>
                <c:pt idx="6">
                  <c:v>65368.75</c:v>
                </c:pt>
                <c:pt idx="7">
                  <c:v>2095.0700000000002</c:v>
                </c:pt>
                <c:pt idx="8">
                  <c:v>700.40999999999985</c:v>
                </c:pt>
                <c:pt idx="9">
                  <c:v>19163.629999999994</c:v>
                </c:pt>
                <c:pt idx="10">
                  <c:v>22112.020000000004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43104"/>
        <c:axId val="749415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2504</c:v>
                </c:pt>
                <c:pt idx="1">
                  <c:v>5</c:v>
                </c:pt>
                <c:pt idx="2">
                  <c:v>382</c:v>
                </c:pt>
                <c:pt idx="3">
                  <c:v>97</c:v>
                </c:pt>
                <c:pt idx="4">
                  <c:v>288</c:v>
                </c:pt>
                <c:pt idx="5">
                  <c:v>2381</c:v>
                </c:pt>
                <c:pt idx="6">
                  <c:v>2092</c:v>
                </c:pt>
                <c:pt idx="7">
                  <c:v>69</c:v>
                </c:pt>
                <c:pt idx="8">
                  <c:v>14</c:v>
                </c:pt>
                <c:pt idx="9">
                  <c:v>252</c:v>
                </c:pt>
                <c:pt idx="10">
                  <c:v>3632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1472"/>
        <c:axId val="74923392"/>
      </c:lineChart>
      <c:catAx>
        <c:axId val="7492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923392"/>
        <c:crosses val="autoZero"/>
        <c:auto val="1"/>
        <c:lblAlgn val="ctr"/>
        <c:lblOffset val="100"/>
        <c:noMultiLvlLbl val="0"/>
      </c:catAx>
      <c:valAx>
        <c:axId val="74923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4921472"/>
        <c:crosses val="autoZero"/>
        <c:crossBetween val="between"/>
      </c:valAx>
      <c:valAx>
        <c:axId val="749415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943104"/>
        <c:crosses val="max"/>
        <c:crossBetween val="between"/>
      </c:valAx>
      <c:catAx>
        <c:axId val="7494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749415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44.8%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36.7%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717877</v>
      </c>
      <c r="D5" s="30">
        <f>SUM(E5:F5)</f>
        <v>209673</v>
      </c>
      <c r="E5" s="31">
        <f>SUM(E6:E13)</f>
        <v>106516</v>
      </c>
      <c r="F5" s="32">
        <f t="shared" ref="F5:G5" si="0">SUM(F6:F13)</f>
        <v>103157</v>
      </c>
      <c r="G5" s="29">
        <f t="shared" si="0"/>
        <v>226873</v>
      </c>
      <c r="H5" s="33">
        <f>D5/C5</f>
        <v>0.29207371179185293</v>
      </c>
      <c r="I5" s="26"/>
      <c r="J5" s="24">
        <f t="shared" ref="J5:J13" si="1">C5-D5-G5</f>
        <v>281331</v>
      </c>
      <c r="K5" s="58">
        <f>E5/C5</f>
        <v>0.14837639317041779</v>
      </c>
      <c r="L5" s="58">
        <f>F5/C5</f>
        <v>0.14369731862143514</v>
      </c>
    </row>
    <row r="6" spans="1:12" ht="20.100000000000001" customHeight="1" thickTop="1">
      <c r="B6" s="18" t="s">
        <v>18</v>
      </c>
      <c r="C6" s="34">
        <v>183229</v>
      </c>
      <c r="D6" s="35">
        <f t="shared" ref="D6:D13" si="2">SUM(E6:F6)</f>
        <v>41098</v>
      </c>
      <c r="E6" s="36">
        <v>23124</v>
      </c>
      <c r="F6" s="37">
        <v>17974</v>
      </c>
      <c r="G6" s="34">
        <v>59111</v>
      </c>
      <c r="H6" s="38">
        <f t="shared" ref="H6:H13" si="3">D6/C6</f>
        <v>0.22429855535968651</v>
      </c>
      <c r="I6" s="26"/>
      <c r="J6" s="24">
        <f t="shared" si="1"/>
        <v>83020</v>
      </c>
      <c r="K6" s="58">
        <f t="shared" ref="K6:K13" si="4">E6/C6</f>
        <v>0.12620272991720743</v>
      </c>
      <c r="L6" s="58">
        <f t="shared" ref="L6:L13" si="5">F6/C6</f>
        <v>9.8095825442479079E-2</v>
      </c>
    </row>
    <row r="7" spans="1:12" ht="20.100000000000001" customHeight="1">
      <c r="B7" s="19" t="s">
        <v>19</v>
      </c>
      <c r="C7" s="39">
        <v>95473</v>
      </c>
      <c r="D7" s="40">
        <f t="shared" si="2"/>
        <v>29183</v>
      </c>
      <c r="E7" s="41">
        <v>14947</v>
      </c>
      <c r="F7" s="42">
        <v>14236</v>
      </c>
      <c r="G7" s="39">
        <v>30256</v>
      </c>
      <c r="H7" s="43">
        <f t="shared" si="3"/>
        <v>0.30566757093628566</v>
      </c>
      <c r="I7" s="26"/>
      <c r="J7" s="24">
        <f t="shared" si="1"/>
        <v>36034</v>
      </c>
      <c r="K7" s="58">
        <f t="shared" si="4"/>
        <v>0.15655735129303572</v>
      </c>
      <c r="L7" s="58">
        <f t="shared" si="5"/>
        <v>0.14911021964324991</v>
      </c>
    </row>
    <row r="8" spans="1:12" ht="20.100000000000001" customHeight="1">
      <c r="B8" s="19" t="s">
        <v>20</v>
      </c>
      <c r="C8" s="39">
        <v>53333</v>
      </c>
      <c r="D8" s="40">
        <f t="shared" si="2"/>
        <v>18182</v>
      </c>
      <c r="E8" s="41">
        <v>8975</v>
      </c>
      <c r="F8" s="42">
        <v>9207</v>
      </c>
      <c r="G8" s="39">
        <v>16528</v>
      </c>
      <c r="H8" s="43">
        <f t="shared" si="3"/>
        <v>0.34091463071644196</v>
      </c>
      <c r="I8" s="26"/>
      <c r="J8" s="24">
        <f t="shared" si="1"/>
        <v>18623</v>
      </c>
      <c r="K8" s="58">
        <f t="shared" si="4"/>
        <v>0.16828230176438602</v>
      </c>
      <c r="L8" s="58">
        <f t="shared" si="5"/>
        <v>0.17263232895205596</v>
      </c>
    </row>
    <row r="9" spans="1:12" ht="20.100000000000001" customHeight="1">
      <c r="B9" s="19" t="s">
        <v>21</v>
      </c>
      <c r="C9" s="39">
        <v>31839</v>
      </c>
      <c r="D9" s="40">
        <f t="shared" si="2"/>
        <v>9164</v>
      </c>
      <c r="E9" s="41">
        <v>4697</v>
      </c>
      <c r="F9" s="42">
        <v>4467</v>
      </c>
      <c r="G9" s="39">
        <v>10290</v>
      </c>
      <c r="H9" s="43">
        <f t="shared" si="3"/>
        <v>0.28782311002229971</v>
      </c>
      <c r="I9" s="26"/>
      <c r="J9" s="24">
        <f t="shared" si="1"/>
        <v>12385</v>
      </c>
      <c r="K9" s="58">
        <f t="shared" si="4"/>
        <v>0.14752347749615252</v>
      </c>
      <c r="L9" s="58">
        <f t="shared" si="5"/>
        <v>0.14029963252614719</v>
      </c>
    </row>
    <row r="10" spans="1:12" ht="20.100000000000001" customHeight="1">
      <c r="B10" s="19" t="s">
        <v>22</v>
      </c>
      <c r="C10" s="39">
        <v>46331</v>
      </c>
      <c r="D10" s="40">
        <f t="shared" si="2"/>
        <v>13781</v>
      </c>
      <c r="E10" s="41">
        <v>6618</v>
      </c>
      <c r="F10" s="42">
        <v>7163</v>
      </c>
      <c r="G10" s="39">
        <v>14566</v>
      </c>
      <c r="H10" s="43">
        <f t="shared" si="3"/>
        <v>0.29744663400315124</v>
      </c>
      <c r="I10" s="26"/>
      <c r="J10" s="24">
        <f t="shared" si="1"/>
        <v>17984</v>
      </c>
      <c r="K10" s="58">
        <f t="shared" si="4"/>
        <v>0.14284172584230861</v>
      </c>
      <c r="L10" s="58">
        <f t="shared" si="5"/>
        <v>0.15460490816084263</v>
      </c>
    </row>
    <row r="11" spans="1:12" ht="20.100000000000001" customHeight="1">
      <c r="B11" s="19" t="s">
        <v>23</v>
      </c>
      <c r="C11" s="39">
        <v>102575</v>
      </c>
      <c r="D11" s="40">
        <f t="shared" si="2"/>
        <v>30336</v>
      </c>
      <c r="E11" s="41">
        <v>14870</v>
      </c>
      <c r="F11" s="42">
        <v>15466</v>
      </c>
      <c r="G11" s="39">
        <v>33050</v>
      </c>
      <c r="H11" s="43">
        <f t="shared" si="3"/>
        <v>0.29574457713867902</v>
      </c>
      <c r="I11" s="26"/>
      <c r="J11" s="24">
        <f t="shared" si="1"/>
        <v>39189</v>
      </c>
      <c r="K11" s="58">
        <f t="shared" si="4"/>
        <v>0.14496709724591761</v>
      </c>
      <c r="L11" s="58">
        <f t="shared" si="5"/>
        <v>0.15077747989276138</v>
      </c>
    </row>
    <row r="12" spans="1:12" ht="20.100000000000001" customHeight="1">
      <c r="B12" s="19" t="s">
        <v>24</v>
      </c>
      <c r="C12" s="39">
        <v>144667</v>
      </c>
      <c r="D12" s="40">
        <f t="shared" si="2"/>
        <v>47713</v>
      </c>
      <c r="E12" s="41">
        <v>23596</v>
      </c>
      <c r="F12" s="42">
        <v>24117</v>
      </c>
      <c r="G12" s="39">
        <v>44573</v>
      </c>
      <c r="H12" s="43">
        <f t="shared" si="3"/>
        <v>0.32981260411842367</v>
      </c>
      <c r="I12" s="26"/>
      <c r="J12" s="24">
        <f t="shared" si="1"/>
        <v>52381</v>
      </c>
      <c r="K12" s="58">
        <f t="shared" si="4"/>
        <v>0.16310561496402082</v>
      </c>
      <c r="L12" s="58">
        <f t="shared" si="5"/>
        <v>0.16670698915440288</v>
      </c>
    </row>
    <row r="13" spans="1:12" ht="20.100000000000001" customHeight="1">
      <c r="B13" s="19" t="s">
        <v>25</v>
      </c>
      <c r="C13" s="39">
        <v>60430</v>
      </c>
      <c r="D13" s="40">
        <f t="shared" si="2"/>
        <v>20216</v>
      </c>
      <c r="E13" s="41">
        <v>9689</v>
      </c>
      <c r="F13" s="42">
        <v>10527</v>
      </c>
      <c r="G13" s="39">
        <v>18499</v>
      </c>
      <c r="H13" s="43">
        <f t="shared" si="3"/>
        <v>0.3345358265762039</v>
      </c>
      <c r="I13" s="26"/>
      <c r="J13" s="24">
        <f t="shared" si="1"/>
        <v>21715</v>
      </c>
      <c r="K13" s="58">
        <f t="shared" si="4"/>
        <v>0.16033427105742182</v>
      </c>
      <c r="L13" s="58">
        <f t="shared" si="5"/>
        <v>0.17420155551878205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7847</v>
      </c>
      <c r="E4" s="46">
        <f t="shared" ref="E4:K4" si="0">SUM(E5:E6)</f>
        <v>5038</v>
      </c>
      <c r="F4" s="46">
        <f t="shared" si="0"/>
        <v>8110</v>
      </c>
      <c r="G4" s="46">
        <f t="shared" si="0"/>
        <v>5037</v>
      </c>
      <c r="H4" s="46">
        <f t="shared" si="0"/>
        <v>4310</v>
      </c>
      <c r="I4" s="46">
        <f t="shared" si="0"/>
        <v>5193</v>
      </c>
      <c r="J4" s="45">
        <f t="shared" si="0"/>
        <v>3115</v>
      </c>
      <c r="K4" s="47">
        <f t="shared" si="0"/>
        <v>38650</v>
      </c>
      <c r="L4" s="55">
        <f>K4/人口統計!D5</f>
        <v>0.18433465443810124</v>
      </c>
    </row>
    <row r="5" spans="1:12" ht="20.100000000000001" customHeight="1">
      <c r="B5" s="115"/>
      <c r="C5" s="116" t="s">
        <v>39</v>
      </c>
      <c r="D5" s="48">
        <v>1020</v>
      </c>
      <c r="E5" s="49">
        <v>806</v>
      </c>
      <c r="F5" s="49">
        <v>823</v>
      </c>
      <c r="G5" s="49">
        <v>635</v>
      </c>
      <c r="H5" s="49">
        <v>521</v>
      </c>
      <c r="I5" s="49">
        <v>516</v>
      </c>
      <c r="J5" s="48">
        <v>311</v>
      </c>
      <c r="K5" s="50">
        <f>SUM(D5:J5)</f>
        <v>4632</v>
      </c>
      <c r="L5" s="56">
        <f>K5/人口統計!D5</f>
        <v>2.2091542544819792E-2</v>
      </c>
    </row>
    <row r="6" spans="1:12" ht="20.100000000000001" customHeight="1">
      <c r="B6" s="115"/>
      <c r="C6" s="117" t="s">
        <v>40</v>
      </c>
      <c r="D6" s="51">
        <v>6827</v>
      </c>
      <c r="E6" s="52">
        <v>4232</v>
      </c>
      <c r="F6" s="52">
        <v>7287</v>
      </c>
      <c r="G6" s="52">
        <v>4402</v>
      </c>
      <c r="H6" s="52">
        <v>3789</v>
      </c>
      <c r="I6" s="52">
        <v>4677</v>
      </c>
      <c r="J6" s="51">
        <v>2804</v>
      </c>
      <c r="K6" s="53">
        <f>SUM(D6:J6)</f>
        <v>34018</v>
      </c>
      <c r="L6" s="57">
        <f>K6/人口統計!D5</f>
        <v>0.16224311189328144</v>
      </c>
    </row>
    <row r="7" spans="1:12" ht="20.100000000000001" customHeight="1" thickBot="1">
      <c r="B7" s="193" t="s">
        <v>63</v>
      </c>
      <c r="C7" s="194"/>
      <c r="D7" s="45">
        <v>93</v>
      </c>
      <c r="E7" s="46">
        <v>127</v>
      </c>
      <c r="F7" s="46">
        <v>110</v>
      </c>
      <c r="G7" s="46">
        <v>107</v>
      </c>
      <c r="H7" s="46">
        <v>99</v>
      </c>
      <c r="I7" s="46">
        <v>100</v>
      </c>
      <c r="J7" s="45">
        <v>76</v>
      </c>
      <c r="K7" s="47">
        <f>SUM(D7:J7)</f>
        <v>712</v>
      </c>
      <c r="L7" s="78"/>
    </row>
    <row r="8" spans="1:12" ht="20.100000000000001" customHeight="1" thickTop="1">
      <c r="B8" s="195" t="s">
        <v>35</v>
      </c>
      <c r="C8" s="196"/>
      <c r="D8" s="35">
        <f>D4+D7</f>
        <v>7940</v>
      </c>
      <c r="E8" s="34">
        <f t="shared" ref="E8:K8" si="1">E4+E7</f>
        <v>5165</v>
      </c>
      <c r="F8" s="34">
        <f t="shared" si="1"/>
        <v>8220</v>
      </c>
      <c r="G8" s="34">
        <f t="shared" si="1"/>
        <v>5144</v>
      </c>
      <c r="H8" s="34">
        <f t="shared" si="1"/>
        <v>4409</v>
      </c>
      <c r="I8" s="34">
        <f t="shared" si="1"/>
        <v>5293</v>
      </c>
      <c r="J8" s="35">
        <f t="shared" si="1"/>
        <v>3191</v>
      </c>
      <c r="K8" s="54">
        <f t="shared" si="1"/>
        <v>39362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1213</v>
      </c>
      <c r="E23" s="39">
        <v>770</v>
      </c>
      <c r="F23" s="39">
        <v>1153</v>
      </c>
      <c r="G23" s="39">
        <v>744</v>
      </c>
      <c r="H23" s="39">
        <v>631</v>
      </c>
      <c r="I23" s="39">
        <v>871</v>
      </c>
      <c r="J23" s="40">
        <v>511</v>
      </c>
      <c r="K23" s="167">
        <f t="shared" ref="K23:K30" si="2">SUM(D23:J23)</f>
        <v>5893</v>
      </c>
      <c r="L23" s="188">
        <f>K23/人口統計!D6</f>
        <v>0.14338897269940143</v>
      </c>
    </row>
    <row r="24" spans="1:12" ht="20.100000000000001" customHeight="1">
      <c r="B24" s="197" t="s">
        <v>19</v>
      </c>
      <c r="C24" s="199"/>
      <c r="D24" s="45">
        <v>1181</v>
      </c>
      <c r="E24" s="46">
        <v>811</v>
      </c>
      <c r="F24" s="46">
        <v>1164</v>
      </c>
      <c r="G24" s="46">
        <v>709</v>
      </c>
      <c r="H24" s="46">
        <v>560</v>
      </c>
      <c r="I24" s="46">
        <v>651</v>
      </c>
      <c r="J24" s="45">
        <v>441</v>
      </c>
      <c r="K24" s="47">
        <f t="shared" si="2"/>
        <v>5517</v>
      </c>
      <c r="L24" s="55">
        <f>K24/人口統計!D7</f>
        <v>0.18904841859986979</v>
      </c>
    </row>
    <row r="25" spans="1:12" ht="20.100000000000001" customHeight="1">
      <c r="B25" s="197" t="s">
        <v>20</v>
      </c>
      <c r="C25" s="199"/>
      <c r="D25" s="45">
        <v>811</v>
      </c>
      <c r="E25" s="46">
        <v>452</v>
      </c>
      <c r="F25" s="46">
        <v>784</v>
      </c>
      <c r="G25" s="46">
        <v>527</v>
      </c>
      <c r="H25" s="46">
        <v>457</v>
      </c>
      <c r="I25" s="46">
        <v>475</v>
      </c>
      <c r="J25" s="45">
        <v>311</v>
      </c>
      <c r="K25" s="47">
        <f t="shared" si="2"/>
        <v>3817</v>
      </c>
      <c r="L25" s="55">
        <f>K25/人口統計!D8</f>
        <v>0.20993290067099329</v>
      </c>
    </row>
    <row r="26" spans="1:12" ht="20.100000000000001" customHeight="1">
      <c r="B26" s="197" t="s">
        <v>21</v>
      </c>
      <c r="C26" s="199"/>
      <c r="D26" s="45">
        <v>230</v>
      </c>
      <c r="E26" s="46">
        <v>173</v>
      </c>
      <c r="F26" s="46">
        <v>317</v>
      </c>
      <c r="G26" s="46">
        <v>205</v>
      </c>
      <c r="H26" s="46">
        <v>202</v>
      </c>
      <c r="I26" s="46">
        <v>205</v>
      </c>
      <c r="J26" s="45">
        <v>143</v>
      </c>
      <c r="K26" s="47">
        <f t="shared" si="2"/>
        <v>1475</v>
      </c>
      <c r="L26" s="55">
        <f>K26/人口統計!D9</f>
        <v>0.16095591444783938</v>
      </c>
    </row>
    <row r="27" spans="1:12" ht="20.100000000000001" customHeight="1">
      <c r="B27" s="197" t="s">
        <v>22</v>
      </c>
      <c r="C27" s="199"/>
      <c r="D27" s="45">
        <v>417</v>
      </c>
      <c r="E27" s="46">
        <v>250</v>
      </c>
      <c r="F27" s="46">
        <v>519</v>
      </c>
      <c r="G27" s="46">
        <v>313</v>
      </c>
      <c r="H27" s="46">
        <v>263</v>
      </c>
      <c r="I27" s="46">
        <v>306</v>
      </c>
      <c r="J27" s="45">
        <v>179</v>
      </c>
      <c r="K27" s="47">
        <f t="shared" si="2"/>
        <v>2247</v>
      </c>
      <c r="L27" s="55">
        <f>K27/人口統計!D10</f>
        <v>0.16305057688121327</v>
      </c>
    </row>
    <row r="28" spans="1:12" ht="20.100000000000001" customHeight="1">
      <c r="B28" s="197" t="s">
        <v>23</v>
      </c>
      <c r="C28" s="199"/>
      <c r="D28" s="45">
        <v>727</v>
      </c>
      <c r="E28" s="46">
        <v>630</v>
      </c>
      <c r="F28" s="46">
        <v>1271</v>
      </c>
      <c r="G28" s="46">
        <v>617</v>
      </c>
      <c r="H28" s="46">
        <v>606</v>
      </c>
      <c r="I28" s="46">
        <v>728</v>
      </c>
      <c r="J28" s="45">
        <v>385</v>
      </c>
      <c r="K28" s="47">
        <f t="shared" si="2"/>
        <v>4964</v>
      </c>
      <c r="L28" s="55">
        <f>K28/人口統計!D11</f>
        <v>0.16363396624472573</v>
      </c>
    </row>
    <row r="29" spans="1:12" ht="20.100000000000001" customHeight="1">
      <c r="B29" s="197" t="s">
        <v>24</v>
      </c>
      <c r="C29" s="198"/>
      <c r="D29" s="40">
        <v>2753</v>
      </c>
      <c r="E29" s="39">
        <v>1548</v>
      </c>
      <c r="F29" s="39">
        <v>2203</v>
      </c>
      <c r="G29" s="39">
        <v>1493</v>
      </c>
      <c r="H29" s="39">
        <v>1240</v>
      </c>
      <c r="I29" s="39">
        <v>1375</v>
      </c>
      <c r="J29" s="40">
        <v>809</v>
      </c>
      <c r="K29" s="167">
        <f t="shared" si="2"/>
        <v>11421</v>
      </c>
      <c r="L29" s="168">
        <f>K29/人口統計!D12</f>
        <v>0.23936872550457947</v>
      </c>
    </row>
    <row r="30" spans="1:12" ht="20.100000000000001" customHeight="1">
      <c r="B30" s="197" t="s">
        <v>25</v>
      </c>
      <c r="C30" s="198"/>
      <c r="D30" s="40">
        <v>515</v>
      </c>
      <c r="E30" s="39">
        <v>404</v>
      </c>
      <c r="F30" s="39">
        <v>699</v>
      </c>
      <c r="G30" s="39">
        <v>429</v>
      </c>
      <c r="H30" s="39">
        <v>351</v>
      </c>
      <c r="I30" s="39">
        <v>582</v>
      </c>
      <c r="J30" s="40">
        <v>336</v>
      </c>
      <c r="K30" s="167">
        <f t="shared" si="2"/>
        <v>3316</v>
      </c>
      <c r="L30" s="168">
        <f>K30/人口統計!D13</f>
        <v>0.16402849228333993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28356</v>
      </c>
      <c r="E5" s="174">
        <v>1813249.0399999993</v>
      </c>
      <c r="F5" s="175">
        <v>11716</v>
      </c>
      <c r="G5" s="176">
        <v>242300.01999999979</v>
      </c>
      <c r="H5" s="173">
        <v>2903</v>
      </c>
      <c r="I5" s="174">
        <v>681472.82000000018</v>
      </c>
      <c r="J5" s="175">
        <v>6847</v>
      </c>
      <c r="K5" s="176">
        <v>1938715.3799999994</v>
      </c>
      <c r="M5" s="147">
        <f>Q5+Q7</f>
        <v>40072</v>
      </c>
      <c r="N5" s="119" t="s">
        <v>106</v>
      </c>
      <c r="O5" s="120"/>
      <c r="P5" s="132"/>
      <c r="Q5" s="121">
        <v>28356</v>
      </c>
      <c r="R5" s="122">
        <v>1813249.0399999993</v>
      </c>
      <c r="S5" s="122">
        <f>R5/Q5*100</f>
        <v>6394.5868246579184</v>
      </c>
    </row>
    <row r="6" spans="1:19" ht="20.100000000000001" customHeight="1" thickTop="1">
      <c r="B6" s="203" t="s">
        <v>112</v>
      </c>
      <c r="C6" s="203"/>
      <c r="D6" s="169">
        <v>4483</v>
      </c>
      <c r="E6" s="170">
        <v>260257.56999999992</v>
      </c>
      <c r="F6" s="171">
        <v>1910</v>
      </c>
      <c r="G6" s="172">
        <v>39835.340000000026</v>
      </c>
      <c r="H6" s="169">
        <v>276</v>
      </c>
      <c r="I6" s="170">
        <v>65903.53</v>
      </c>
      <c r="J6" s="171">
        <v>1108</v>
      </c>
      <c r="K6" s="172">
        <v>343534.58999999997</v>
      </c>
      <c r="M6" s="58"/>
      <c r="N6" s="123"/>
      <c r="O6" s="92" t="s">
        <v>103</v>
      </c>
      <c r="P6" s="105"/>
      <c r="Q6" s="96">
        <f>Q5/Q$13</f>
        <v>0.56914616033077758</v>
      </c>
      <c r="R6" s="97">
        <f>R5/R$13</f>
        <v>0.38779960018540471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4307</v>
      </c>
      <c r="E7" s="144">
        <v>271612.70000000007</v>
      </c>
      <c r="F7" s="145">
        <v>2046</v>
      </c>
      <c r="G7" s="146">
        <v>40039.94</v>
      </c>
      <c r="H7" s="143">
        <v>237</v>
      </c>
      <c r="I7" s="144">
        <v>57071.81</v>
      </c>
      <c r="J7" s="145">
        <v>867</v>
      </c>
      <c r="K7" s="146">
        <v>248490.55999999994</v>
      </c>
      <c r="M7" s="58"/>
      <c r="N7" s="124" t="s">
        <v>107</v>
      </c>
      <c r="O7" s="125"/>
      <c r="P7" s="133"/>
      <c r="Q7" s="126">
        <v>11716</v>
      </c>
      <c r="R7" s="127">
        <v>242300.01999999979</v>
      </c>
      <c r="S7" s="127">
        <f>R7/Q7*100</f>
        <v>2068.1121543188783</v>
      </c>
    </row>
    <row r="8" spans="1:19" ht="20.100000000000001" customHeight="1">
      <c r="B8" s="200" t="s">
        <v>114</v>
      </c>
      <c r="C8" s="200"/>
      <c r="D8" s="143">
        <v>2713</v>
      </c>
      <c r="E8" s="144">
        <v>168812.37000000002</v>
      </c>
      <c r="F8" s="145">
        <v>1237</v>
      </c>
      <c r="G8" s="146">
        <v>24266.38</v>
      </c>
      <c r="H8" s="143">
        <v>333</v>
      </c>
      <c r="I8" s="144">
        <v>86845.28</v>
      </c>
      <c r="J8" s="145">
        <v>652</v>
      </c>
      <c r="K8" s="146">
        <v>193508.56000000003</v>
      </c>
      <c r="L8" s="87"/>
      <c r="M8" s="86"/>
      <c r="N8" s="128"/>
      <c r="O8" s="92" t="s">
        <v>103</v>
      </c>
      <c r="P8" s="105"/>
      <c r="Q8" s="96">
        <f>Q7/Q$13</f>
        <v>0.23515715948777649</v>
      </c>
      <c r="R8" s="97">
        <f>R7/R$13</f>
        <v>5.1820709019052079E-2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1061</v>
      </c>
      <c r="E9" s="144">
        <v>69561.66</v>
      </c>
      <c r="F9" s="145">
        <v>362</v>
      </c>
      <c r="G9" s="146">
        <v>7207.079999999999</v>
      </c>
      <c r="H9" s="143">
        <v>48</v>
      </c>
      <c r="I9" s="144">
        <v>11865.53</v>
      </c>
      <c r="J9" s="145">
        <v>332</v>
      </c>
      <c r="K9" s="146">
        <v>92945.039999999979</v>
      </c>
      <c r="L9" s="87"/>
      <c r="M9" s="86"/>
      <c r="N9" s="124" t="s">
        <v>108</v>
      </c>
      <c r="O9" s="125"/>
      <c r="P9" s="133"/>
      <c r="Q9" s="126">
        <v>2903</v>
      </c>
      <c r="R9" s="127">
        <v>681472.82000000018</v>
      </c>
      <c r="S9" s="127">
        <f>R9/Q9*100</f>
        <v>23474.77850499484</v>
      </c>
    </row>
    <row r="10" spans="1:19" ht="20.100000000000001" customHeight="1">
      <c r="B10" s="200" t="s">
        <v>116</v>
      </c>
      <c r="C10" s="200"/>
      <c r="D10" s="143">
        <v>1685</v>
      </c>
      <c r="E10" s="144">
        <v>113654.52999999998</v>
      </c>
      <c r="F10" s="145">
        <v>690</v>
      </c>
      <c r="G10" s="146">
        <v>14634.16</v>
      </c>
      <c r="H10" s="143">
        <v>209</v>
      </c>
      <c r="I10" s="144">
        <v>47014.75</v>
      </c>
      <c r="J10" s="145">
        <v>386</v>
      </c>
      <c r="K10" s="146">
        <v>108164.42000000001</v>
      </c>
      <c r="L10" s="87"/>
      <c r="M10" s="86"/>
      <c r="N10" s="93"/>
      <c r="O10" s="92" t="s">
        <v>103</v>
      </c>
      <c r="P10" s="105"/>
      <c r="Q10" s="96">
        <f>Q9/Q$13</f>
        <v>5.8267432058126935E-2</v>
      </c>
      <c r="R10" s="97">
        <f>R9/R$13</f>
        <v>0.14574660253685862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3453</v>
      </c>
      <c r="E11" s="144">
        <v>236841.47</v>
      </c>
      <c r="F11" s="145">
        <v>1236</v>
      </c>
      <c r="G11" s="146">
        <v>29018.22</v>
      </c>
      <c r="H11" s="143">
        <v>495</v>
      </c>
      <c r="I11" s="144">
        <v>109515.52999999998</v>
      </c>
      <c r="J11" s="145">
        <v>929</v>
      </c>
      <c r="K11" s="146">
        <v>256626.43</v>
      </c>
      <c r="L11" s="87"/>
      <c r="M11" s="86"/>
      <c r="N11" s="124" t="s">
        <v>109</v>
      </c>
      <c r="O11" s="125"/>
      <c r="P11" s="133"/>
      <c r="Q11" s="99">
        <v>6847</v>
      </c>
      <c r="R11" s="100">
        <v>1938715.3799999994</v>
      </c>
      <c r="S11" s="100">
        <f>R11/Q11*100</f>
        <v>28314.814955454938</v>
      </c>
    </row>
    <row r="12" spans="1:19" ht="20.100000000000001" customHeight="1" thickBot="1">
      <c r="B12" s="200" t="s">
        <v>118</v>
      </c>
      <c r="C12" s="200"/>
      <c r="D12" s="143">
        <v>8181</v>
      </c>
      <c r="E12" s="144">
        <v>517780.24000000011</v>
      </c>
      <c r="F12" s="145">
        <v>3309</v>
      </c>
      <c r="G12" s="146">
        <v>67825.839999999967</v>
      </c>
      <c r="H12" s="143">
        <v>1051</v>
      </c>
      <c r="I12" s="144">
        <v>250249.06999999992</v>
      </c>
      <c r="J12" s="145">
        <v>1762</v>
      </c>
      <c r="K12" s="146">
        <v>470227.7</v>
      </c>
      <c r="L12" s="87"/>
      <c r="M12" s="86"/>
      <c r="N12" s="123"/>
      <c r="O12" s="82" t="s">
        <v>103</v>
      </c>
      <c r="P12" s="106"/>
      <c r="Q12" s="101">
        <f>Q11/Q$13</f>
        <v>0.13742924812331903</v>
      </c>
      <c r="R12" s="102">
        <f>R11/R$13</f>
        <v>0.41463308825868456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2473</v>
      </c>
      <c r="E13" s="144">
        <v>174728.49999999994</v>
      </c>
      <c r="F13" s="145">
        <v>926</v>
      </c>
      <c r="G13" s="146">
        <v>19473.060000000001</v>
      </c>
      <c r="H13" s="143">
        <v>254</v>
      </c>
      <c r="I13" s="144">
        <v>53007.319999999992</v>
      </c>
      <c r="J13" s="145">
        <v>811</v>
      </c>
      <c r="K13" s="146">
        <v>225218.07999999996</v>
      </c>
      <c r="M13" s="58"/>
      <c r="N13" s="129" t="s">
        <v>110</v>
      </c>
      <c r="O13" s="130"/>
      <c r="P13" s="131"/>
      <c r="Q13" s="94">
        <f>Q5+Q7+Q9+Q11</f>
        <v>49822</v>
      </c>
      <c r="R13" s="95">
        <f>R5+R7+R9+R11</f>
        <v>4675737.2599999988</v>
      </c>
      <c r="S13" s="95">
        <f>R13/Q13*100</f>
        <v>9384.8847095660531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0.56914616033077758</v>
      </c>
      <c r="O16" s="58">
        <f>F5/(D5+F5+H5+J5)</f>
        <v>0.23515715948777649</v>
      </c>
      <c r="P16" s="58">
        <f>H5/(D5+F5+H5+J5)</f>
        <v>5.8267432058126935E-2</v>
      </c>
      <c r="Q16" s="58">
        <f>J5/(D5+F5+H5+J5)</f>
        <v>0.13742924812331903</v>
      </c>
    </row>
    <row r="17" spans="13:17" ht="20.100000000000001" customHeight="1">
      <c r="M17" s="14" t="s">
        <v>132</v>
      </c>
      <c r="N17" s="58">
        <f t="shared" ref="N17:N23" si="0">D6/(D6+F6+H6+J6)</f>
        <v>0.57644335862157647</v>
      </c>
      <c r="O17" s="58">
        <f t="shared" ref="O17:O23" si="1">F6/(D6+F6+H6+J6)</f>
        <v>0.24559598817024558</v>
      </c>
      <c r="P17" s="58">
        <f t="shared" ref="P17:P23" si="2">H6/(D6+F6+H6+J6)</f>
        <v>3.5489263212035486E-2</v>
      </c>
      <c r="Q17" s="58">
        <f t="shared" ref="Q17:Q23" si="3">J6/(D6+F6+H6+J6)</f>
        <v>0.14247138999614248</v>
      </c>
    </row>
    <row r="18" spans="13:17" ht="20.100000000000001" customHeight="1">
      <c r="M18" s="14" t="s">
        <v>133</v>
      </c>
      <c r="N18" s="58">
        <f t="shared" si="0"/>
        <v>0.57757811452326668</v>
      </c>
      <c r="O18" s="58">
        <f t="shared" si="1"/>
        <v>0.27437307228107816</v>
      </c>
      <c r="P18" s="58">
        <f t="shared" si="2"/>
        <v>3.1782218050154215E-2</v>
      </c>
      <c r="Q18" s="58">
        <f t="shared" si="3"/>
        <v>0.11626659514550088</v>
      </c>
    </row>
    <row r="19" spans="13:17" ht="20.100000000000001" customHeight="1">
      <c r="M19" s="14" t="s">
        <v>134</v>
      </c>
      <c r="N19" s="58">
        <f t="shared" si="0"/>
        <v>0.5497467071935157</v>
      </c>
      <c r="O19" s="58">
        <f t="shared" si="1"/>
        <v>0.25065856129685915</v>
      </c>
      <c r="P19" s="58">
        <f t="shared" si="2"/>
        <v>6.7477203647416412E-2</v>
      </c>
      <c r="Q19" s="58">
        <f t="shared" si="3"/>
        <v>0.13211752786220871</v>
      </c>
    </row>
    <row r="20" spans="13:17" ht="20.100000000000001" customHeight="1">
      <c r="M20" s="14" t="s">
        <v>135</v>
      </c>
      <c r="N20" s="58">
        <f t="shared" si="0"/>
        <v>0.58846367165834723</v>
      </c>
      <c r="O20" s="58">
        <f t="shared" si="1"/>
        <v>0.20077648363838047</v>
      </c>
      <c r="P20" s="58">
        <f t="shared" si="2"/>
        <v>2.6622296173044926E-2</v>
      </c>
      <c r="Q20" s="58">
        <f t="shared" si="3"/>
        <v>0.1841375485302274</v>
      </c>
    </row>
    <row r="21" spans="13:17" ht="20.100000000000001" customHeight="1">
      <c r="M21" s="14" t="s">
        <v>136</v>
      </c>
      <c r="N21" s="58">
        <f t="shared" si="0"/>
        <v>0.56734006734006737</v>
      </c>
      <c r="O21" s="58">
        <f t="shared" si="1"/>
        <v>0.23232323232323232</v>
      </c>
      <c r="P21" s="58">
        <f t="shared" si="2"/>
        <v>7.0370370370370375E-2</v>
      </c>
      <c r="Q21" s="58">
        <f t="shared" si="3"/>
        <v>0.12996632996632998</v>
      </c>
    </row>
    <row r="22" spans="13:17" ht="20.100000000000001" customHeight="1">
      <c r="M22" s="14" t="s">
        <v>137</v>
      </c>
      <c r="N22" s="58">
        <f t="shared" si="0"/>
        <v>0.56486176999836413</v>
      </c>
      <c r="O22" s="58">
        <f t="shared" si="1"/>
        <v>0.20219204973008342</v>
      </c>
      <c r="P22" s="58">
        <f t="shared" si="2"/>
        <v>8.0974971372484869E-2</v>
      </c>
      <c r="Q22" s="58">
        <f t="shared" si="3"/>
        <v>0.15197120889906757</v>
      </c>
    </row>
    <row r="23" spans="13:17" ht="20.100000000000001" customHeight="1">
      <c r="M23" s="14" t="s">
        <v>138</v>
      </c>
      <c r="N23" s="58">
        <f t="shared" si="0"/>
        <v>0.5719779067328532</v>
      </c>
      <c r="O23" s="58">
        <f t="shared" si="1"/>
        <v>0.23135006641963224</v>
      </c>
      <c r="P23" s="58">
        <f t="shared" si="2"/>
        <v>7.348108788366077E-2</v>
      </c>
      <c r="Q23" s="58">
        <f t="shared" si="3"/>
        <v>0.12319093896385373</v>
      </c>
    </row>
    <row r="24" spans="13:17" ht="20.100000000000001" customHeight="1">
      <c r="M24" s="14" t="s">
        <v>139</v>
      </c>
      <c r="N24" s="58">
        <f t="shared" ref="N24" si="4">D13/(D13+F13+H13+J13)</f>
        <v>0.55398745519713266</v>
      </c>
      <c r="O24" s="58">
        <f t="shared" ref="O24" si="5">F13/(D13+F13+H13+J13)</f>
        <v>0.20743727598566308</v>
      </c>
      <c r="P24" s="58">
        <f t="shared" ref="P24" si="6">H13/(D13+F13+H13+J13)</f>
        <v>5.6899641577060935E-2</v>
      </c>
      <c r="Q24" s="58">
        <f t="shared" ref="Q24" si="7">J13/(D13+F13+H13+J13)</f>
        <v>0.18167562724014336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0.38779960018540471</v>
      </c>
      <c r="O29" s="58">
        <f>G5/(E5+G5+I5+K5)</f>
        <v>5.1820709019052079E-2</v>
      </c>
      <c r="P29" s="58">
        <f>I5/(E5+G5+I5+K5)</f>
        <v>0.14574660253685862</v>
      </c>
      <c r="Q29" s="58">
        <f>K5/(E5+G5+I5+K5)</f>
        <v>0.41463308825868456</v>
      </c>
    </row>
    <row r="30" spans="13:17" ht="20.100000000000001" customHeight="1">
      <c r="M30" s="14" t="s">
        <v>132</v>
      </c>
      <c r="N30" s="58">
        <f t="shared" ref="N30:N37" si="8">E6/(E6+G6+I6+K6)</f>
        <v>0.36680223837426806</v>
      </c>
      <c r="O30" s="58">
        <f t="shared" ref="O30:O37" si="9">G6/(E6+G6+I6+K6)</f>
        <v>5.6143196443431138E-2</v>
      </c>
      <c r="P30" s="58">
        <f t="shared" ref="P30:P37" si="10">I6/(E6+G6+I6+K6)</f>
        <v>9.2883224571587805E-2</v>
      </c>
      <c r="Q30" s="58">
        <f t="shared" ref="Q30:Q37" si="11">K6/(E6+G6+I6+K6)</f>
        <v>0.48417134061071299</v>
      </c>
    </row>
    <row r="31" spans="13:17" ht="20.100000000000001" customHeight="1">
      <c r="M31" s="14" t="s">
        <v>133</v>
      </c>
      <c r="N31" s="58">
        <f t="shared" si="8"/>
        <v>0.44006172176532138</v>
      </c>
      <c r="O31" s="58">
        <f t="shared" si="9"/>
        <v>6.487194794565998E-2</v>
      </c>
      <c r="P31" s="58">
        <f t="shared" si="10"/>
        <v>9.2466659227875864E-2</v>
      </c>
      <c r="Q31" s="58">
        <f t="shared" si="11"/>
        <v>0.40259967106114275</v>
      </c>
    </row>
    <row r="32" spans="13:17" ht="20.100000000000001" customHeight="1">
      <c r="M32" s="14" t="s">
        <v>134</v>
      </c>
      <c r="N32" s="58">
        <f t="shared" si="8"/>
        <v>0.35657108016159172</v>
      </c>
      <c r="O32" s="58">
        <f t="shared" si="9"/>
        <v>5.1256251708400549E-2</v>
      </c>
      <c r="P32" s="58">
        <f t="shared" si="10"/>
        <v>0.18343747733969895</v>
      </c>
      <c r="Q32" s="58">
        <f t="shared" si="11"/>
        <v>0.40873519079030868</v>
      </c>
    </row>
    <row r="33" spans="13:17" ht="20.100000000000001" customHeight="1">
      <c r="M33" s="14" t="s">
        <v>135</v>
      </c>
      <c r="N33" s="58">
        <f t="shared" si="8"/>
        <v>0.38309243492554301</v>
      </c>
      <c r="O33" s="58">
        <f t="shared" si="9"/>
        <v>3.9691085950266027E-2</v>
      </c>
      <c r="P33" s="58">
        <f t="shared" si="10"/>
        <v>6.5346266598325556E-2</v>
      </c>
      <c r="Q33" s="58">
        <f t="shared" si="11"/>
        <v>0.51187021252586529</v>
      </c>
    </row>
    <row r="34" spans="13:17" ht="20.100000000000001" customHeight="1">
      <c r="M34" s="14" t="s">
        <v>136</v>
      </c>
      <c r="N34" s="58">
        <f t="shared" si="8"/>
        <v>0.40094326743074149</v>
      </c>
      <c r="O34" s="58">
        <f t="shared" si="9"/>
        <v>5.1625464699948699E-2</v>
      </c>
      <c r="P34" s="58">
        <f t="shared" si="10"/>
        <v>0.16585566349567815</v>
      </c>
      <c r="Q34" s="58">
        <f t="shared" si="11"/>
        <v>0.38157560437363169</v>
      </c>
    </row>
    <row r="35" spans="13:17" ht="20.100000000000001" customHeight="1">
      <c r="M35" s="14" t="s">
        <v>137</v>
      </c>
      <c r="N35" s="58">
        <f t="shared" si="8"/>
        <v>0.3747481830150286</v>
      </c>
      <c r="O35" s="58">
        <f t="shared" si="9"/>
        <v>4.591478519082981E-2</v>
      </c>
      <c r="P35" s="58">
        <f t="shared" si="10"/>
        <v>0.17328361405385573</v>
      </c>
      <c r="Q35" s="58">
        <f t="shared" si="11"/>
        <v>0.40605341774028603</v>
      </c>
    </row>
    <row r="36" spans="13:17" ht="20.100000000000001" customHeight="1">
      <c r="M36" s="14" t="s">
        <v>138</v>
      </c>
      <c r="N36" s="58">
        <f t="shared" si="8"/>
        <v>0.39643751543020417</v>
      </c>
      <c r="O36" s="58">
        <f t="shared" si="9"/>
        <v>5.1930733184345816E-2</v>
      </c>
      <c r="P36" s="58">
        <f t="shared" si="10"/>
        <v>0.19160275322503462</v>
      </c>
      <c r="Q36" s="58">
        <f t="shared" si="11"/>
        <v>0.36002899816041528</v>
      </c>
    </row>
    <row r="37" spans="13:17" ht="20.100000000000001" customHeight="1">
      <c r="M37" s="14" t="s">
        <v>139</v>
      </c>
      <c r="N37" s="58">
        <f t="shared" si="8"/>
        <v>0.36985293980682216</v>
      </c>
      <c r="O37" s="58">
        <f t="shared" si="9"/>
        <v>4.1219197143194379E-2</v>
      </c>
      <c r="P37" s="58">
        <f t="shared" si="10"/>
        <v>0.11220214866653673</v>
      </c>
      <c r="Q37" s="58">
        <f t="shared" si="11"/>
        <v>0.47672571438344669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4971</v>
      </c>
      <c r="F5" s="149">
        <f>E5/SUM(E$5:E$15)</f>
        <v>0.17530681337283116</v>
      </c>
      <c r="G5" s="150">
        <v>294188.77999999997</v>
      </c>
      <c r="H5" s="151">
        <f>G5/SUM(G$5:G$15)</f>
        <v>0.16224400151895293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190</v>
      </c>
      <c r="F6" s="153">
        <f t="shared" ref="F6:F15" si="0">E6/SUM(E$5:E$15)</f>
        <v>6.7005219353928622E-3</v>
      </c>
      <c r="G6" s="154">
        <v>13781.199999999997</v>
      </c>
      <c r="H6" s="155">
        <f t="shared" ref="H6:H15" si="1">G6/SUM(G$5:G$15)</f>
        <v>7.6002797718288037E-3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1339</v>
      </c>
      <c r="F7" s="153">
        <f t="shared" si="0"/>
        <v>4.7221046692058115E-2</v>
      </c>
      <c r="G7" s="154">
        <v>64372.28</v>
      </c>
      <c r="H7" s="155">
        <f t="shared" si="1"/>
        <v>3.5501069395299387E-2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298</v>
      </c>
      <c r="F8" s="153">
        <f t="shared" si="0"/>
        <v>1.0509239667089857E-2</v>
      </c>
      <c r="G8" s="154">
        <v>12924.79</v>
      </c>
      <c r="H8" s="155">
        <f t="shared" si="1"/>
        <v>7.1279728900339031E-3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2662</v>
      </c>
      <c r="F9" s="153">
        <f t="shared" si="0"/>
        <v>9.3877838905346317E-2</v>
      </c>
      <c r="G9" s="154">
        <v>36224.55999999999</v>
      </c>
      <c r="H9" s="155">
        <f t="shared" si="1"/>
        <v>1.9977708081400661E-2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5859</v>
      </c>
      <c r="F10" s="153">
        <f t="shared" si="0"/>
        <v>0.20662293694456199</v>
      </c>
      <c r="G10" s="154">
        <v>639060.79999999993</v>
      </c>
      <c r="H10" s="155">
        <f t="shared" si="1"/>
        <v>0.35243961855344474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3041</v>
      </c>
      <c r="F11" s="153">
        <f t="shared" si="0"/>
        <v>0.10724361687120891</v>
      </c>
      <c r="G11" s="154">
        <v>292470</v>
      </c>
      <c r="H11" s="155">
        <f t="shared" si="1"/>
        <v>0.16129610083786394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1261</v>
      </c>
      <c r="F12" s="153">
        <f t="shared" si="0"/>
        <v>4.4470306108054733E-2</v>
      </c>
      <c r="G12" s="154">
        <v>133504.81999999995</v>
      </c>
      <c r="H12" s="155">
        <f t="shared" si="1"/>
        <v>7.3627404209186814E-2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256</v>
      </c>
      <c r="F13" s="153">
        <f t="shared" si="0"/>
        <v>9.0280716603188035E-3</v>
      </c>
      <c r="G13" s="154">
        <v>20157.990000000002</v>
      </c>
      <c r="H13" s="155">
        <f t="shared" si="1"/>
        <v>1.1117055382530357E-2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1007</v>
      </c>
      <c r="F14" s="153">
        <f t="shared" si="0"/>
        <v>3.5512766257582172E-2</v>
      </c>
      <c r="G14" s="154">
        <v>205610.95000000004</v>
      </c>
      <c r="H14" s="155">
        <f t="shared" si="1"/>
        <v>0.11339366268187852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7472</v>
      </c>
      <c r="F15" s="157">
        <f t="shared" si="0"/>
        <v>0.2635068415855551</v>
      </c>
      <c r="G15" s="158">
        <v>100952.87000000001</v>
      </c>
      <c r="H15" s="159">
        <f t="shared" si="1"/>
        <v>5.5675126677579824E-2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2504</v>
      </c>
      <c r="F16" s="161">
        <f>E16/SUM(E$16:E$26)</f>
        <v>0.21372482075793786</v>
      </c>
      <c r="G16" s="162">
        <v>51214.57</v>
      </c>
      <c r="H16" s="163">
        <f>G16/SUM(G$16:G$26)</f>
        <v>0.21136841012229382</v>
      </c>
    </row>
    <row r="17" spans="2:8" s="14" customFormat="1" ht="20.100000000000001" customHeight="1">
      <c r="B17" s="207"/>
      <c r="C17" s="213" t="s">
        <v>82</v>
      </c>
      <c r="D17" s="214"/>
      <c r="E17" s="152">
        <v>5</v>
      </c>
      <c r="F17" s="153">
        <f t="shared" ref="F17:F26" si="2">E17/SUM(E$16:E$26)</f>
        <v>4.2676681461249576E-4</v>
      </c>
      <c r="G17" s="154">
        <v>155.70999999999998</v>
      </c>
      <c r="H17" s="155">
        <f t="shared" ref="H17:H26" si="3">G17/SUM(G$16:G$26)</f>
        <v>6.4263304641906335E-4</v>
      </c>
    </row>
    <row r="18" spans="2:8" s="14" customFormat="1" ht="20.100000000000001" customHeight="1">
      <c r="B18" s="207"/>
      <c r="C18" s="213" t="s">
        <v>83</v>
      </c>
      <c r="D18" s="214"/>
      <c r="E18" s="152">
        <v>382</v>
      </c>
      <c r="F18" s="153">
        <f t="shared" si="2"/>
        <v>3.2604984636394677E-2</v>
      </c>
      <c r="G18" s="154">
        <v>11712.040000000003</v>
      </c>
      <c r="H18" s="155">
        <f t="shared" si="3"/>
        <v>4.8336933690719473E-2</v>
      </c>
    </row>
    <row r="19" spans="2:8" s="14" customFormat="1" ht="20.100000000000001" customHeight="1">
      <c r="B19" s="207"/>
      <c r="C19" s="213" t="s">
        <v>84</v>
      </c>
      <c r="D19" s="214"/>
      <c r="E19" s="152">
        <v>97</v>
      </c>
      <c r="F19" s="153">
        <f t="shared" si="2"/>
        <v>8.279276203482417E-3</v>
      </c>
      <c r="G19" s="154">
        <v>3491.2900000000004</v>
      </c>
      <c r="H19" s="155">
        <f t="shared" si="3"/>
        <v>1.4408954650519633E-2</v>
      </c>
    </row>
    <row r="20" spans="2:8" s="14" customFormat="1" ht="20.100000000000001" customHeight="1">
      <c r="B20" s="207"/>
      <c r="C20" s="213" t="s">
        <v>85</v>
      </c>
      <c r="D20" s="214"/>
      <c r="E20" s="152">
        <v>288</v>
      </c>
      <c r="F20" s="153">
        <f t="shared" si="2"/>
        <v>2.4581768521679755E-2</v>
      </c>
      <c r="G20" s="154">
        <v>3440.6400000000008</v>
      </c>
      <c r="H20" s="155">
        <f t="shared" si="3"/>
        <v>1.4199916285603281E-2</v>
      </c>
    </row>
    <row r="21" spans="2:8" s="14" customFormat="1" ht="20.100000000000001" customHeight="1">
      <c r="B21" s="207"/>
      <c r="C21" s="213" t="s">
        <v>86</v>
      </c>
      <c r="D21" s="214"/>
      <c r="E21" s="152">
        <v>2381</v>
      </c>
      <c r="F21" s="153">
        <f t="shared" si="2"/>
        <v>0.20322635711847048</v>
      </c>
      <c r="G21" s="154">
        <v>62845.89</v>
      </c>
      <c r="H21" s="155">
        <f t="shared" si="3"/>
        <v>0.25937220310588499</v>
      </c>
    </row>
    <row r="22" spans="2:8" s="14" customFormat="1" ht="20.100000000000001" customHeight="1">
      <c r="B22" s="207"/>
      <c r="C22" s="213" t="s">
        <v>87</v>
      </c>
      <c r="D22" s="214"/>
      <c r="E22" s="152">
        <v>2092</v>
      </c>
      <c r="F22" s="153">
        <f t="shared" si="2"/>
        <v>0.17855923523386821</v>
      </c>
      <c r="G22" s="154">
        <v>65368.75</v>
      </c>
      <c r="H22" s="155">
        <f t="shared" si="3"/>
        <v>0.26978433596497431</v>
      </c>
    </row>
    <row r="23" spans="2:8" s="14" customFormat="1" ht="20.100000000000001" customHeight="1">
      <c r="B23" s="207"/>
      <c r="C23" s="213" t="s">
        <v>88</v>
      </c>
      <c r="D23" s="214"/>
      <c r="E23" s="152">
        <v>69</v>
      </c>
      <c r="F23" s="153">
        <f t="shared" si="2"/>
        <v>5.8893820416524413E-3</v>
      </c>
      <c r="G23" s="154">
        <v>2095.0700000000002</v>
      </c>
      <c r="H23" s="155">
        <f t="shared" si="3"/>
        <v>8.646594416294312E-3</v>
      </c>
    </row>
    <row r="24" spans="2:8" s="14" customFormat="1" ht="20.100000000000001" customHeight="1">
      <c r="B24" s="207"/>
      <c r="C24" s="213" t="s">
        <v>89</v>
      </c>
      <c r="D24" s="214"/>
      <c r="E24" s="152">
        <v>14</v>
      </c>
      <c r="F24" s="153">
        <f t="shared" si="2"/>
        <v>1.1949470809149881E-3</v>
      </c>
      <c r="G24" s="154">
        <v>700.40999999999985</v>
      </c>
      <c r="H24" s="155">
        <f t="shared" si="3"/>
        <v>2.8906724811661173E-3</v>
      </c>
    </row>
    <row r="25" spans="2:8" s="14" customFormat="1" ht="20.100000000000001" customHeight="1">
      <c r="B25" s="207"/>
      <c r="C25" s="213" t="s">
        <v>90</v>
      </c>
      <c r="D25" s="214"/>
      <c r="E25" s="152">
        <v>252</v>
      </c>
      <c r="F25" s="153">
        <f t="shared" si="2"/>
        <v>2.1509047456469785E-2</v>
      </c>
      <c r="G25" s="154">
        <v>19163.629999999994</v>
      </c>
      <c r="H25" s="155">
        <f t="shared" si="3"/>
        <v>7.9090501106850883E-2</v>
      </c>
    </row>
    <row r="26" spans="2:8" s="14" customFormat="1" ht="20.100000000000001" customHeight="1">
      <c r="B26" s="208"/>
      <c r="C26" s="221" t="s">
        <v>91</v>
      </c>
      <c r="D26" s="222"/>
      <c r="E26" s="156">
        <v>3632</v>
      </c>
      <c r="F26" s="157">
        <f t="shared" si="2"/>
        <v>0.31000341413451687</v>
      </c>
      <c r="G26" s="158">
        <v>22112.020000000004</v>
      </c>
      <c r="H26" s="159">
        <f t="shared" si="3"/>
        <v>9.1258845129274041E-2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86</v>
      </c>
      <c r="F27" s="161">
        <f>E27/SUM(E$27:E$36)</f>
        <v>2.9624526352049603E-2</v>
      </c>
      <c r="G27" s="162">
        <v>11802.77</v>
      </c>
      <c r="H27" s="163">
        <f>G27/SUM(G$27:G$36)</f>
        <v>1.7319502192325146E-2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3.444712366517396E-4</v>
      </c>
      <c r="G28" s="154">
        <v>127.56</v>
      </c>
      <c r="H28" s="155">
        <f t="shared" ref="H28:H36" si="5">G28/SUM(G$27:G$36)</f>
        <v>1.8718281383548063E-4</v>
      </c>
    </row>
    <row r="29" spans="2:8" s="14" customFormat="1" ht="20.100000000000001" customHeight="1">
      <c r="B29" s="233"/>
      <c r="C29" s="213" t="s">
        <v>73</v>
      </c>
      <c r="D29" s="214"/>
      <c r="E29" s="152">
        <v>181</v>
      </c>
      <c r="F29" s="153">
        <f t="shared" si="4"/>
        <v>6.2349293833964863E-2</v>
      </c>
      <c r="G29" s="154">
        <v>27680.11</v>
      </c>
      <c r="H29" s="155">
        <f t="shared" si="5"/>
        <v>4.0618068964217824E-2</v>
      </c>
    </row>
    <row r="30" spans="2:8" s="14" customFormat="1" ht="20.100000000000001" customHeight="1">
      <c r="B30" s="233"/>
      <c r="C30" s="213" t="s">
        <v>74</v>
      </c>
      <c r="D30" s="214"/>
      <c r="E30" s="152">
        <v>19</v>
      </c>
      <c r="F30" s="153">
        <f t="shared" si="4"/>
        <v>6.5449534963830519E-3</v>
      </c>
      <c r="G30" s="154">
        <v>841.55</v>
      </c>
      <c r="H30" s="155">
        <f t="shared" si="5"/>
        <v>1.234898847469808E-3</v>
      </c>
    </row>
    <row r="31" spans="2:8" s="14" customFormat="1" ht="20.100000000000001" customHeight="1">
      <c r="B31" s="233"/>
      <c r="C31" s="213" t="s">
        <v>75</v>
      </c>
      <c r="D31" s="214"/>
      <c r="E31" s="152">
        <v>516</v>
      </c>
      <c r="F31" s="153">
        <f t="shared" si="4"/>
        <v>0.17774715811229763</v>
      </c>
      <c r="G31" s="154">
        <v>106474.05999999997</v>
      </c>
      <c r="H31" s="155">
        <f t="shared" si="5"/>
        <v>0.15624109557296792</v>
      </c>
    </row>
    <row r="32" spans="2:8" s="14" customFormat="1" ht="20.100000000000001" customHeight="1">
      <c r="B32" s="233"/>
      <c r="C32" s="213" t="s">
        <v>76</v>
      </c>
      <c r="D32" s="214"/>
      <c r="E32" s="152">
        <v>129</v>
      </c>
      <c r="F32" s="153">
        <f t="shared" si="4"/>
        <v>4.4436789528074408E-2</v>
      </c>
      <c r="G32" s="154">
        <v>7820.02</v>
      </c>
      <c r="H32" s="155">
        <f t="shared" si="5"/>
        <v>1.1475175194808208E-2</v>
      </c>
    </row>
    <row r="33" spans="2:8" s="14" customFormat="1" ht="20.100000000000001" customHeight="1">
      <c r="B33" s="233"/>
      <c r="C33" s="213" t="s">
        <v>77</v>
      </c>
      <c r="D33" s="214"/>
      <c r="E33" s="152">
        <v>1910</v>
      </c>
      <c r="F33" s="153">
        <f t="shared" si="4"/>
        <v>0.65794006200482258</v>
      </c>
      <c r="G33" s="154">
        <v>512979.34</v>
      </c>
      <c r="H33" s="155">
        <f t="shared" si="5"/>
        <v>0.75275099012752988</v>
      </c>
    </row>
    <row r="34" spans="2:8" s="14" customFormat="1" ht="20.100000000000001" customHeight="1">
      <c r="B34" s="233"/>
      <c r="C34" s="213" t="s">
        <v>78</v>
      </c>
      <c r="D34" s="214"/>
      <c r="E34" s="152">
        <v>25</v>
      </c>
      <c r="F34" s="153">
        <f t="shared" si="4"/>
        <v>8.6117809162934902E-3</v>
      </c>
      <c r="G34" s="154">
        <v>5756.4999999999991</v>
      </c>
      <c r="H34" s="155">
        <f t="shared" si="5"/>
        <v>8.4471454048600184E-3</v>
      </c>
    </row>
    <row r="35" spans="2:8" s="14" customFormat="1" ht="20.100000000000001" customHeight="1">
      <c r="B35" s="233"/>
      <c r="C35" s="213" t="s">
        <v>79</v>
      </c>
      <c r="D35" s="214"/>
      <c r="E35" s="152">
        <v>20</v>
      </c>
      <c r="F35" s="153">
        <f t="shared" si="4"/>
        <v>6.8894247330347916E-3</v>
      </c>
      <c r="G35" s="154">
        <v>4449.7299999999996</v>
      </c>
      <c r="H35" s="155">
        <f t="shared" si="5"/>
        <v>6.5295780982138054E-3</v>
      </c>
    </row>
    <row r="36" spans="2:8" s="14" customFormat="1" ht="20.100000000000001" customHeight="1">
      <c r="B36" s="233"/>
      <c r="C36" s="221" t="s">
        <v>92</v>
      </c>
      <c r="D36" s="222"/>
      <c r="E36" s="156">
        <v>16</v>
      </c>
      <c r="F36" s="157">
        <f t="shared" si="4"/>
        <v>5.5115397864278336E-3</v>
      </c>
      <c r="G36" s="158">
        <v>3541.1800000000003</v>
      </c>
      <c r="H36" s="159">
        <f t="shared" si="5"/>
        <v>5.1963627837717727E-3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3549</v>
      </c>
      <c r="F37" s="161">
        <f>E37/SUM(E$37:E$39)</f>
        <v>0.51832919526800059</v>
      </c>
      <c r="G37" s="162">
        <v>918138.76000000013</v>
      </c>
      <c r="H37" s="163">
        <f>G37/SUM(G$37:G$39)</f>
        <v>0.47358099567972695</v>
      </c>
    </row>
    <row r="38" spans="2:8" s="14" customFormat="1" ht="20.100000000000001" customHeight="1">
      <c r="B38" s="230"/>
      <c r="C38" s="213" t="s">
        <v>95</v>
      </c>
      <c r="D38" s="214"/>
      <c r="E38" s="152">
        <v>2704</v>
      </c>
      <c r="F38" s="153">
        <f t="shared" ref="F38:F39" si="6">E38/SUM(E$37:E$39)</f>
        <v>0.39491748210895283</v>
      </c>
      <c r="G38" s="154">
        <v>797653.74</v>
      </c>
      <c r="H38" s="155">
        <f t="shared" ref="H38:H39" si="7">G38/SUM(G$37:G$39)</f>
        <v>0.41143416317252307</v>
      </c>
    </row>
    <row r="39" spans="2:8" s="14" customFormat="1" ht="20.100000000000001" customHeight="1">
      <c r="B39" s="231"/>
      <c r="C39" s="221" t="s">
        <v>96</v>
      </c>
      <c r="D39" s="222"/>
      <c r="E39" s="156">
        <v>594</v>
      </c>
      <c r="F39" s="157">
        <f t="shared" si="6"/>
        <v>8.6753322623046594E-2</v>
      </c>
      <c r="G39" s="158">
        <v>222922.87999999998</v>
      </c>
      <c r="H39" s="159">
        <f t="shared" si="7"/>
        <v>0.11498484114775011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49822</v>
      </c>
      <c r="F40" s="164">
        <f>E40/E$40</f>
        <v>1</v>
      </c>
      <c r="G40" s="165">
        <f>SUM(G5:G39)</f>
        <v>4675737.26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4529</v>
      </c>
      <c r="E4" s="65">
        <v>101527.16</v>
      </c>
      <c r="F4" s="65">
        <f>E4*1000/D4</f>
        <v>22417.125193199383</v>
      </c>
      <c r="G4" s="65">
        <v>50030</v>
      </c>
      <c r="H4" s="61">
        <f>F4/G4</f>
        <v>0.44807365966818674</v>
      </c>
      <c r="K4" s="14">
        <f>D4*G4</f>
        <v>226585870</v>
      </c>
      <c r="L4" s="14" t="s">
        <v>27</v>
      </c>
      <c r="M4" s="24">
        <f>G4-F4</f>
        <v>27612.874806800617</v>
      </c>
    </row>
    <row r="5" spans="1:13" s="14" customFormat="1" ht="20.100000000000001" customHeight="1">
      <c r="B5" s="234" t="s">
        <v>28</v>
      </c>
      <c r="C5" s="235"/>
      <c r="D5" s="62">
        <v>3657</v>
      </c>
      <c r="E5" s="66">
        <v>140719.36000000002</v>
      </c>
      <c r="F5" s="66">
        <f t="shared" ref="F5:F13" si="0">E5*1000/D5</f>
        <v>38479.453103636872</v>
      </c>
      <c r="G5" s="66">
        <v>104730</v>
      </c>
      <c r="H5" s="63">
        <f t="shared" ref="H5:H10" si="1">F5/G5</f>
        <v>0.36741576533597703</v>
      </c>
      <c r="K5" s="14">
        <f t="shared" ref="K5:K10" si="2">D5*G5</f>
        <v>382997610</v>
      </c>
      <c r="L5" s="14" t="s">
        <v>28</v>
      </c>
      <c r="M5" s="24">
        <f t="shared" ref="M5:M10" si="3">G5-F5</f>
        <v>66250.546896363128</v>
      </c>
    </row>
    <row r="6" spans="1:13" s="14" customFormat="1" ht="20.100000000000001" customHeight="1">
      <c r="B6" s="234" t="s">
        <v>29</v>
      </c>
      <c r="C6" s="235"/>
      <c r="D6" s="62">
        <v>5832</v>
      </c>
      <c r="E6" s="66">
        <v>531543.84</v>
      </c>
      <c r="F6" s="66">
        <f t="shared" si="0"/>
        <v>91142.63374485595</v>
      </c>
      <c r="G6" s="66">
        <v>166920</v>
      </c>
      <c r="H6" s="63">
        <f t="shared" si="1"/>
        <v>0.5460258431874907</v>
      </c>
      <c r="K6" s="14">
        <f t="shared" si="2"/>
        <v>973477440</v>
      </c>
      <c r="L6" s="14" t="s">
        <v>29</v>
      </c>
      <c r="M6" s="24">
        <f t="shared" si="3"/>
        <v>75777.36625514405</v>
      </c>
    </row>
    <row r="7" spans="1:13" s="14" customFormat="1" ht="20.100000000000001" customHeight="1">
      <c r="B7" s="234" t="s">
        <v>30</v>
      </c>
      <c r="C7" s="235"/>
      <c r="D7" s="62">
        <v>3460</v>
      </c>
      <c r="E7" s="66">
        <v>403896.21</v>
      </c>
      <c r="F7" s="66">
        <f t="shared" si="0"/>
        <v>116733.00867052023</v>
      </c>
      <c r="G7" s="66">
        <v>196160</v>
      </c>
      <c r="H7" s="63">
        <f t="shared" si="1"/>
        <v>0.59509078645248892</v>
      </c>
      <c r="K7" s="14">
        <f t="shared" si="2"/>
        <v>678713600</v>
      </c>
      <c r="L7" s="14" t="s">
        <v>30</v>
      </c>
      <c r="M7" s="24">
        <f t="shared" si="3"/>
        <v>79426.991329479773</v>
      </c>
    </row>
    <row r="8" spans="1:13" s="14" customFormat="1" ht="20.100000000000001" customHeight="1">
      <c r="B8" s="234" t="s">
        <v>31</v>
      </c>
      <c r="C8" s="235"/>
      <c r="D8" s="62">
        <v>2264</v>
      </c>
      <c r="E8" s="66">
        <v>343586.11000000004</v>
      </c>
      <c r="F8" s="66">
        <f t="shared" si="0"/>
        <v>151760.64929328623</v>
      </c>
      <c r="G8" s="66">
        <v>269310</v>
      </c>
      <c r="H8" s="63">
        <f t="shared" si="1"/>
        <v>0.56351657678246714</v>
      </c>
      <c r="K8" s="14">
        <f t="shared" si="2"/>
        <v>609717840</v>
      </c>
      <c r="L8" s="14" t="s">
        <v>31</v>
      </c>
      <c r="M8" s="24">
        <f t="shared" si="3"/>
        <v>117549.35070671377</v>
      </c>
    </row>
    <row r="9" spans="1:13" s="14" customFormat="1" ht="20.100000000000001" customHeight="1">
      <c r="B9" s="234" t="s">
        <v>32</v>
      </c>
      <c r="C9" s="235"/>
      <c r="D9" s="62">
        <v>1977</v>
      </c>
      <c r="E9" s="66">
        <v>346256.61999999982</v>
      </c>
      <c r="F9" s="66">
        <f t="shared" si="0"/>
        <v>175142.44815376826</v>
      </c>
      <c r="G9" s="66">
        <v>308060</v>
      </c>
      <c r="H9" s="63">
        <f t="shared" si="1"/>
        <v>0.56853355889686508</v>
      </c>
      <c r="K9" s="14">
        <f t="shared" si="2"/>
        <v>609034620</v>
      </c>
      <c r="L9" s="14" t="s">
        <v>32</v>
      </c>
      <c r="M9" s="24">
        <f t="shared" si="3"/>
        <v>132917.55184623174</v>
      </c>
    </row>
    <row r="10" spans="1:13" s="14" customFormat="1" ht="20.100000000000001" customHeight="1">
      <c r="B10" s="240" t="s">
        <v>33</v>
      </c>
      <c r="C10" s="241"/>
      <c r="D10" s="70">
        <v>932</v>
      </c>
      <c r="E10" s="71">
        <v>188019.75999999998</v>
      </c>
      <c r="F10" s="71">
        <f t="shared" si="0"/>
        <v>201737.93991416306</v>
      </c>
      <c r="G10" s="71">
        <v>360650</v>
      </c>
      <c r="H10" s="73">
        <f t="shared" si="1"/>
        <v>0.55937318706270078</v>
      </c>
      <c r="K10" s="14">
        <f t="shared" si="2"/>
        <v>336125800</v>
      </c>
      <c r="L10" s="14" t="s">
        <v>33</v>
      </c>
      <c r="M10" s="24">
        <f t="shared" si="3"/>
        <v>158912.06008583694</v>
      </c>
    </row>
    <row r="11" spans="1:13" s="14" customFormat="1" ht="20.100000000000001" customHeight="1">
      <c r="B11" s="238" t="s">
        <v>60</v>
      </c>
      <c r="C11" s="239"/>
      <c r="D11" s="60">
        <f>SUM(D4:D5)</f>
        <v>8186</v>
      </c>
      <c r="E11" s="65">
        <f>SUM(E4:E5)</f>
        <v>242246.52000000002</v>
      </c>
      <c r="F11" s="65">
        <f t="shared" si="0"/>
        <v>29592.782799902277</v>
      </c>
      <c r="G11" s="80"/>
      <c r="H11" s="61">
        <f>SUM(E4:E5)*1000/SUM(K4:K5)</f>
        <v>0.39739679297083319</v>
      </c>
    </row>
    <row r="12" spans="1:13" s="14" customFormat="1" ht="20.100000000000001" customHeight="1">
      <c r="B12" s="240" t="s">
        <v>54</v>
      </c>
      <c r="C12" s="241"/>
      <c r="D12" s="64">
        <f>SUM(D6:D10)</f>
        <v>14465</v>
      </c>
      <c r="E12" s="76">
        <f>SUM(E6:E10)</f>
        <v>1813302.54</v>
      </c>
      <c r="F12" s="67">
        <f t="shared" si="0"/>
        <v>125357.93570687868</v>
      </c>
      <c r="G12" s="81"/>
      <c r="H12" s="68">
        <f>SUM(E6:E10)*1000/SUM(K6:K10)</f>
        <v>0.56540796920103975</v>
      </c>
    </row>
    <row r="13" spans="1:13" s="14" customFormat="1" ht="20.100000000000001" customHeight="1">
      <c r="B13" s="236" t="s">
        <v>61</v>
      </c>
      <c r="C13" s="237"/>
      <c r="D13" s="69">
        <f>SUM(D11:D12)</f>
        <v>22651</v>
      </c>
      <c r="E13" s="77">
        <f>SUM(E11:E12)</f>
        <v>2055549.06</v>
      </c>
      <c r="F13" s="72">
        <f t="shared" si="0"/>
        <v>90748.711315173729</v>
      </c>
      <c r="G13" s="75"/>
      <c r="H13" s="74">
        <f>SUM(E4:E10)*1000/SUM(K4:K10)</f>
        <v>0.53857376567537796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2016-10-20T05:55:41Z</dcterms:modified>
</cp:coreProperties>
</file>