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9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'09月状況（表紙）'!$A$1:$L$45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<sst xmlns="http://schemas.openxmlformats.org/spreadsheetml/2006/main" count="201" uniqueCount="142">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</sst>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59180</c:v>
                </c:pt>
                <c:pt idx="1">
                  <c:v>30198</c:v>
                </c:pt>
                <c:pt idx="2">
                  <c:v>16483</c:v>
                </c:pt>
                <c:pt idx="3">
                  <c:v>10302</c:v>
                </c:pt>
                <c:pt idx="4">
                  <c:v>14552</c:v>
                </c:pt>
                <c:pt idx="5">
                  <c:v>32998</c:v>
                </c:pt>
                <c:pt idx="6">
                  <c:v>44486</c:v>
                </c:pt>
                <c:pt idx="7">
                  <c:v>18516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23173</c:v>
                </c:pt>
                <c:pt idx="1">
                  <c:v>14943</c:v>
                </c:pt>
                <c:pt idx="2">
                  <c:v>8979</c:v>
                </c:pt>
                <c:pt idx="3">
                  <c:v>4697</c:v>
                </c:pt>
                <c:pt idx="4">
                  <c:v>6650</c:v>
                </c:pt>
                <c:pt idx="5">
                  <c:v>14881</c:v>
                </c:pt>
                <c:pt idx="6">
                  <c:v>23626</c:v>
                </c:pt>
                <c:pt idx="7">
                  <c:v>9675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18052</c:v>
                </c:pt>
                <c:pt idx="1">
                  <c:v>14307</c:v>
                </c:pt>
                <c:pt idx="2">
                  <c:v>9219</c:v>
                </c:pt>
                <c:pt idx="3">
                  <c:v>4474</c:v>
                </c:pt>
                <c:pt idx="4">
                  <c:v>7165</c:v>
                </c:pt>
                <c:pt idx="5">
                  <c:v>15496</c:v>
                </c:pt>
                <c:pt idx="6">
                  <c:v>24135</c:v>
                </c:pt>
                <c:pt idx="7">
                  <c:v>10541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3311360"/>
        <c:axId val="7331289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0.22491434432490234</c:v>
                </c:pt>
                <c:pt idx="1">
                  <c:v>0.30686431876121234</c:v>
                </c:pt>
                <c:pt idx="2">
                  <c:v>0.34144510948083384</c:v>
                </c:pt>
                <c:pt idx="3">
                  <c:v>0.28778084598970755</c:v>
                </c:pt>
                <c:pt idx="4">
                  <c:v>0.29811613905612738</c:v>
                </c:pt>
                <c:pt idx="5">
                  <c:v>0.29639278361580268</c:v>
                </c:pt>
                <c:pt idx="6">
                  <c:v>0.33038419501667105</c:v>
                </c:pt>
                <c:pt idx="7">
                  <c:v>0.33474632401642601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97504"/>
        <c:axId val="80195968"/>
      </c:lineChart>
      <c:catAx>
        <c:axId val="733113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3312896"/>
        <c:crosses val="autoZero"/>
        <c:auto val="1"/>
        <c:lblAlgn val="ctr"/>
        <c:lblOffset val="100"/>
        <c:noMultiLvlLbl val="0"/>
      </c:catAx>
      <c:valAx>
        <c:axId val="7331289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3311360"/>
        <c:crosses val="autoZero"/>
        <c:crossBetween val="between"/>
      </c:valAx>
      <c:valAx>
        <c:axId val="8019596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0197504"/>
        <c:crosses val="max"/>
        <c:crossBetween val="between"/>
      </c:valAx>
      <c:catAx>
        <c:axId val="8019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80195968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3573</c:v>
                </c:pt>
                <c:pt idx="1">
                  <c:v>2718</c:v>
                </c:pt>
                <c:pt idx="2">
                  <c:v>598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897438.0699999996</c:v>
                </c:pt>
                <c:pt idx="1">
                  <c:v>774995.13</c:v>
                </c:pt>
                <c:pt idx="2">
                  <c:v>218575.38000000006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11630.45</c:v>
                </c:pt>
                <c:pt idx="1">
                  <c:v>123.97</c:v>
                </c:pt>
                <c:pt idx="2">
                  <c:v>26473.879999999997</c:v>
                </c:pt>
                <c:pt idx="3">
                  <c:v>555.92999999999995</c:v>
                </c:pt>
                <c:pt idx="4">
                  <c:v>106899.18</c:v>
                </c:pt>
                <c:pt idx="5">
                  <c:v>7852.72</c:v>
                </c:pt>
                <c:pt idx="6">
                  <c:v>495974.22</c:v>
                </c:pt>
                <c:pt idx="7">
                  <c:v>6065.1799999999994</c:v>
                </c:pt>
                <c:pt idx="8">
                  <c:v>4886.8799999999992</c:v>
                </c:pt>
                <c:pt idx="9">
                  <c:v>3589.2699999999995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02048"/>
        <c:axId val="831961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85</c:v>
                </c:pt>
                <c:pt idx="1">
                  <c:v>1</c:v>
                </c:pt>
                <c:pt idx="2">
                  <c:v>175</c:v>
                </c:pt>
                <c:pt idx="3">
                  <c:v>17</c:v>
                </c:pt>
                <c:pt idx="4">
                  <c:v>518</c:v>
                </c:pt>
                <c:pt idx="5">
                  <c:v>131</c:v>
                </c:pt>
                <c:pt idx="6">
                  <c:v>1901</c:v>
                </c:pt>
                <c:pt idx="7">
                  <c:v>27</c:v>
                </c:pt>
                <c:pt idx="8">
                  <c:v>21</c:v>
                </c:pt>
                <c:pt idx="9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92448"/>
        <c:axId val="83194624"/>
      </c:lineChart>
      <c:catAx>
        <c:axId val="8319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3194624"/>
        <c:crosses val="autoZero"/>
        <c:auto val="1"/>
        <c:lblAlgn val="ctr"/>
        <c:lblOffset val="100"/>
        <c:noMultiLvlLbl val="0"/>
      </c:catAx>
      <c:valAx>
        <c:axId val="831946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83192448"/>
        <c:crosses val="autoZero"/>
        <c:crossBetween val="between"/>
      </c:valAx>
      <c:valAx>
        <c:axId val="831961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3202048"/>
        <c:crosses val="max"/>
        <c:crossBetween val="between"/>
      </c:valAx>
      <c:catAx>
        <c:axId val="83202048"/>
        <c:scaling>
          <c:orientation val="minMax"/>
        </c:scaling>
        <c:delete val="1"/>
        <c:axPos val="b"/>
        <c:majorTickMark val="out"/>
        <c:minorTickMark val="none"/>
        <c:tickLblPos val="nextTo"/>
        <c:crossAx val="831961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22156.301929625428</c:v>
                </c:pt>
                <c:pt idx="1">
                  <c:v>38092.585678461954</c:v>
                </c:pt>
                <c:pt idx="2">
                  <c:v>89454.285470958974</c:v>
                </c:pt>
                <c:pt idx="3">
                  <c:v>114784.99429223746</c:v>
                </c:pt>
                <c:pt idx="4">
                  <c:v>149390.36938139744</c:v>
                </c:pt>
                <c:pt idx="5">
                  <c:v>171154.04116465864</c:v>
                </c:pt>
                <c:pt idx="6">
                  <c:v>199670.08705114256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52736"/>
        <c:axId val="8325120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4405</c:v>
                </c:pt>
                <c:pt idx="1">
                  <c:v>3589</c:v>
                </c:pt>
                <c:pt idx="2">
                  <c:v>5871</c:v>
                </c:pt>
                <c:pt idx="3">
                  <c:v>3504</c:v>
                </c:pt>
                <c:pt idx="4">
                  <c:v>2247</c:v>
                </c:pt>
                <c:pt idx="5">
                  <c:v>1992</c:v>
                </c:pt>
                <c:pt idx="6">
                  <c:v>919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243392"/>
        <c:axId val="83245312"/>
      </c:lineChart>
      <c:catAx>
        <c:axId val="83243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3245312"/>
        <c:crosses val="autoZero"/>
        <c:auto val="1"/>
        <c:lblAlgn val="ctr"/>
        <c:lblOffset val="100"/>
        <c:noMultiLvlLbl val="0"/>
      </c:catAx>
      <c:valAx>
        <c:axId val="832453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243392"/>
        <c:crosses val="autoZero"/>
        <c:crossBetween val="between"/>
      </c:valAx>
      <c:valAx>
        <c:axId val="8325120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83252736"/>
        <c:crosses val="max"/>
        <c:crossBetween val="between"/>
      </c:valAx>
      <c:catAx>
        <c:axId val="83252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325120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291520"/>
        <c:axId val="82908288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22156.301929625428</c:v>
                </c:pt>
                <c:pt idx="1">
                  <c:v>38092.585678461954</c:v>
                </c:pt>
                <c:pt idx="2">
                  <c:v>89454.285470958974</c:v>
                </c:pt>
                <c:pt idx="3">
                  <c:v>114784.99429223746</c:v>
                </c:pt>
                <c:pt idx="4">
                  <c:v>149390.36938139744</c:v>
                </c:pt>
                <c:pt idx="5">
                  <c:v>171154.04116465864</c:v>
                </c:pt>
                <c:pt idx="6">
                  <c:v>199670.08705114256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911616"/>
        <c:axId val="82909824"/>
      </c:barChart>
      <c:catAx>
        <c:axId val="83291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2908288"/>
        <c:crosses val="autoZero"/>
        <c:auto val="1"/>
        <c:lblAlgn val="ctr"/>
        <c:lblOffset val="100"/>
        <c:noMultiLvlLbl val="0"/>
      </c:catAx>
      <c:valAx>
        <c:axId val="829082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291520"/>
        <c:crosses val="autoZero"/>
        <c:crossBetween val="between"/>
      </c:valAx>
      <c:valAx>
        <c:axId val="82909824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82911616"/>
        <c:crosses val="max"/>
        <c:crossBetween val="between"/>
      </c:valAx>
      <c:catAx>
        <c:axId val="82911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909824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7851</c:v>
                </c:pt>
                <c:pt idx="1">
                  <c:v>5067</c:v>
                </c:pt>
                <c:pt idx="2">
                  <c:v>8151</c:v>
                </c:pt>
                <c:pt idx="3">
                  <c:v>5070</c:v>
                </c:pt>
                <c:pt idx="4">
                  <c:v>4284</c:v>
                </c:pt>
                <c:pt idx="5">
                  <c:v>5250</c:v>
                </c:pt>
                <c:pt idx="6">
                  <c:v>3144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1017</c:v>
                </c:pt>
                <c:pt idx="1">
                  <c:v>797</c:v>
                </c:pt>
                <c:pt idx="2">
                  <c:v>840</c:v>
                </c:pt>
                <c:pt idx="3">
                  <c:v>653</c:v>
                </c:pt>
                <c:pt idx="4">
                  <c:v>508</c:v>
                </c:pt>
                <c:pt idx="5">
                  <c:v>527</c:v>
                </c:pt>
                <c:pt idx="6">
                  <c:v>307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6834</c:v>
                </c:pt>
                <c:pt idx="1">
                  <c:v>4270</c:v>
                </c:pt>
                <c:pt idx="2">
                  <c:v>7311</c:v>
                </c:pt>
                <c:pt idx="3">
                  <c:v>4417</c:v>
                </c:pt>
                <c:pt idx="4">
                  <c:v>3776</c:v>
                </c:pt>
                <c:pt idx="5">
                  <c:v>4723</c:v>
                </c:pt>
                <c:pt idx="6">
                  <c:v>2837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1236</c:v>
                </c:pt>
                <c:pt idx="1">
                  <c:v>1182</c:v>
                </c:pt>
                <c:pt idx="2">
                  <c:v>797</c:v>
                </c:pt>
                <c:pt idx="3">
                  <c:v>223</c:v>
                </c:pt>
                <c:pt idx="4">
                  <c:v>428</c:v>
                </c:pt>
                <c:pt idx="5">
                  <c:v>733</c:v>
                </c:pt>
                <c:pt idx="6">
                  <c:v>2745</c:v>
                </c:pt>
                <c:pt idx="7">
                  <c:v>507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777</c:v>
                </c:pt>
                <c:pt idx="1">
                  <c:v>828</c:v>
                </c:pt>
                <c:pt idx="2">
                  <c:v>469</c:v>
                </c:pt>
                <c:pt idx="3">
                  <c:v>177</c:v>
                </c:pt>
                <c:pt idx="4">
                  <c:v>253</c:v>
                </c:pt>
                <c:pt idx="5">
                  <c:v>629</c:v>
                </c:pt>
                <c:pt idx="6">
                  <c:v>1538</c:v>
                </c:pt>
                <c:pt idx="7">
                  <c:v>396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1153</c:v>
                </c:pt>
                <c:pt idx="1">
                  <c:v>1170</c:v>
                </c:pt>
                <c:pt idx="2">
                  <c:v>796</c:v>
                </c:pt>
                <c:pt idx="3">
                  <c:v>320</c:v>
                </c:pt>
                <c:pt idx="4">
                  <c:v>517</c:v>
                </c:pt>
                <c:pt idx="5">
                  <c:v>1281</c:v>
                </c:pt>
                <c:pt idx="6">
                  <c:v>2212</c:v>
                </c:pt>
                <c:pt idx="7">
                  <c:v>702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745</c:v>
                </c:pt>
                <c:pt idx="1">
                  <c:v>709</c:v>
                </c:pt>
                <c:pt idx="2">
                  <c:v>541</c:v>
                </c:pt>
                <c:pt idx="3">
                  <c:v>215</c:v>
                </c:pt>
                <c:pt idx="4">
                  <c:v>312</c:v>
                </c:pt>
                <c:pt idx="5">
                  <c:v>620</c:v>
                </c:pt>
                <c:pt idx="6">
                  <c:v>1490</c:v>
                </c:pt>
                <c:pt idx="7">
                  <c:v>438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623</c:v>
                </c:pt>
                <c:pt idx="1">
                  <c:v>554</c:v>
                </c:pt>
                <c:pt idx="2">
                  <c:v>467</c:v>
                </c:pt>
                <c:pt idx="3">
                  <c:v>196</c:v>
                </c:pt>
                <c:pt idx="4">
                  <c:v>251</c:v>
                </c:pt>
                <c:pt idx="5">
                  <c:v>618</c:v>
                </c:pt>
                <c:pt idx="6">
                  <c:v>1235</c:v>
                </c:pt>
                <c:pt idx="7">
                  <c:v>340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876</c:v>
                </c:pt>
                <c:pt idx="1">
                  <c:v>664</c:v>
                </c:pt>
                <c:pt idx="2">
                  <c:v>480</c:v>
                </c:pt>
                <c:pt idx="3">
                  <c:v>203</c:v>
                </c:pt>
                <c:pt idx="4">
                  <c:v>322</c:v>
                </c:pt>
                <c:pt idx="5">
                  <c:v>733</c:v>
                </c:pt>
                <c:pt idx="6">
                  <c:v>1400</c:v>
                </c:pt>
                <c:pt idx="7">
                  <c:v>572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517</c:v>
                </c:pt>
                <c:pt idx="1">
                  <c:v>455</c:v>
                </c:pt>
                <c:pt idx="2">
                  <c:v>296</c:v>
                </c:pt>
                <c:pt idx="3">
                  <c:v>149</c:v>
                </c:pt>
                <c:pt idx="4">
                  <c:v>177</c:v>
                </c:pt>
                <c:pt idx="5">
                  <c:v>389</c:v>
                </c:pt>
                <c:pt idx="6">
                  <c:v>819</c:v>
                </c:pt>
                <c:pt idx="7">
                  <c:v>342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437248"/>
        <c:axId val="82439168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0.14377198302001212</c:v>
                </c:pt>
                <c:pt idx="1">
                  <c:v>0.19015384615384615</c:v>
                </c:pt>
                <c:pt idx="2">
                  <c:v>0.2113419057039235</c:v>
                </c:pt>
                <c:pt idx="3">
                  <c:v>0.16170537564060625</c:v>
                </c:pt>
                <c:pt idx="4">
                  <c:v>0.16359030039811798</c:v>
                </c:pt>
                <c:pt idx="5">
                  <c:v>0.16469697468479441</c:v>
                </c:pt>
                <c:pt idx="6">
                  <c:v>0.23950503548920668</c:v>
                </c:pt>
                <c:pt idx="7">
                  <c:v>0.16308864265927978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50688"/>
        <c:axId val="82449152"/>
      </c:lineChart>
      <c:catAx>
        <c:axId val="824372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82439168"/>
        <c:crosses val="autoZero"/>
        <c:auto val="1"/>
        <c:lblAlgn val="ctr"/>
        <c:lblOffset val="100"/>
        <c:noMultiLvlLbl val="0"/>
      </c:catAx>
      <c:valAx>
        <c:axId val="824391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2437248"/>
        <c:crosses val="autoZero"/>
        <c:crossBetween val="between"/>
      </c:valAx>
      <c:valAx>
        <c:axId val="8244915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82450688"/>
        <c:crosses val="max"/>
        <c:crossBetween val="between"/>
      </c:valAx>
      <c:catAx>
        <c:axId val="82450688"/>
        <c:scaling>
          <c:orientation val="minMax"/>
        </c:scaling>
        <c:delete val="1"/>
        <c:axPos val="b"/>
        <c:majorTickMark val="out"/>
        <c:minorTickMark val="none"/>
        <c:tickLblPos val="nextTo"/>
        <c:crossAx val="824491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0.57519725350840212</c:v>
                </c:pt>
                <c:pt idx="1">
                  <c:v>0.58145814581458144</c:v>
                </c:pt>
                <c:pt idx="2">
                  <c:v>0.58346839546191243</c:v>
                </c:pt>
                <c:pt idx="3">
                  <c:v>0.56545676998368677</c:v>
                </c:pt>
                <c:pt idx="4">
                  <c:v>0.60043431053203045</c:v>
                </c:pt>
                <c:pt idx="5">
                  <c:v>0.57374830852503378</c:v>
                </c:pt>
                <c:pt idx="6">
                  <c:v>0.56900212314225052</c:v>
                </c:pt>
                <c:pt idx="7">
                  <c:v>0.57746478873239437</c:v>
                </c:pt>
                <c:pt idx="8">
                  <c:v>0.55301501905402373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0.22843261258005582</c:v>
                </c:pt>
                <c:pt idx="1">
                  <c:v>0.23839526809823838</c:v>
                </c:pt>
                <c:pt idx="2">
                  <c:v>0.26431658562938953</c:v>
                </c:pt>
                <c:pt idx="3">
                  <c:v>0.23776508972267538</c:v>
                </c:pt>
                <c:pt idx="4">
                  <c:v>0.19109663409337677</c:v>
                </c:pt>
                <c:pt idx="5">
                  <c:v>0.22598105548037889</c:v>
                </c:pt>
                <c:pt idx="6">
                  <c:v>0.19973869018455007</c:v>
                </c:pt>
                <c:pt idx="7">
                  <c:v>0.22597964021754288</c:v>
                </c:pt>
                <c:pt idx="8">
                  <c:v>0.20555929163864603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5.8061796060952839E-2</c:v>
                </c:pt>
                <c:pt idx="1">
                  <c:v>3.5875016073035872E-2</c:v>
                </c:pt>
                <c:pt idx="2">
                  <c:v>3.20097244732577E-2</c:v>
                </c:pt>
                <c:pt idx="3">
                  <c:v>6.8311582381729199E-2</c:v>
                </c:pt>
                <c:pt idx="4">
                  <c:v>2.6058631921824105E-2</c:v>
                </c:pt>
                <c:pt idx="5">
                  <c:v>6.9350473612990529E-2</c:v>
                </c:pt>
                <c:pt idx="6">
                  <c:v>7.8719581904295274E-2</c:v>
                </c:pt>
                <c:pt idx="7">
                  <c:v>7.2862920094826381E-2</c:v>
                </c:pt>
                <c:pt idx="8">
                  <c:v>5.8507061197041021E-2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0.13830833785058924</c:v>
                </c:pt>
                <c:pt idx="1">
                  <c:v>0.14427157001414428</c:v>
                </c:pt>
                <c:pt idx="2">
                  <c:v>0.1202052944354403</c:v>
                </c:pt>
                <c:pt idx="3">
                  <c:v>0.12846655791190864</c:v>
                </c:pt>
                <c:pt idx="4">
                  <c:v>0.18241042345276873</c:v>
                </c:pt>
                <c:pt idx="5">
                  <c:v>0.13092016238159676</c:v>
                </c:pt>
                <c:pt idx="6">
                  <c:v>0.15253960476890413</c:v>
                </c:pt>
                <c:pt idx="7">
                  <c:v>0.12369265095523636</c:v>
                </c:pt>
                <c:pt idx="8">
                  <c:v>0.18291862811028917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2782848"/>
        <c:axId val="82817408"/>
      </c:barChart>
      <c:catAx>
        <c:axId val="8278284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82817408"/>
        <c:crosses val="autoZero"/>
        <c:auto val="1"/>
        <c:lblAlgn val="ctr"/>
        <c:lblOffset val="100"/>
        <c:noMultiLvlLbl val="0"/>
      </c:catAx>
      <c:valAx>
        <c:axId val="8281740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827828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0.3905516249523438</c:v>
                </c:pt>
                <c:pt idx="1">
                  <c:v>0.36528273448592219</c:v>
                </c:pt>
                <c:pt idx="2">
                  <c:v>0.44188708153346412</c:v>
                </c:pt>
                <c:pt idx="3">
                  <c:v>0.36050996058567658</c:v>
                </c:pt>
                <c:pt idx="4">
                  <c:v>0.39084746011516208</c:v>
                </c:pt>
                <c:pt idx="5">
                  <c:v>0.40629613413672905</c:v>
                </c:pt>
                <c:pt idx="6">
                  <c:v>0.37682029434515635</c:v>
                </c:pt>
                <c:pt idx="7">
                  <c:v>0.40081358373348586</c:v>
                </c:pt>
                <c:pt idx="8">
                  <c:v>0.37116750829561679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5.1194857102716311E-2</c:v>
                </c:pt>
                <c:pt idx="1">
                  <c:v>5.4951014840348797E-2</c:v>
                </c:pt>
                <c:pt idx="2">
                  <c:v>6.2687673384601447E-2</c:v>
                </c:pt>
                <c:pt idx="3">
                  <c:v>5.0019837183984346E-2</c:v>
                </c:pt>
                <c:pt idx="4">
                  <c:v>3.8168938461872047E-2</c:v>
                </c:pt>
                <c:pt idx="5">
                  <c:v>5.10991369157087E-2</c:v>
                </c:pt>
                <c:pt idx="6">
                  <c:v>4.6361020650209382E-2</c:v>
                </c:pt>
                <c:pt idx="7">
                  <c:v>5.1759567856844609E-2</c:v>
                </c:pt>
                <c:pt idx="8">
                  <c:v>4.1625352955310321E-2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0.14508823618009203</c:v>
                </c:pt>
                <c:pt idx="1">
                  <c:v>9.2191449759695232E-2</c:v>
                </c:pt>
                <c:pt idx="2">
                  <c:v>9.1767220848026326E-2</c:v>
                </c:pt>
                <c:pt idx="3">
                  <c:v>0.18515852264461113</c:v>
                </c:pt>
                <c:pt idx="4">
                  <c:v>6.4653254163628771E-2</c:v>
                </c:pt>
                <c:pt idx="5">
                  <c:v>0.16439658079909389</c:v>
                </c:pt>
                <c:pt idx="6">
                  <c:v>0.17015112271900371</c:v>
                </c:pt>
                <c:pt idx="7">
                  <c:v>0.18982875660509058</c:v>
                </c:pt>
                <c:pt idx="8">
                  <c:v>0.11654109011723832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0.41316528176484779</c:v>
                </c:pt>
                <c:pt idx="1">
                  <c:v>0.48757480091403377</c:v>
                </c:pt>
                <c:pt idx="2">
                  <c:v>0.40365802423390823</c:v>
                </c:pt>
                <c:pt idx="3">
                  <c:v>0.40431167958572795</c:v>
                </c:pt>
                <c:pt idx="4">
                  <c:v>0.50633034725933723</c:v>
                </c:pt>
                <c:pt idx="5">
                  <c:v>0.37820814814846831</c:v>
                </c:pt>
                <c:pt idx="6">
                  <c:v>0.40666756228563061</c:v>
                </c:pt>
                <c:pt idx="7">
                  <c:v>0.35759809180457891</c:v>
                </c:pt>
                <c:pt idx="8">
                  <c:v>0.47066604863183459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994112"/>
        <c:axId val="81995648"/>
      </c:barChart>
      <c:catAx>
        <c:axId val="81994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81995648"/>
        <c:crosses val="autoZero"/>
        <c:auto val="1"/>
        <c:lblAlgn val="ctr"/>
        <c:lblOffset val="100"/>
        <c:noMultiLvlLbl val="0"/>
      </c:catAx>
      <c:valAx>
        <c:axId val="8199564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8199411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289533.94</c:v>
                </c:pt>
                <c:pt idx="1">
                  <c:v>12776.93</c:v>
                </c:pt>
                <c:pt idx="2">
                  <c:v>64672.6</c:v>
                </c:pt>
                <c:pt idx="3">
                  <c:v>12505.509999999997</c:v>
                </c:pt>
                <c:pt idx="4">
                  <c:v>37369.050000000003</c:v>
                </c:pt>
                <c:pt idx="5">
                  <c:v>626600.05999999982</c:v>
                </c:pt>
                <c:pt idx="6">
                  <c:v>287313.40999999997</c:v>
                </c:pt>
                <c:pt idx="7">
                  <c:v>132597.32999999999</c:v>
                </c:pt>
                <c:pt idx="8">
                  <c:v>20880.54</c:v>
                </c:pt>
                <c:pt idx="9">
                  <c:v>202546.78</c:v>
                </c:pt>
                <c:pt idx="10">
                  <c:v>100712.4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160448"/>
        <c:axId val="8315891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5064</c:v>
                </c:pt>
                <c:pt idx="1">
                  <c:v>182</c:v>
                </c:pt>
                <c:pt idx="2">
                  <c:v>1373</c:v>
                </c:pt>
                <c:pt idx="3">
                  <c:v>292</c:v>
                </c:pt>
                <c:pt idx="4">
                  <c:v>2706</c:v>
                </c:pt>
                <c:pt idx="5">
                  <c:v>5881</c:v>
                </c:pt>
                <c:pt idx="6">
                  <c:v>3056</c:v>
                </c:pt>
                <c:pt idx="7">
                  <c:v>1278</c:v>
                </c:pt>
                <c:pt idx="8">
                  <c:v>286</c:v>
                </c:pt>
                <c:pt idx="9">
                  <c:v>1015</c:v>
                </c:pt>
                <c:pt idx="10">
                  <c:v>7517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151104"/>
        <c:axId val="83157376"/>
      </c:lineChart>
      <c:catAx>
        <c:axId val="83151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3157376"/>
        <c:crosses val="autoZero"/>
        <c:auto val="1"/>
        <c:lblAlgn val="ctr"/>
        <c:lblOffset val="100"/>
        <c:noMultiLvlLbl val="0"/>
      </c:catAx>
      <c:valAx>
        <c:axId val="831573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83151104"/>
        <c:crosses val="autoZero"/>
        <c:crossBetween val="between"/>
      </c:valAx>
      <c:valAx>
        <c:axId val="8315891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3160448"/>
        <c:crosses val="max"/>
        <c:crossBetween val="between"/>
      </c:valAx>
      <c:catAx>
        <c:axId val="83160448"/>
        <c:scaling>
          <c:orientation val="minMax"/>
        </c:scaling>
        <c:delete val="1"/>
        <c:axPos val="b"/>
        <c:majorTickMark val="out"/>
        <c:minorTickMark val="none"/>
        <c:tickLblPos val="nextTo"/>
        <c:crossAx val="831589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47638.069999999985</c:v>
                </c:pt>
                <c:pt idx="1">
                  <c:v>120.72</c:v>
                </c:pt>
                <c:pt idx="2">
                  <c:v>12159.549999999997</c:v>
                </c:pt>
                <c:pt idx="3">
                  <c:v>3613.3999999999996</c:v>
                </c:pt>
                <c:pt idx="4">
                  <c:v>3523.5199999999995</c:v>
                </c:pt>
                <c:pt idx="5">
                  <c:v>57753.710000000006</c:v>
                </c:pt>
                <c:pt idx="6">
                  <c:v>65671.430000000008</c:v>
                </c:pt>
                <c:pt idx="7">
                  <c:v>2569.7999999999997</c:v>
                </c:pt>
                <c:pt idx="8">
                  <c:v>812.3</c:v>
                </c:pt>
                <c:pt idx="9">
                  <c:v>18135.970000000005</c:v>
                </c:pt>
                <c:pt idx="10">
                  <c:v>22314.330000000009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086528"/>
        <c:axId val="8208499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2322</c:v>
                </c:pt>
                <c:pt idx="1">
                  <c:v>3</c:v>
                </c:pt>
                <c:pt idx="2">
                  <c:v>389</c:v>
                </c:pt>
                <c:pt idx="3">
                  <c:v>108</c:v>
                </c:pt>
                <c:pt idx="4">
                  <c:v>272</c:v>
                </c:pt>
                <c:pt idx="5">
                  <c:v>2190</c:v>
                </c:pt>
                <c:pt idx="6">
                  <c:v>2100</c:v>
                </c:pt>
                <c:pt idx="7">
                  <c:v>76</c:v>
                </c:pt>
                <c:pt idx="8">
                  <c:v>21</c:v>
                </c:pt>
                <c:pt idx="9">
                  <c:v>244</c:v>
                </c:pt>
                <c:pt idx="10">
                  <c:v>3653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64896"/>
        <c:axId val="82066816"/>
      </c:lineChart>
      <c:catAx>
        <c:axId val="8206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82066816"/>
        <c:crosses val="autoZero"/>
        <c:auto val="1"/>
        <c:lblAlgn val="ctr"/>
        <c:lblOffset val="100"/>
        <c:noMultiLvlLbl val="0"/>
      </c:catAx>
      <c:valAx>
        <c:axId val="820668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82064896"/>
        <c:crosses val="autoZero"/>
        <c:crossBetween val="between"/>
      </c:valAx>
      <c:valAx>
        <c:axId val="8208499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82086528"/>
        <c:crosses val="max"/>
        <c:crossBetween val="between"/>
      </c:valAx>
      <c:catAx>
        <c:axId val="82086528"/>
        <c:scaling>
          <c:orientation val="minMax"/>
        </c:scaling>
        <c:delete val="1"/>
        <c:axPos val="b"/>
        <c:majorTickMark val="out"/>
        <c:minorTickMark val="none"/>
        <c:tickLblPos val="nextTo"/>
        <c:crossAx val="820849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09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44.3%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36.4%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53.6%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58.5%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55.6%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55.4%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717560</v>
      </c>
      <c r="D5" s="30">
        <f>SUM(E5:F5)</f>
        <v>210013</v>
      </c>
      <c r="E5" s="31">
        <f>SUM(E6:E13)</f>
        <v>106624</v>
      </c>
      <c r="F5" s="32">
        <f t="shared" ref="F5:G5" si="0">SUM(F6:F13)</f>
        <v>103389</v>
      </c>
      <c r="G5" s="29">
        <f t="shared" si="0"/>
        <v>226715</v>
      </c>
      <c r="H5" s="33">
        <f>D5/C5</f>
        <v>0.29267657060036789</v>
      </c>
      <c r="I5" s="26"/>
      <c r="J5" s="24">
        <f t="shared" ref="J5:J13" si="1">C5-D5-G5</f>
        <v>280832</v>
      </c>
      <c r="K5" s="58">
        <f>E5/C5</f>
        <v>0.14859245219911923</v>
      </c>
      <c r="L5" s="58">
        <f>F5/C5</f>
        <v>0.14408411840124868</v>
      </c>
    </row>
    <row r="6" spans="1:12" ht="20.100000000000001" customHeight="1" thickTop="1">
      <c r="B6" s="18" t="s">
        <v>18</v>
      </c>
      <c r="C6" s="34">
        <v>183292</v>
      </c>
      <c r="D6" s="35">
        <f t="shared" ref="D6:D13" si="2">SUM(E6:F6)</f>
        <v>41225</v>
      </c>
      <c r="E6" s="36">
        <v>23173</v>
      </c>
      <c r="F6" s="37">
        <v>18052</v>
      </c>
      <c r="G6" s="34">
        <v>59180</v>
      </c>
      <c r="H6" s="38">
        <f t="shared" ref="H6:H13" si="3">D6/C6</f>
        <v>0.22491434432490234</v>
      </c>
      <c r="I6" s="26"/>
      <c r="J6" s="24">
        <f t="shared" si="1"/>
        <v>82887</v>
      </c>
      <c r="K6" s="58">
        <f t="shared" ref="K6:K13" si="4">E6/C6</f>
        <v>0.12642668528904699</v>
      </c>
      <c r="L6" s="58">
        <f t="shared" ref="L6:L13" si="5">F6/C6</f>
        <v>9.8487659035855352E-2</v>
      </c>
    </row>
    <row r="7" spans="1:12" ht="20.100000000000001" customHeight="1">
      <c r="B7" s="19" t="s">
        <v>19</v>
      </c>
      <c r="C7" s="39">
        <v>95319</v>
      </c>
      <c r="D7" s="40">
        <f t="shared" si="2"/>
        <v>29250</v>
      </c>
      <c r="E7" s="41">
        <v>14943</v>
      </c>
      <c r="F7" s="42">
        <v>14307</v>
      </c>
      <c r="G7" s="39">
        <v>30198</v>
      </c>
      <c r="H7" s="43">
        <f t="shared" si="3"/>
        <v>0.30686431876121234</v>
      </c>
      <c r="I7" s="26"/>
      <c r="J7" s="24">
        <f t="shared" si="1"/>
        <v>35871</v>
      </c>
      <c r="K7" s="58">
        <f t="shared" si="4"/>
        <v>0.15676832530765114</v>
      </c>
      <c r="L7" s="58">
        <f t="shared" si="5"/>
        <v>0.1500959934535612</v>
      </c>
    </row>
    <row r="8" spans="1:12" ht="20.100000000000001" customHeight="1">
      <c r="B8" s="19" t="s">
        <v>20</v>
      </c>
      <c r="C8" s="39">
        <v>53297</v>
      </c>
      <c r="D8" s="40">
        <f t="shared" si="2"/>
        <v>18198</v>
      </c>
      <c r="E8" s="41">
        <v>8979</v>
      </c>
      <c r="F8" s="42">
        <v>9219</v>
      </c>
      <c r="G8" s="39">
        <v>16483</v>
      </c>
      <c r="H8" s="43">
        <f t="shared" si="3"/>
        <v>0.34144510948083384</v>
      </c>
      <c r="I8" s="26"/>
      <c r="J8" s="24">
        <f t="shared" si="1"/>
        <v>18616</v>
      </c>
      <c r="K8" s="58">
        <f t="shared" si="4"/>
        <v>0.16847102088297652</v>
      </c>
      <c r="L8" s="58">
        <f t="shared" si="5"/>
        <v>0.17297408859785729</v>
      </c>
    </row>
    <row r="9" spans="1:12" ht="20.100000000000001" customHeight="1">
      <c r="B9" s="19" t="s">
        <v>21</v>
      </c>
      <c r="C9" s="39">
        <v>31868</v>
      </c>
      <c r="D9" s="40">
        <f t="shared" si="2"/>
        <v>9171</v>
      </c>
      <c r="E9" s="41">
        <v>4697</v>
      </c>
      <c r="F9" s="42">
        <v>4474</v>
      </c>
      <c r="G9" s="39">
        <v>10302</v>
      </c>
      <c r="H9" s="43">
        <f t="shared" si="3"/>
        <v>0.28778084598970755</v>
      </c>
      <c r="I9" s="26"/>
      <c r="J9" s="24">
        <f t="shared" si="1"/>
        <v>12395</v>
      </c>
      <c r="K9" s="58">
        <f t="shared" si="4"/>
        <v>0.14738923057612652</v>
      </c>
      <c r="L9" s="58">
        <f t="shared" si="5"/>
        <v>0.14039161541358103</v>
      </c>
    </row>
    <row r="10" spans="1:12" ht="20.100000000000001" customHeight="1">
      <c r="B10" s="19" t="s">
        <v>22</v>
      </c>
      <c r="C10" s="39">
        <v>46341</v>
      </c>
      <c r="D10" s="40">
        <f t="shared" si="2"/>
        <v>13815</v>
      </c>
      <c r="E10" s="41">
        <v>6650</v>
      </c>
      <c r="F10" s="42">
        <v>7165</v>
      </c>
      <c r="G10" s="39">
        <v>14552</v>
      </c>
      <c r="H10" s="43">
        <f t="shared" si="3"/>
        <v>0.29811613905612738</v>
      </c>
      <c r="I10" s="26"/>
      <c r="J10" s="24">
        <f t="shared" si="1"/>
        <v>17974</v>
      </c>
      <c r="K10" s="58">
        <f t="shared" si="4"/>
        <v>0.14350143501435014</v>
      </c>
      <c r="L10" s="58">
        <f t="shared" si="5"/>
        <v>0.15461470404177727</v>
      </c>
    </row>
    <row r="11" spans="1:12" ht="20.100000000000001" customHeight="1">
      <c r="B11" s="19" t="s">
        <v>23</v>
      </c>
      <c r="C11" s="39">
        <v>102489</v>
      </c>
      <c r="D11" s="40">
        <f t="shared" si="2"/>
        <v>30377</v>
      </c>
      <c r="E11" s="41">
        <v>14881</v>
      </c>
      <c r="F11" s="42">
        <v>15496</v>
      </c>
      <c r="G11" s="39">
        <v>32998</v>
      </c>
      <c r="H11" s="43">
        <f t="shared" si="3"/>
        <v>0.29639278361580268</v>
      </c>
      <c r="I11" s="26"/>
      <c r="J11" s="24">
        <f t="shared" si="1"/>
        <v>39114</v>
      </c>
      <c r="K11" s="58">
        <f t="shared" si="4"/>
        <v>0.14519606982212727</v>
      </c>
      <c r="L11" s="58">
        <f t="shared" si="5"/>
        <v>0.15119671379367541</v>
      </c>
    </row>
    <row r="12" spans="1:12" ht="20.100000000000001" customHeight="1">
      <c r="B12" s="19" t="s">
        <v>24</v>
      </c>
      <c r="C12" s="39">
        <v>144562</v>
      </c>
      <c r="D12" s="40">
        <f t="shared" si="2"/>
        <v>47761</v>
      </c>
      <c r="E12" s="41">
        <v>23626</v>
      </c>
      <c r="F12" s="42">
        <v>24135</v>
      </c>
      <c r="G12" s="39">
        <v>44486</v>
      </c>
      <c r="H12" s="43">
        <f t="shared" si="3"/>
        <v>0.33038419501667105</v>
      </c>
      <c r="I12" s="26"/>
      <c r="J12" s="24">
        <f t="shared" si="1"/>
        <v>52315</v>
      </c>
      <c r="K12" s="58">
        <f t="shared" si="4"/>
        <v>0.16343160719967903</v>
      </c>
      <c r="L12" s="58">
        <f t="shared" si="5"/>
        <v>0.16695258781699202</v>
      </c>
    </row>
    <row r="13" spans="1:12" ht="20.100000000000001" customHeight="1">
      <c r="B13" s="19" t="s">
        <v>25</v>
      </c>
      <c r="C13" s="39">
        <v>60392</v>
      </c>
      <c r="D13" s="40">
        <f t="shared" si="2"/>
        <v>20216</v>
      </c>
      <c r="E13" s="41">
        <v>9675</v>
      </c>
      <c r="F13" s="42">
        <v>10541</v>
      </c>
      <c r="G13" s="39">
        <v>18516</v>
      </c>
      <c r="H13" s="43">
        <f t="shared" si="3"/>
        <v>0.33474632401642601</v>
      </c>
      <c r="I13" s="26"/>
      <c r="J13" s="24">
        <f t="shared" si="1"/>
        <v>21660</v>
      </c>
      <c r="K13" s="58">
        <f t="shared" si="4"/>
        <v>0.16020333819048882</v>
      </c>
      <c r="L13" s="58">
        <f t="shared" si="5"/>
        <v>0.17454298582593722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7851</v>
      </c>
      <c r="E4" s="46">
        <f t="shared" ref="E4:K4" si="0">SUM(E5:E6)</f>
        <v>5067</v>
      </c>
      <c r="F4" s="46">
        <f t="shared" si="0"/>
        <v>8151</v>
      </c>
      <c r="G4" s="46">
        <f t="shared" si="0"/>
        <v>5070</v>
      </c>
      <c r="H4" s="46">
        <f t="shared" si="0"/>
        <v>4284</v>
      </c>
      <c r="I4" s="46">
        <f t="shared" si="0"/>
        <v>5250</v>
      </c>
      <c r="J4" s="45">
        <f t="shared" si="0"/>
        <v>3144</v>
      </c>
      <c r="K4" s="47">
        <f t="shared" si="0"/>
        <v>38817</v>
      </c>
      <c r="L4" s="55">
        <f>K4/人口統計!D5</f>
        <v>0.18483141519810678</v>
      </c>
    </row>
    <row r="5" spans="1:12" ht="20.100000000000001" customHeight="1">
      <c r="B5" s="115"/>
      <c r="C5" s="116" t="s">
        <v>39</v>
      </c>
      <c r="D5" s="48">
        <v>1017</v>
      </c>
      <c r="E5" s="49">
        <v>797</v>
      </c>
      <c r="F5" s="49">
        <v>840</v>
      </c>
      <c r="G5" s="49">
        <v>653</v>
      </c>
      <c r="H5" s="49">
        <v>508</v>
      </c>
      <c r="I5" s="49">
        <v>527</v>
      </c>
      <c r="J5" s="48">
        <v>307</v>
      </c>
      <c r="K5" s="50">
        <f>SUM(D5:J5)</f>
        <v>4649</v>
      </c>
      <c r="L5" s="56">
        <f>K5/人口統計!D5</f>
        <v>2.2136724869412847E-2</v>
      </c>
    </row>
    <row r="6" spans="1:12" ht="20.100000000000001" customHeight="1">
      <c r="B6" s="115"/>
      <c r="C6" s="117" t="s">
        <v>40</v>
      </c>
      <c r="D6" s="51">
        <v>6834</v>
      </c>
      <c r="E6" s="52">
        <v>4270</v>
      </c>
      <c r="F6" s="52">
        <v>7311</v>
      </c>
      <c r="G6" s="52">
        <v>4417</v>
      </c>
      <c r="H6" s="52">
        <v>3776</v>
      </c>
      <c r="I6" s="52">
        <v>4723</v>
      </c>
      <c r="J6" s="51">
        <v>2837</v>
      </c>
      <c r="K6" s="53">
        <f>SUM(D6:J6)</f>
        <v>34168</v>
      </c>
      <c r="L6" s="57">
        <f>K6/人口統計!D5</f>
        <v>0.16269469032869394</v>
      </c>
    </row>
    <row r="7" spans="1:12" ht="20.100000000000001" customHeight="1" thickBot="1">
      <c r="B7" s="193" t="s">
        <v>63</v>
      </c>
      <c r="C7" s="194"/>
      <c r="D7" s="45">
        <v>93</v>
      </c>
      <c r="E7" s="46">
        <v>122</v>
      </c>
      <c r="F7" s="46">
        <v>116</v>
      </c>
      <c r="G7" s="46">
        <v>106</v>
      </c>
      <c r="H7" s="46">
        <v>101</v>
      </c>
      <c r="I7" s="46">
        <v>101</v>
      </c>
      <c r="J7" s="45">
        <v>78</v>
      </c>
      <c r="K7" s="47">
        <f>SUM(D7:J7)</f>
        <v>717</v>
      </c>
      <c r="L7" s="78"/>
    </row>
    <row r="8" spans="1:12" ht="20.100000000000001" customHeight="1" thickTop="1">
      <c r="B8" s="195" t="s">
        <v>35</v>
      </c>
      <c r="C8" s="196"/>
      <c r="D8" s="35">
        <f>D4+D7</f>
        <v>7944</v>
      </c>
      <c r="E8" s="34">
        <f t="shared" ref="E8:K8" si="1">E4+E7</f>
        <v>5189</v>
      </c>
      <c r="F8" s="34">
        <f t="shared" si="1"/>
        <v>8267</v>
      </c>
      <c r="G8" s="34">
        <f t="shared" si="1"/>
        <v>5176</v>
      </c>
      <c r="H8" s="34">
        <f t="shared" si="1"/>
        <v>4385</v>
      </c>
      <c r="I8" s="34">
        <f t="shared" si="1"/>
        <v>5351</v>
      </c>
      <c r="J8" s="35">
        <f t="shared" si="1"/>
        <v>3222</v>
      </c>
      <c r="K8" s="54">
        <f t="shared" si="1"/>
        <v>39534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1236</v>
      </c>
      <c r="E23" s="39">
        <v>777</v>
      </c>
      <c r="F23" s="39">
        <v>1153</v>
      </c>
      <c r="G23" s="39">
        <v>745</v>
      </c>
      <c r="H23" s="39">
        <v>623</v>
      </c>
      <c r="I23" s="39">
        <v>876</v>
      </c>
      <c r="J23" s="40">
        <v>517</v>
      </c>
      <c r="K23" s="167">
        <f t="shared" ref="K23:K30" si="2">SUM(D23:J23)</f>
        <v>5927</v>
      </c>
      <c r="L23" s="188">
        <f>K23/人口統計!D6</f>
        <v>0.14377198302001212</v>
      </c>
    </row>
    <row r="24" spans="1:12" ht="20.100000000000001" customHeight="1">
      <c r="B24" s="197" t="s">
        <v>19</v>
      </c>
      <c r="C24" s="199"/>
      <c r="D24" s="45">
        <v>1182</v>
      </c>
      <c r="E24" s="46">
        <v>828</v>
      </c>
      <c r="F24" s="46">
        <v>1170</v>
      </c>
      <c r="G24" s="46">
        <v>709</v>
      </c>
      <c r="H24" s="46">
        <v>554</v>
      </c>
      <c r="I24" s="46">
        <v>664</v>
      </c>
      <c r="J24" s="45">
        <v>455</v>
      </c>
      <c r="K24" s="47">
        <f t="shared" si="2"/>
        <v>5562</v>
      </c>
      <c r="L24" s="55">
        <f>K24/人口統計!D7</f>
        <v>0.19015384615384615</v>
      </c>
    </row>
    <row r="25" spans="1:12" ht="20.100000000000001" customHeight="1">
      <c r="B25" s="197" t="s">
        <v>20</v>
      </c>
      <c r="C25" s="199"/>
      <c r="D25" s="45">
        <v>797</v>
      </c>
      <c r="E25" s="46">
        <v>469</v>
      </c>
      <c r="F25" s="46">
        <v>796</v>
      </c>
      <c r="G25" s="46">
        <v>541</v>
      </c>
      <c r="H25" s="46">
        <v>467</v>
      </c>
      <c r="I25" s="46">
        <v>480</v>
      </c>
      <c r="J25" s="45">
        <v>296</v>
      </c>
      <c r="K25" s="47">
        <f t="shared" si="2"/>
        <v>3846</v>
      </c>
      <c r="L25" s="55">
        <f>K25/人口統計!D8</f>
        <v>0.2113419057039235</v>
      </c>
    </row>
    <row r="26" spans="1:12" ht="20.100000000000001" customHeight="1">
      <c r="B26" s="197" t="s">
        <v>21</v>
      </c>
      <c r="C26" s="199"/>
      <c r="D26" s="45">
        <v>223</v>
      </c>
      <c r="E26" s="46">
        <v>177</v>
      </c>
      <c r="F26" s="46">
        <v>320</v>
      </c>
      <c r="G26" s="46">
        <v>215</v>
      </c>
      <c r="H26" s="46">
        <v>196</v>
      </c>
      <c r="I26" s="46">
        <v>203</v>
      </c>
      <c r="J26" s="45">
        <v>149</v>
      </c>
      <c r="K26" s="47">
        <f t="shared" si="2"/>
        <v>1483</v>
      </c>
      <c r="L26" s="55">
        <f>K26/人口統計!D9</f>
        <v>0.16170537564060625</v>
      </c>
    </row>
    <row r="27" spans="1:12" ht="20.100000000000001" customHeight="1">
      <c r="B27" s="197" t="s">
        <v>22</v>
      </c>
      <c r="C27" s="199"/>
      <c r="D27" s="45">
        <v>428</v>
      </c>
      <c r="E27" s="46">
        <v>253</v>
      </c>
      <c r="F27" s="46">
        <v>517</v>
      </c>
      <c r="G27" s="46">
        <v>312</v>
      </c>
      <c r="H27" s="46">
        <v>251</v>
      </c>
      <c r="I27" s="46">
        <v>322</v>
      </c>
      <c r="J27" s="45">
        <v>177</v>
      </c>
      <c r="K27" s="47">
        <f t="shared" si="2"/>
        <v>2260</v>
      </c>
      <c r="L27" s="55">
        <f>K27/人口統計!D10</f>
        <v>0.16359030039811798</v>
      </c>
    </row>
    <row r="28" spans="1:12" ht="20.100000000000001" customHeight="1">
      <c r="B28" s="197" t="s">
        <v>23</v>
      </c>
      <c r="C28" s="199"/>
      <c r="D28" s="45">
        <v>733</v>
      </c>
      <c r="E28" s="46">
        <v>629</v>
      </c>
      <c r="F28" s="46">
        <v>1281</v>
      </c>
      <c r="G28" s="46">
        <v>620</v>
      </c>
      <c r="H28" s="46">
        <v>618</v>
      </c>
      <c r="I28" s="46">
        <v>733</v>
      </c>
      <c r="J28" s="45">
        <v>389</v>
      </c>
      <c r="K28" s="47">
        <f t="shared" si="2"/>
        <v>5003</v>
      </c>
      <c r="L28" s="55">
        <f>K28/人口統計!D11</f>
        <v>0.16469697468479441</v>
      </c>
    </row>
    <row r="29" spans="1:12" ht="20.100000000000001" customHeight="1">
      <c r="B29" s="197" t="s">
        <v>24</v>
      </c>
      <c r="C29" s="198"/>
      <c r="D29" s="40">
        <v>2745</v>
      </c>
      <c r="E29" s="39">
        <v>1538</v>
      </c>
      <c r="F29" s="39">
        <v>2212</v>
      </c>
      <c r="G29" s="39">
        <v>1490</v>
      </c>
      <c r="H29" s="39">
        <v>1235</v>
      </c>
      <c r="I29" s="39">
        <v>1400</v>
      </c>
      <c r="J29" s="40">
        <v>819</v>
      </c>
      <c r="K29" s="167">
        <f t="shared" si="2"/>
        <v>11439</v>
      </c>
      <c r="L29" s="168">
        <f>K29/人口統計!D12</f>
        <v>0.23950503548920668</v>
      </c>
    </row>
    <row r="30" spans="1:12" ht="20.100000000000001" customHeight="1">
      <c r="B30" s="197" t="s">
        <v>25</v>
      </c>
      <c r="C30" s="198"/>
      <c r="D30" s="40">
        <v>507</v>
      </c>
      <c r="E30" s="39">
        <v>396</v>
      </c>
      <c r="F30" s="39">
        <v>702</v>
      </c>
      <c r="G30" s="39">
        <v>438</v>
      </c>
      <c r="H30" s="39">
        <v>340</v>
      </c>
      <c r="I30" s="39">
        <v>572</v>
      </c>
      <c r="J30" s="40">
        <v>342</v>
      </c>
      <c r="K30" s="167">
        <f t="shared" si="2"/>
        <v>3297</v>
      </c>
      <c r="L30" s="168">
        <f>K30/人口統計!D13</f>
        <v>0.16308864265927978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28650</v>
      </c>
      <c r="E5" s="174">
        <v>1787508.5499999991</v>
      </c>
      <c r="F5" s="175">
        <v>11378</v>
      </c>
      <c r="G5" s="176">
        <v>234312.80000000013</v>
      </c>
      <c r="H5" s="173">
        <v>2892</v>
      </c>
      <c r="I5" s="174">
        <v>664051.67999999982</v>
      </c>
      <c r="J5" s="175">
        <v>6889</v>
      </c>
      <c r="K5" s="176">
        <v>1891008.58</v>
      </c>
      <c r="M5" s="147">
        <f>Q5+Q7</f>
        <v>40028</v>
      </c>
      <c r="N5" s="119" t="s">
        <v>106</v>
      </c>
      <c r="O5" s="120"/>
      <c r="P5" s="132"/>
      <c r="Q5" s="121">
        <v>28650</v>
      </c>
      <c r="R5" s="122">
        <v>1787508.5499999991</v>
      </c>
      <c r="S5" s="122">
        <f>R5/Q5*100</f>
        <v>6239.1223385689318</v>
      </c>
    </row>
    <row r="6" spans="1:19" ht="20.100000000000001" customHeight="1" thickTop="1">
      <c r="B6" s="203" t="s">
        <v>112</v>
      </c>
      <c r="C6" s="203"/>
      <c r="D6" s="169">
        <v>4522</v>
      </c>
      <c r="E6" s="170">
        <v>253842.15</v>
      </c>
      <c r="F6" s="171">
        <v>1854</v>
      </c>
      <c r="G6" s="172">
        <v>38186.539999999994</v>
      </c>
      <c r="H6" s="169">
        <v>279</v>
      </c>
      <c r="I6" s="170">
        <v>64065.649999999994</v>
      </c>
      <c r="J6" s="171">
        <v>1122</v>
      </c>
      <c r="K6" s="172">
        <v>338825.31000000006</v>
      </c>
      <c r="M6" s="58"/>
      <c r="N6" s="123"/>
      <c r="O6" s="92" t="s">
        <v>103</v>
      </c>
      <c r="P6" s="105"/>
      <c r="Q6" s="96">
        <f>Q5/Q$13</f>
        <v>0.57519725350840212</v>
      </c>
      <c r="R6" s="97">
        <f>R5/R$13</f>
        <v>0.3905516249523438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4320</v>
      </c>
      <c r="E7" s="144">
        <v>267659.79000000004</v>
      </c>
      <c r="F7" s="145">
        <v>1957</v>
      </c>
      <c r="G7" s="146">
        <v>37971.169999999976</v>
      </c>
      <c r="H7" s="143">
        <v>237</v>
      </c>
      <c r="I7" s="144">
        <v>55585.229999999996</v>
      </c>
      <c r="J7" s="145">
        <v>890</v>
      </c>
      <c r="K7" s="146">
        <v>244503.68999999994</v>
      </c>
      <c r="M7" s="58"/>
      <c r="N7" s="124" t="s">
        <v>107</v>
      </c>
      <c r="O7" s="125"/>
      <c r="P7" s="133"/>
      <c r="Q7" s="126">
        <v>11378</v>
      </c>
      <c r="R7" s="127">
        <v>234312.80000000013</v>
      </c>
      <c r="S7" s="127">
        <f>R7/Q7*100</f>
        <v>2059.3496220776947</v>
      </c>
    </row>
    <row r="8" spans="1:19" ht="20.100000000000001" customHeight="1">
      <c r="B8" s="200" t="s">
        <v>114</v>
      </c>
      <c r="C8" s="200"/>
      <c r="D8" s="143">
        <v>2773</v>
      </c>
      <c r="E8" s="144">
        <v>164142.54999999999</v>
      </c>
      <c r="F8" s="145">
        <v>1166</v>
      </c>
      <c r="G8" s="146">
        <v>22774.36</v>
      </c>
      <c r="H8" s="143">
        <v>335</v>
      </c>
      <c r="I8" s="144">
        <v>84303.89</v>
      </c>
      <c r="J8" s="145">
        <v>630</v>
      </c>
      <c r="K8" s="146">
        <v>184085.76000000001</v>
      </c>
      <c r="L8" s="87"/>
      <c r="M8" s="86"/>
      <c r="N8" s="128"/>
      <c r="O8" s="92" t="s">
        <v>103</v>
      </c>
      <c r="P8" s="105"/>
      <c r="Q8" s="96">
        <f>Q7/Q$13</f>
        <v>0.22843261258005582</v>
      </c>
      <c r="R8" s="97">
        <f>R7/R$13</f>
        <v>5.1194857102716311E-2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1106</v>
      </c>
      <c r="E9" s="144">
        <v>69758.740000000005</v>
      </c>
      <c r="F9" s="145">
        <v>352</v>
      </c>
      <c r="G9" s="146">
        <v>6812.4199999999992</v>
      </c>
      <c r="H9" s="143">
        <v>48</v>
      </c>
      <c r="I9" s="144">
        <v>11539.36</v>
      </c>
      <c r="J9" s="145">
        <v>336</v>
      </c>
      <c r="K9" s="146">
        <v>90370.209999999992</v>
      </c>
      <c r="L9" s="87"/>
      <c r="M9" s="86"/>
      <c r="N9" s="124" t="s">
        <v>108</v>
      </c>
      <c r="O9" s="125"/>
      <c r="P9" s="133"/>
      <c r="Q9" s="126">
        <v>2892</v>
      </c>
      <c r="R9" s="127">
        <v>664051.67999999982</v>
      </c>
      <c r="S9" s="127">
        <f>R9/Q9*100</f>
        <v>22961.676348547713</v>
      </c>
    </row>
    <row r="10" spans="1:19" ht="20.100000000000001" customHeight="1">
      <c r="B10" s="200" t="s">
        <v>116</v>
      </c>
      <c r="C10" s="200"/>
      <c r="D10" s="143">
        <v>1696</v>
      </c>
      <c r="E10" s="144">
        <v>112804.65999999997</v>
      </c>
      <c r="F10" s="145">
        <v>668</v>
      </c>
      <c r="G10" s="146">
        <v>14187.239999999998</v>
      </c>
      <c r="H10" s="143">
        <v>205</v>
      </c>
      <c r="I10" s="144">
        <v>45643.310000000005</v>
      </c>
      <c r="J10" s="145">
        <v>387</v>
      </c>
      <c r="K10" s="146">
        <v>105006.26999999999</v>
      </c>
      <c r="L10" s="87"/>
      <c r="M10" s="86"/>
      <c r="N10" s="93"/>
      <c r="O10" s="92" t="s">
        <v>103</v>
      </c>
      <c r="P10" s="105"/>
      <c r="Q10" s="96">
        <f>Q9/Q$13</f>
        <v>5.8061796060952839E-2</v>
      </c>
      <c r="R10" s="97">
        <f>R9/R$13</f>
        <v>0.14508823618009203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3484</v>
      </c>
      <c r="E11" s="144">
        <v>233677.48999999996</v>
      </c>
      <c r="F11" s="145">
        <v>1223</v>
      </c>
      <c r="G11" s="146">
        <v>28749.850000000002</v>
      </c>
      <c r="H11" s="143">
        <v>482</v>
      </c>
      <c r="I11" s="144">
        <v>105515.77999999998</v>
      </c>
      <c r="J11" s="145">
        <v>934</v>
      </c>
      <c r="K11" s="146">
        <v>252186.66999999998</v>
      </c>
      <c r="L11" s="87"/>
      <c r="M11" s="86"/>
      <c r="N11" s="124" t="s">
        <v>109</v>
      </c>
      <c r="O11" s="125"/>
      <c r="P11" s="133"/>
      <c r="Q11" s="99">
        <v>6889</v>
      </c>
      <c r="R11" s="100">
        <v>1891008.58</v>
      </c>
      <c r="S11" s="100">
        <f>R11/Q11*100</f>
        <v>27449.681811583683</v>
      </c>
    </row>
    <row r="12" spans="1:19" ht="20.100000000000001" customHeight="1" thickBot="1">
      <c r="B12" s="200" t="s">
        <v>118</v>
      </c>
      <c r="C12" s="200"/>
      <c r="D12" s="143">
        <v>8282</v>
      </c>
      <c r="E12" s="144">
        <v>514479.35000000003</v>
      </c>
      <c r="F12" s="145">
        <v>3241</v>
      </c>
      <c r="G12" s="146">
        <v>66437.94</v>
      </c>
      <c r="H12" s="143">
        <v>1045</v>
      </c>
      <c r="I12" s="144">
        <v>243661.83999999994</v>
      </c>
      <c r="J12" s="145">
        <v>1774</v>
      </c>
      <c r="K12" s="146">
        <v>459008.48000000004</v>
      </c>
      <c r="L12" s="87"/>
      <c r="M12" s="86"/>
      <c r="N12" s="123"/>
      <c r="O12" s="82" t="s">
        <v>103</v>
      </c>
      <c r="P12" s="106"/>
      <c r="Q12" s="101">
        <f>Q11/Q$13</f>
        <v>0.13830833785058924</v>
      </c>
      <c r="R12" s="102">
        <f>R11/R$13</f>
        <v>0.41316528176484779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2467</v>
      </c>
      <c r="E13" s="144">
        <v>171143.81999999998</v>
      </c>
      <c r="F13" s="145">
        <v>917</v>
      </c>
      <c r="G13" s="146">
        <v>19193.280000000002</v>
      </c>
      <c r="H13" s="143">
        <v>261</v>
      </c>
      <c r="I13" s="144">
        <v>53736.62000000001</v>
      </c>
      <c r="J13" s="145">
        <v>816</v>
      </c>
      <c r="K13" s="146">
        <v>217022.19000000003</v>
      </c>
      <c r="M13" s="58"/>
      <c r="N13" s="129" t="s">
        <v>110</v>
      </c>
      <c r="O13" s="130"/>
      <c r="P13" s="131"/>
      <c r="Q13" s="94">
        <f>Q5+Q7+Q9+Q11</f>
        <v>49809</v>
      </c>
      <c r="R13" s="95">
        <f>R5+R7+R9+R11</f>
        <v>4576881.6099999994</v>
      </c>
      <c r="S13" s="95">
        <f>R13/Q13*100</f>
        <v>9188.8646830893995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0.57519725350840212</v>
      </c>
      <c r="O16" s="58">
        <f>F5/(D5+F5+H5+J5)</f>
        <v>0.22843261258005582</v>
      </c>
      <c r="P16" s="58">
        <f>H5/(D5+F5+H5+J5)</f>
        <v>5.8061796060952839E-2</v>
      </c>
      <c r="Q16" s="58">
        <f>J5/(D5+F5+H5+J5)</f>
        <v>0.13830833785058924</v>
      </c>
    </row>
    <row r="17" spans="13:17" ht="20.100000000000001" customHeight="1">
      <c r="M17" s="14" t="s">
        <v>132</v>
      </c>
      <c r="N17" s="58">
        <f t="shared" ref="N17:N23" si="0">D6/(D6+F6+H6+J6)</f>
        <v>0.58145814581458144</v>
      </c>
      <c r="O17" s="58">
        <f t="shared" ref="O17:O23" si="1">F6/(D6+F6+H6+J6)</f>
        <v>0.23839526809823838</v>
      </c>
      <c r="P17" s="58">
        <f t="shared" ref="P17:P23" si="2">H6/(D6+F6+H6+J6)</f>
        <v>3.5875016073035872E-2</v>
      </c>
      <c r="Q17" s="58">
        <f t="shared" ref="Q17:Q23" si="3">J6/(D6+F6+H6+J6)</f>
        <v>0.14427157001414428</v>
      </c>
    </row>
    <row r="18" spans="13:17" ht="20.100000000000001" customHeight="1">
      <c r="M18" s="14" t="s">
        <v>133</v>
      </c>
      <c r="N18" s="58">
        <f t="shared" si="0"/>
        <v>0.58346839546191243</v>
      </c>
      <c r="O18" s="58">
        <f t="shared" si="1"/>
        <v>0.26431658562938953</v>
      </c>
      <c r="P18" s="58">
        <f t="shared" si="2"/>
        <v>3.20097244732577E-2</v>
      </c>
      <c r="Q18" s="58">
        <f t="shared" si="3"/>
        <v>0.1202052944354403</v>
      </c>
    </row>
    <row r="19" spans="13:17" ht="20.100000000000001" customHeight="1">
      <c r="M19" s="14" t="s">
        <v>134</v>
      </c>
      <c r="N19" s="58">
        <f t="shared" si="0"/>
        <v>0.56545676998368677</v>
      </c>
      <c r="O19" s="58">
        <f t="shared" si="1"/>
        <v>0.23776508972267538</v>
      </c>
      <c r="P19" s="58">
        <f t="shared" si="2"/>
        <v>6.8311582381729199E-2</v>
      </c>
      <c r="Q19" s="58">
        <f t="shared" si="3"/>
        <v>0.12846655791190864</v>
      </c>
    </row>
    <row r="20" spans="13:17" ht="20.100000000000001" customHeight="1">
      <c r="M20" s="14" t="s">
        <v>135</v>
      </c>
      <c r="N20" s="58">
        <f t="shared" si="0"/>
        <v>0.60043431053203045</v>
      </c>
      <c r="O20" s="58">
        <f t="shared" si="1"/>
        <v>0.19109663409337677</v>
      </c>
      <c r="P20" s="58">
        <f t="shared" si="2"/>
        <v>2.6058631921824105E-2</v>
      </c>
      <c r="Q20" s="58">
        <f t="shared" si="3"/>
        <v>0.18241042345276873</v>
      </c>
    </row>
    <row r="21" spans="13:17" ht="20.100000000000001" customHeight="1">
      <c r="M21" s="14" t="s">
        <v>136</v>
      </c>
      <c r="N21" s="58">
        <f t="shared" si="0"/>
        <v>0.57374830852503378</v>
      </c>
      <c r="O21" s="58">
        <f t="shared" si="1"/>
        <v>0.22598105548037889</v>
      </c>
      <c r="P21" s="58">
        <f t="shared" si="2"/>
        <v>6.9350473612990529E-2</v>
      </c>
      <c r="Q21" s="58">
        <f t="shared" si="3"/>
        <v>0.13092016238159676</v>
      </c>
    </row>
    <row r="22" spans="13:17" ht="20.100000000000001" customHeight="1">
      <c r="M22" s="14" t="s">
        <v>137</v>
      </c>
      <c r="N22" s="58">
        <f t="shared" si="0"/>
        <v>0.56900212314225052</v>
      </c>
      <c r="O22" s="58">
        <f t="shared" si="1"/>
        <v>0.19973869018455007</v>
      </c>
      <c r="P22" s="58">
        <f t="shared" si="2"/>
        <v>7.8719581904295274E-2</v>
      </c>
      <c r="Q22" s="58">
        <f t="shared" si="3"/>
        <v>0.15253960476890413</v>
      </c>
    </row>
    <row r="23" spans="13:17" ht="20.100000000000001" customHeight="1">
      <c r="M23" s="14" t="s">
        <v>138</v>
      </c>
      <c r="N23" s="58">
        <f t="shared" si="0"/>
        <v>0.57746478873239437</v>
      </c>
      <c r="O23" s="58">
        <f t="shared" si="1"/>
        <v>0.22597964021754288</v>
      </c>
      <c r="P23" s="58">
        <f t="shared" si="2"/>
        <v>7.2862920094826381E-2</v>
      </c>
      <c r="Q23" s="58">
        <f t="shared" si="3"/>
        <v>0.12369265095523636</v>
      </c>
    </row>
    <row r="24" spans="13:17" ht="20.100000000000001" customHeight="1">
      <c r="M24" s="14" t="s">
        <v>139</v>
      </c>
      <c r="N24" s="58">
        <f t="shared" ref="N24" si="4">D13/(D13+F13+H13+J13)</f>
        <v>0.55301501905402373</v>
      </c>
      <c r="O24" s="58">
        <f t="shared" ref="O24" si="5">F13/(D13+F13+H13+J13)</f>
        <v>0.20555929163864603</v>
      </c>
      <c r="P24" s="58">
        <f t="shared" ref="P24" si="6">H13/(D13+F13+H13+J13)</f>
        <v>5.8507061197041021E-2</v>
      </c>
      <c r="Q24" s="58">
        <f t="shared" ref="Q24" si="7">J13/(D13+F13+H13+J13)</f>
        <v>0.18291862811028917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0.3905516249523438</v>
      </c>
      <c r="O29" s="58">
        <f>G5/(E5+G5+I5+K5)</f>
        <v>5.1194857102716311E-2</v>
      </c>
      <c r="P29" s="58">
        <f>I5/(E5+G5+I5+K5)</f>
        <v>0.14508823618009203</v>
      </c>
      <c r="Q29" s="58">
        <f>K5/(E5+G5+I5+K5)</f>
        <v>0.41316528176484779</v>
      </c>
    </row>
    <row r="30" spans="13:17" ht="20.100000000000001" customHeight="1">
      <c r="M30" s="14" t="s">
        <v>132</v>
      </c>
      <c r="N30" s="58">
        <f t="shared" ref="N30:N37" si="8">E6/(E6+G6+I6+K6)</f>
        <v>0.36528273448592219</v>
      </c>
      <c r="O30" s="58">
        <f t="shared" ref="O30:O37" si="9">G6/(E6+G6+I6+K6)</f>
        <v>5.4951014840348797E-2</v>
      </c>
      <c r="P30" s="58">
        <f t="shared" ref="P30:P37" si="10">I6/(E6+G6+I6+K6)</f>
        <v>9.2191449759695232E-2</v>
      </c>
      <c r="Q30" s="58">
        <f t="shared" ref="Q30:Q37" si="11">K6/(E6+G6+I6+K6)</f>
        <v>0.48757480091403377</v>
      </c>
    </row>
    <row r="31" spans="13:17" ht="20.100000000000001" customHeight="1">
      <c r="M31" s="14" t="s">
        <v>133</v>
      </c>
      <c r="N31" s="58">
        <f t="shared" si="8"/>
        <v>0.44188708153346412</v>
      </c>
      <c r="O31" s="58">
        <f t="shared" si="9"/>
        <v>6.2687673384601447E-2</v>
      </c>
      <c r="P31" s="58">
        <f t="shared" si="10"/>
        <v>9.1767220848026326E-2</v>
      </c>
      <c r="Q31" s="58">
        <f t="shared" si="11"/>
        <v>0.40365802423390823</v>
      </c>
    </row>
    <row r="32" spans="13:17" ht="20.100000000000001" customHeight="1">
      <c r="M32" s="14" t="s">
        <v>134</v>
      </c>
      <c r="N32" s="58">
        <f t="shared" si="8"/>
        <v>0.36050996058567658</v>
      </c>
      <c r="O32" s="58">
        <f t="shared" si="9"/>
        <v>5.0019837183984346E-2</v>
      </c>
      <c r="P32" s="58">
        <f t="shared" si="10"/>
        <v>0.18515852264461113</v>
      </c>
      <c r="Q32" s="58">
        <f t="shared" si="11"/>
        <v>0.40431167958572795</v>
      </c>
    </row>
    <row r="33" spans="13:17" ht="20.100000000000001" customHeight="1">
      <c r="M33" s="14" t="s">
        <v>135</v>
      </c>
      <c r="N33" s="58">
        <f t="shared" si="8"/>
        <v>0.39084746011516208</v>
      </c>
      <c r="O33" s="58">
        <f t="shared" si="9"/>
        <v>3.8168938461872047E-2</v>
      </c>
      <c r="P33" s="58">
        <f t="shared" si="10"/>
        <v>6.4653254163628771E-2</v>
      </c>
      <c r="Q33" s="58">
        <f t="shared" si="11"/>
        <v>0.50633034725933723</v>
      </c>
    </row>
    <row r="34" spans="13:17" ht="20.100000000000001" customHeight="1">
      <c r="M34" s="14" t="s">
        <v>136</v>
      </c>
      <c r="N34" s="58">
        <f t="shared" si="8"/>
        <v>0.40629613413672905</v>
      </c>
      <c r="O34" s="58">
        <f t="shared" si="9"/>
        <v>5.10991369157087E-2</v>
      </c>
      <c r="P34" s="58">
        <f t="shared" si="10"/>
        <v>0.16439658079909389</v>
      </c>
      <c r="Q34" s="58">
        <f t="shared" si="11"/>
        <v>0.37820814814846831</v>
      </c>
    </row>
    <row r="35" spans="13:17" ht="20.100000000000001" customHeight="1">
      <c r="M35" s="14" t="s">
        <v>137</v>
      </c>
      <c r="N35" s="58">
        <f t="shared" si="8"/>
        <v>0.37682029434515635</v>
      </c>
      <c r="O35" s="58">
        <f t="shared" si="9"/>
        <v>4.6361020650209382E-2</v>
      </c>
      <c r="P35" s="58">
        <f t="shared" si="10"/>
        <v>0.17015112271900371</v>
      </c>
      <c r="Q35" s="58">
        <f t="shared" si="11"/>
        <v>0.40666756228563061</v>
      </c>
    </row>
    <row r="36" spans="13:17" ht="20.100000000000001" customHeight="1">
      <c r="M36" s="14" t="s">
        <v>138</v>
      </c>
      <c r="N36" s="58">
        <f t="shared" si="8"/>
        <v>0.40081358373348586</v>
      </c>
      <c r="O36" s="58">
        <f t="shared" si="9"/>
        <v>5.1759567856844609E-2</v>
      </c>
      <c r="P36" s="58">
        <f t="shared" si="10"/>
        <v>0.18982875660509058</v>
      </c>
      <c r="Q36" s="58">
        <f t="shared" si="11"/>
        <v>0.35759809180457891</v>
      </c>
    </row>
    <row r="37" spans="13:17" ht="20.100000000000001" customHeight="1">
      <c r="M37" s="14" t="s">
        <v>139</v>
      </c>
      <c r="N37" s="58">
        <f t="shared" si="8"/>
        <v>0.37116750829561679</v>
      </c>
      <c r="O37" s="58">
        <f t="shared" si="9"/>
        <v>4.1625352955310321E-2</v>
      </c>
      <c r="P37" s="58">
        <f t="shared" si="10"/>
        <v>0.11654109011723832</v>
      </c>
      <c r="Q37" s="58">
        <f t="shared" si="11"/>
        <v>0.47066604863183459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5064</v>
      </c>
      <c r="F5" s="149">
        <f>E5/SUM(E$5:E$15)</f>
        <v>0.17675392670157067</v>
      </c>
      <c r="G5" s="150">
        <v>289533.94</v>
      </c>
      <c r="H5" s="151">
        <f>G5/SUM(G$5:G$15)</f>
        <v>0.1619762546030899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182</v>
      </c>
      <c r="F6" s="153">
        <f t="shared" ref="F6:F15" si="0">E6/SUM(E$5:E$15)</f>
        <v>6.3525305410122163E-3</v>
      </c>
      <c r="G6" s="154">
        <v>12776.93</v>
      </c>
      <c r="H6" s="155">
        <f t="shared" ref="H6:H15" si="1">G6/SUM(G$5:G$15)</f>
        <v>7.147898677183951E-3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1373</v>
      </c>
      <c r="F7" s="153">
        <f t="shared" si="0"/>
        <v>4.7923211169284469E-2</v>
      </c>
      <c r="G7" s="154">
        <v>64672.6</v>
      </c>
      <c r="H7" s="155">
        <f t="shared" si="1"/>
        <v>3.6180302466245547E-2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292</v>
      </c>
      <c r="F8" s="153">
        <f t="shared" si="0"/>
        <v>1.0191972076788831E-2</v>
      </c>
      <c r="G8" s="154">
        <v>12505.509999999997</v>
      </c>
      <c r="H8" s="155">
        <f t="shared" si="1"/>
        <v>6.9960560468368101E-3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2706</v>
      </c>
      <c r="F9" s="153">
        <f t="shared" si="0"/>
        <v>9.4450261780104711E-2</v>
      </c>
      <c r="G9" s="154">
        <v>37369.050000000003</v>
      </c>
      <c r="H9" s="155">
        <f t="shared" si="1"/>
        <v>2.0905662241447746E-2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5881</v>
      </c>
      <c r="F10" s="153">
        <f t="shared" si="0"/>
        <v>0.20527050610820244</v>
      </c>
      <c r="G10" s="154">
        <v>626600.05999999982</v>
      </c>
      <c r="H10" s="155">
        <f t="shared" si="1"/>
        <v>0.35054381138484619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3056</v>
      </c>
      <c r="F11" s="153">
        <f t="shared" si="0"/>
        <v>0.10666666666666667</v>
      </c>
      <c r="G11" s="154">
        <v>287313.40999999997</v>
      </c>
      <c r="H11" s="155">
        <f t="shared" si="1"/>
        <v>0.16073400599957971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1278</v>
      </c>
      <c r="F12" s="153">
        <f t="shared" si="0"/>
        <v>4.4607329842931934E-2</v>
      </c>
      <c r="G12" s="154">
        <v>132597.32999999999</v>
      </c>
      <c r="H12" s="155">
        <f t="shared" si="1"/>
        <v>7.4179969656648637E-2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286</v>
      </c>
      <c r="F13" s="153">
        <f t="shared" si="0"/>
        <v>9.9825479930191977E-3</v>
      </c>
      <c r="G13" s="154">
        <v>20880.54</v>
      </c>
      <c r="H13" s="155">
        <f t="shared" si="1"/>
        <v>1.1681365104519363E-2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1015</v>
      </c>
      <c r="F14" s="153">
        <f t="shared" si="0"/>
        <v>3.5427574171029666E-2</v>
      </c>
      <c r="G14" s="154">
        <v>202546.78</v>
      </c>
      <c r="H14" s="155">
        <f t="shared" si="1"/>
        <v>0.11331234191858831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7517</v>
      </c>
      <c r="F15" s="157">
        <f t="shared" si="0"/>
        <v>0.26237347294938917</v>
      </c>
      <c r="G15" s="158">
        <v>100712.4</v>
      </c>
      <c r="H15" s="159">
        <f t="shared" si="1"/>
        <v>5.6342331901013849E-2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2322</v>
      </c>
      <c r="F16" s="161">
        <f>E16/SUM(E$16:E$26)</f>
        <v>0.20407804535067675</v>
      </c>
      <c r="G16" s="162">
        <v>47638.069999999985</v>
      </c>
      <c r="H16" s="163">
        <f>G16/SUM(G$16:G$26)</f>
        <v>0.20330972102249636</v>
      </c>
    </row>
    <row r="17" spans="2:8" s="14" customFormat="1" ht="20.100000000000001" customHeight="1">
      <c r="B17" s="207"/>
      <c r="C17" s="213" t="s">
        <v>82</v>
      </c>
      <c r="D17" s="214"/>
      <c r="E17" s="152">
        <v>3</v>
      </c>
      <c r="F17" s="153">
        <f t="shared" ref="F17:F26" si="2">E17/SUM(E$16:E$26)</f>
        <v>2.6366672525927225E-4</v>
      </c>
      <c r="G17" s="154">
        <v>120.72</v>
      </c>
      <c r="H17" s="155">
        <f t="shared" ref="H17:H26" si="3">G17/SUM(G$16:G$26)</f>
        <v>5.1520872952736687E-4</v>
      </c>
    </row>
    <row r="18" spans="2:8" s="14" customFormat="1" ht="20.100000000000001" customHeight="1">
      <c r="B18" s="207"/>
      <c r="C18" s="213" t="s">
        <v>83</v>
      </c>
      <c r="D18" s="214"/>
      <c r="E18" s="152">
        <v>389</v>
      </c>
      <c r="F18" s="153">
        <f t="shared" si="2"/>
        <v>3.4188785375285642E-2</v>
      </c>
      <c r="G18" s="154">
        <v>12159.549999999997</v>
      </c>
      <c r="H18" s="155">
        <f t="shared" si="3"/>
        <v>5.1894518780023963E-2</v>
      </c>
    </row>
    <row r="19" spans="2:8" s="14" customFormat="1" ht="20.100000000000001" customHeight="1">
      <c r="B19" s="207"/>
      <c r="C19" s="213" t="s">
        <v>84</v>
      </c>
      <c r="D19" s="214"/>
      <c r="E19" s="152">
        <v>108</v>
      </c>
      <c r="F19" s="153">
        <f t="shared" si="2"/>
        <v>9.4920021093338018E-3</v>
      </c>
      <c r="G19" s="154">
        <v>3613.3999999999996</v>
      </c>
      <c r="H19" s="155">
        <f t="shared" si="3"/>
        <v>1.5421265931694725E-2</v>
      </c>
    </row>
    <row r="20" spans="2:8" s="14" customFormat="1" ht="20.100000000000001" customHeight="1">
      <c r="B20" s="207"/>
      <c r="C20" s="213" t="s">
        <v>85</v>
      </c>
      <c r="D20" s="214"/>
      <c r="E20" s="152">
        <v>272</v>
      </c>
      <c r="F20" s="153">
        <f t="shared" si="2"/>
        <v>2.3905783090174021E-2</v>
      </c>
      <c r="G20" s="154">
        <v>3523.5199999999995</v>
      </c>
      <c r="H20" s="155">
        <f t="shared" si="3"/>
        <v>1.5037676132076436E-2</v>
      </c>
    </row>
    <row r="21" spans="2:8" s="14" customFormat="1" ht="20.100000000000001" customHeight="1">
      <c r="B21" s="207"/>
      <c r="C21" s="213" t="s">
        <v>86</v>
      </c>
      <c r="D21" s="214"/>
      <c r="E21" s="152">
        <v>2190</v>
      </c>
      <c r="F21" s="153">
        <f t="shared" si="2"/>
        <v>0.19247670943926876</v>
      </c>
      <c r="G21" s="154">
        <v>57753.710000000006</v>
      </c>
      <c r="H21" s="155">
        <f t="shared" si="3"/>
        <v>0.24648124216858835</v>
      </c>
    </row>
    <row r="22" spans="2:8" s="14" customFormat="1" ht="20.100000000000001" customHeight="1">
      <c r="B22" s="207"/>
      <c r="C22" s="213" t="s">
        <v>87</v>
      </c>
      <c r="D22" s="214"/>
      <c r="E22" s="152">
        <v>2100</v>
      </c>
      <c r="F22" s="153">
        <f t="shared" si="2"/>
        <v>0.18456670768149058</v>
      </c>
      <c r="G22" s="154">
        <v>65671.430000000008</v>
      </c>
      <c r="H22" s="155">
        <f t="shared" si="3"/>
        <v>0.2802724819130667</v>
      </c>
    </row>
    <row r="23" spans="2:8" s="14" customFormat="1" ht="20.100000000000001" customHeight="1">
      <c r="B23" s="207"/>
      <c r="C23" s="213" t="s">
        <v>88</v>
      </c>
      <c r="D23" s="214"/>
      <c r="E23" s="152">
        <v>76</v>
      </c>
      <c r="F23" s="153">
        <f t="shared" si="2"/>
        <v>6.6795570399015647E-3</v>
      </c>
      <c r="G23" s="154">
        <v>2569.7999999999997</v>
      </c>
      <c r="H23" s="155">
        <f t="shared" si="3"/>
        <v>1.0967390599233162E-2</v>
      </c>
    </row>
    <row r="24" spans="2:8" s="14" customFormat="1" ht="20.100000000000001" customHeight="1">
      <c r="B24" s="207"/>
      <c r="C24" s="213" t="s">
        <v>89</v>
      </c>
      <c r="D24" s="214"/>
      <c r="E24" s="152">
        <v>21</v>
      </c>
      <c r="F24" s="153">
        <f t="shared" si="2"/>
        <v>1.8456670768149061E-3</v>
      </c>
      <c r="G24" s="154">
        <v>812.3</v>
      </c>
      <c r="H24" s="155">
        <f t="shared" si="3"/>
        <v>3.4667333581434733E-3</v>
      </c>
    </row>
    <row r="25" spans="2:8" s="14" customFormat="1" ht="20.100000000000001" customHeight="1">
      <c r="B25" s="207"/>
      <c r="C25" s="213" t="s">
        <v>90</v>
      </c>
      <c r="D25" s="214"/>
      <c r="E25" s="152">
        <v>244</v>
      </c>
      <c r="F25" s="153">
        <f t="shared" si="2"/>
        <v>2.1444893654420812E-2</v>
      </c>
      <c r="G25" s="154">
        <v>18135.970000000005</v>
      </c>
      <c r="H25" s="155">
        <f t="shared" si="3"/>
        <v>7.7400679775069925E-2</v>
      </c>
    </row>
    <row r="26" spans="2:8" s="14" customFormat="1" ht="20.100000000000001" customHeight="1">
      <c r="B26" s="208"/>
      <c r="C26" s="221" t="s">
        <v>91</v>
      </c>
      <c r="D26" s="222"/>
      <c r="E26" s="156">
        <v>3653</v>
      </c>
      <c r="F26" s="157">
        <f t="shared" si="2"/>
        <v>0.32105818245737389</v>
      </c>
      <c r="G26" s="158">
        <v>22314.330000000009</v>
      </c>
      <c r="H26" s="159">
        <f t="shared" si="3"/>
        <v>9.5233081590079635E-2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85</v>
      </c>
      <c r="F27" s="161">
        <f>E27/SUM(E$27:E$36)</f>
        <v>2.9391424619640387E-2</v>
      </c>
      <c r="G27" s="162">
        <v>11630.45</v>
      </c>
      <c r="H27" s="163">
        <f>G27/SUM(G$27:G$36)</f>
        <v>1.7514374784805904E-2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3.4578146611341634E-4</v>
      </c>
      <c r="G28" s="154">
        <v>123.97</v>
      </c>
      <c r="H28" s="155">
        <f t="shared" ref="H28:H36" si="5">G28/SUM(G$27:G$36)</f>
        <v>1.8668727711072125E-4</v>
      </c>
    </row>
    <row r="29" spans="2:8" s="14" customFormat="1" ht="20.100000000000001" customHeight="1">
      <c r="B29" s="233"/>
      <c r="C29" s="213" t="s">
        <v>73</v>
      </c>
      <c r="D29" s="214"/>
      <c r="E29" s="152">
        <v>175</v>
      </c>
      <c r="F29" s="153">
        <f t="shared" si="4"/>
        <v>6.0511756569847856E-2</v>
      </c>
      <c r="G29" s="154">
        <v>26473.879999999997</v>
      </c>
      <c r="H29" s="155">
        <f t="shared" si="5"/>
        <v>3.9867198287940477E-2</v>
      </c>
    </row>
    <row r="30" spans="2:8" s="14" customFormat="1" ht="20.100000000000001" customHeight="1">
      <c r="B30" s="233"/>
      <c r="C30" s="213" t="s">
        <v>74</v>
      </c>
      <c r="D30" s="214"/>
      <c r="E30" s="152">
        <v>17</v>
      </c>
      <c r="F30" s="153">
        <f t="shared" si="4"/>
        <v>5.8782849239280774E-3</v>
      </c>
      <c r="G30" s="154">
        <v>555.92999999999995</v>
      </c>
      <c r="H30" s="155">
        <f t="shared" si="5"/>
        <v>8.3717881716676009E-4</v>
      </c>
    </row>
    <row r="31" spans="2:8" s="14" customFormat="1" ht="20.100000000000001" customHeight="1">
      <c r="B31" s="233"/>
      <c r="C31" s="213" t="s">
        <v>75</v>
      </c>
      <c r="D31" s="214"/>
      <c r="E31" s="152">
        <v>518</v>
      </c>
      <c r="F31" s="153">
        <f t="shared" si="4"/>
        <v>0.17911479944674966</v>
      </c>
      <c r="G31" s="154">
        <v>106899.18</v>
      </c>
      <c r="H31" s="155">
        <f t="shared" si="5"/>
        <v>0.16098021166063459</v>
      </c>
    </row>
    <row r="32" spans="2:8" s="14" customFormat="1" ht="20.100000000000001" customHeight="1">
      <c r="B32" s="233"/>
      <c r="C32" s="213" t="s">
        <v>76</v>
      </c>
      <c r="D32" s="214"/>
      <c r="E32" s="152">
        <v>131</v>
      </c>
      <c r="F32" s="153">
        <f t="shared" si="4"/>
        <v>4.5297372060857537E-2</v>
      </c>
      <c r="G32" s="154">
        <v>7852.72</v>
      </c>
      <c r="H32" s="155">
        <f t="shared" si="5"/>
        <v>1.1825465150543705E-2</v>
      </c>
    </row>
    <row r="33" spans="2:8" s="14" customFormat="1" ht="20.100000000000001" customHeight="1">
      <c r="B33" s="233"/>
      <c r="C33" s="213" t="s">
        <v>77</v>
      </c>
      <c r="D33" s="214"/>
      <c r="E33" s="152">
        <v>1901</v>
      </c>
      <c r="F33" s="153">
        <f t="shared" si="4"/>
        <v>0.65733056708160442</v>
      </c>
      <c r="G33" s="154">
        <v>495974.22</v>
      </c>
      <c r="H33" s="155">
        <f t="shared" si="5"/>
        <v>0.74689099499002842</v>
      </c>
    </row>
    <row r="34" spans="2:8" s="14" customFormat="1" ht="20.100000000000001" customHeight="1">
      <c r="B34" s="233"/>
      <c r="C34" s="213" t="s">
        <v>78</v>
      </c>
      <c r="D34" s="214"/>
      <c r="E34" s="152">
        <v>27</v>
      </c>
      <c r="F34" s="153">
        <f t="shared" si="4"/>
        <v>9.3360995850622405E-3</v>
      </c>
      <c r="G34" s="154">
        <v>6065.1799999999994</v>
      </c>
      <c r="H34" s="155">
        <f t="shared" si="5"/>
        <v>9.1335963490070515E-3</v>
      </c>
    </row>
    <row r="35" spans="2:8" s="14" customFormat="1" ht="20.100000000000001" customHeight="1">
      <c r="B35" s="233"/>
      <c r="C35" s="213" t="s">
        <v>79</v>
      </c>
      <c r="D35" s="214"/>
      <c r="E35" s="152">
        <v>21</v>
      </c>
      <c r="F35" s="153">
        <f t="shared" si="4"/>
        <v>7.261410788381743E-3</v>
      </c>
      <c r="G35" s="154">
        <v>4886.8799999999992</v>
      </c>
      <c r="H35" s="155">
        <f t="shared" si="5"/>
        <v>7.3591862609247508E-3</v>
      </c>
    </row>
    <row r="36" spans="2:8" s="14" customFormat="1" ht="20.100000000000001" customHeight="1">
      <c r="B36" s="233"/>
      <c r="C36" s="221" t="s">
        <v>92</v>
      </c>
      <c r="D36" s="222"/>
      <c r="E36" s="156">
        <v>16</v>
      </c>
      <c r="F36" s="157">
        <f t="shared" si="4"/>
        <v>5.5325034578146614E-3</v>
      </c>
      <c r="G36" s="158">
        <v>3589.2699999999995</v>
      </c>
      <c r="H36" s="159">
        <f t="shared" si="5"/>
        <v>5.4051064218375282E-3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3573</v>
      </c>
      <c r="F37" s="161">
        <f>E37/SUM(E$37:E$39)</f>
        <v>0.51865292495282334</v>
      </c>
      <c r="G37" s="162">
        <v>897438.0699999996</v>
      </c>
      <c r="H37" s="163">
        <f>G37/SUM(G$37:G$39)</f>
        <v>0.47458170179217257</v>
      </c>
    </row>
    <row r="38" spans="2:8" s="14" customFormat="1" ht="20.100000000000001" customHeight="1">
      <c r="B38" s="230"/>
      <c r="C38" s="213" t="s">
        <v>95</v>
      </c>
      <c r="D38" s="214"/>
      <c r="E38" s="152">
        <v>2718</v>
      </c>
      <c r="F38" s="153">
        <f t="shared" ref="F38:F39" si="6">E38/SUM(E$37:E$39)</f>
        <v>0.39454202351574974</v>
      </c>
      <c r="G38" s="154">
        <v>774995.13</v>
      </c>
      <c r="H38" s="155">
        <f t="shared" ref="H38:H39" si="7">G38/SUM(G$37:G$39)</f>
        <v>0.40983163069519235</v>
      </c>
    </row>
    <row r="39" spans="2:8" s="14" customFormat="1" ht="20.100000000000001" customHeight="1">
      <c r="B39" s="231"/>
      <c r="C39" s="221" t="s">
        <v>96</v>
      </c>
      <c r="D39" s="222"/>
      <c r="E39" s="156">
        <v>598</v>
      </c>
      <c r="F39" s="157">
        <f t="shared" si="6"/>
        <v>8.6805051531426911E-2</v>
      </c>
      <c r="G39" s="158">
        <v>218575.38000000006</v>
      </c>
      <c r="H39" s="159">
        <f t="shared" si="7"/>
        <v>0.11558666751263502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49809</v>
      </c>
      <c r="F40" s="164">
        <f>E40/E$40</f>
        <v>1</v>
      </c>
      <c r="G40" s="165">
        <f>SUM(G5:G39)</f>
        <v>4576881.6099999994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4405</v>
      </c>
      <c r="E4" s="65">
        <v>97598.510000000009</v>
      </c>
      <c r="F4" s="65">
        <f>E4*1000/D4</f>
        <v>22156.301929625428</v>
      </c>
      <c r="G4" s="65">
        <v>50030</v>
      </c>
      <c r="H4" s="61">
        <f>F4/G4</f>
        <v>0.44286032239906914</v>
      </c>
      <c r="K4" s="14">
        <f>D4*G4</f>
        <v>220382150</v>
      </c>
      <c r="L4" s="14" t="s">
        <v>27</v>
      </c>
      <c r="M4" s="24">
        <f>G4-F4</f>
        <v>27873.698070374572</v>
      </c>
    </row>
    <row r="5" spans="1:13" s="14" customFormat="1" ht="20.100000000000001" customHeight="1">
      <c r="B5" s="234" t="s">
        <v>28</v>
      </c>
      <c r="C5" s="235"/>
      <c r="D5" s="62">
        <v>3589</v>
      </c>
      <c r="E5" s="66">
        <v>136714.28999999995</v>
      </c>
      <c r="F5" s="66">
        <f t="shared" ref="F5:F13" si="0">E5*1000/D5</f>
        <v>38092.585678461954</v>
      </c>
      <c r="G5" s="66">
        <v>104730</v>
      </c>
      <c r="H5" s="63">
        <f t="shared" ref="H5:H10" si="1">F5/G5</f>
        <v>0.36372181493804978</v>
      </c>
      <c r="K5" s="14">
        <f t="shared" ref="K5:K10" si="2">D5*G5</f>
        <v>375875970</v>
      </c>
      <c r="L5" s="14" t="s">
        <v>28</v>
      </c>
      <c r="M5" s="24">
        <f t="shared" ref="M5:M10" si="3">G5-F5</f>
        <v>66637.414321538046</v>
      </c>
    </row>
    <row r="6" spans="1:13" s="14" customFormat="1" ht="20.100000000000001" customHeight="1">
      <c r="B6" s="234" t="s">
        <v>29</v>
      </c>
      <c r="C6" s="235"/>
      <c r="D6" s="62">
        <v>5871</v>
      </c>
      <c r="E6" s="66">
        <v>525186.1100000001</v>
      </c>
      <c r="F6" s="66">
        <f t="shared" si="0"/>
        <v>89454.285470958974</v>
      </c>
      <c r="G6" s="66">
        <v>166920</v>
      </c>
      <c r="H6" s="63">
        <f t="shared" si="1"/>
        <v>0.53591112791132867</v>
      </c>
      <c r="K6" s="14">
        <f t="shared" si="2"/>
        <v>979987320</v>
      </c>
      <c r="L6" s="14" t="s">
        <v>29</v>
      </c>
      <c r="M6" s="24">
        <f t="shared" si="3"/>
        <v>77465.714529041026</v>
      </c>
    </row>
    <row r="7" spans="1:13" s="14" customFormat="1" ht="20.100000000000001" customHeight="1">
      <c r="B7" s="234" t="s">
        <v>30</v>
      </c>
      <c r="C7" s="235"/>
      <c r="D7" s="62">
        <v>3504</v>
      </c>
      <c r="E7" s="66">
        <v>402206.62000000005</v>
      </c>
      <c r="F7" s="66">
        <f t="shared" si="0"/>
        <v>114784.99429223746</v>
      </c>
      <c r="G7" s="66">
        <v>196160</v>
      </c>
      <c r="H7" s="63">
        <f t="shared" si="1"/>
        <v>0.58516004431197732</v>
      </c>
      <c r="K7" s="14">
        <f t="shared" si="2"/>
        <v>687344640</v>
      </c>
      <c r="L7" s="14" t="s">
        <v>30</v>
      </c>
      <c r="M7" s="24">
        <f t="shared" si="3"/>
        <v>81375.005707762539</v>
      </c>
    </row>
    <row r="8" spans="1:13" s="14" customFormat="1" ht="20.100000000000001" customHeight="1">
      <c r="B8" s="234" t="s">
        <v>31</v>
      </c>
      <c r="C8" s="235"/>
      <c r="D8" s="62">
        <v>2247</v>
      </c>
      <c r="E8" s="66">
        <v>335680.16000000003</v>
      </c>
      <c r="F8" s="66">
        <f t="shared" si="0"/>
        <v>149390.36938139744</v>
      </c>
      <c r="G8" s="66">
        <v>269310</v>
      </c>
      <c r="H8" s="63">
        <f t="shared" si="1"/>
        <v>0.55471527006571397</v>
      </c>
      <c r="K8" s="14">
        <f t="shared" si="2"/>
        <v>605139570</v>
      </c>
      <c r="L8" s="14" t="s">
        <v>31</v>
      </c>
      <c r="M8" s="24">
        <f t="shared" si="3"/>
        <v>119919.63061860256</v>
      </c>
    </row>
    <row r="9" spans="1:13" s="14" customFormat="1" ht="20.100000000000001" customHeight="1">
      <c r="B9" s="234" t="s">
        <v>32</v>
      </c>
      <c r="C9" s="235"/>
      <c r="D9" s="62">
        <v>1992</v>
      </c>
      <c r="E9" s="66">
        <v>340938.85</v>
      </c>
      <c r="F9" s="66">
        <f t="shared" si="0"/>
        <v>171154.04116465864</v>
      </c>
      <c r="G9" s="66">
        <v>308060</v>
      </c>
      <c r="H9" s="63">
        <f t="shared" si="1"/>
        <v>0.5555867076694756</v>
      </c>
      <c r="K9" s="14">
        <f t="shared" si="2"/>
        <v>613655520</v>
      </c>
      <c r="L9" s="14" t="s">
        <v>32</v>
      </c>
      <c r="M9" s="24">
        <f t="shared" si="3"/>
        <v>136905.95883534136</v>
      </c>
    </row>
    <row r="10" spans="1:13" s="14" customFormat="1" ht="20.100000000000001" customHeight="1">
      <c r="B10" s="240" t="s">
        <v>33</v>
      </c>
      <c r="C10" s="241"/>
      <c r="D10" s="70">
        <v>919</v>
      </c>
      <c r="E10" s="71">
        <v>183496.81</v>
      </c>
      <c r="F10" s="71">
        <f t="shared" si="0"/>
        <v>199670.08705114256</v>
      </c>
      <c r="G10" s="71">
        <v>360650</v>
      </c>
      <c r="H10" s="73">
        <f t="shared" si="1"/>
        <v>0.55363950381572868</v>
      </c>
      <c r="K10" s="14">
        <f t="shared" si="2"/>
        <v>331437350</v>
      </c>
      <c r="L10" s="14" t="s">
        <v>33</v>
      </c>
      <c r="M10" s="24">
        <f t="shared" si="3"/>
        <v>160979.91294885744</v>
      </c>
    </row>
    <row r="11" spans="1:13" s="14" customFormat="1" ht="20.100000000000001" customHeight="1">
      <c r="B11" s="238" t="s">
        <v>60</v>
      </c>
      <c r="C11" s="239"/>
      <c r="D11" s="60">
        <f>SUM(D4:D5)</f>
        <v>7994</v>
      </c>
      <c r="E11" s="65">
        <f>SUM(E4:E5)</f>
        <v>234312.79999999996</v>
      </c>
      <c r="F11" s="65">
        <f t="shared" si="0"/>
        <v>29311.083312484359</v>
      </c>
      <c r="G11" s="80"/>
      <c r="H11" s="61">
        <f>SUM(E4:E5)*1000/SUM(K4:K5)</f>
        <v>0.39297209067777555</v>
      </c>
    </row>
    <row r="12" spans="1:13" s="14" customFormat="1" ht="20.100000000000001" customHeight="1">
      <c r="B12" s="240" t="s">
        <v>54</v>
      </c>
      <c r="C12" s="241"/>
      <c r="D12" s="64">
        <f>SUM(D6:D10)</f>
        <v>14533</v>
      </c>
      <c r="E12" s="76">
        <f>SUM(E6:E10)</f>
        <v>1787508.5500000003</v>
      </c>
      <c r="F12" s="67">
        <f t="shared" si="0"/>
        <v>122996.5285901053</v>
      </c>
      <c r="G12" s="81"/>
      <c r="H12" s="68">
        <f>SUM(E6:E10)*1000/SUM(K6:K10)</f>
        <v>0.55554709332313601</v>
      </c>
    </row>
    <row r="13" spans="1:13" s="14" customFormat="1" ht="20.100000000000001" customHeight="1">
      <c r="B13" s="236" t="s">
        <v>61</v>
      </c>
      <c r="C13" s="237"/>
      <c r="D13" s="69">
        <f>SUM(D11:D12)</f>
        <v>22527</v>
      </c>
      <c r="E13" s="77">
        <f>SUM(E11:E12)</f>
        <v>2021821.3500000003</v>
      </c>
      <c r="F13" s="72">
        <f t="shared" si="0"/>
        <v>89751.025436143304</v>
      </c>
      <c r="G13" s="75"/>
      <c r="H13" s="74">
        <f>SUM(E4:E10)*1000/SUM(K4:K10)</f>
        <v>0.53012989969968505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09月状況（表紙）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'09月状況（表紙）'!Print_Area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2016-11-24T07:55:28Z</dcterms:modified>
</cp:coreProperties>
</file>