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<sst xmlns="http://schemas.openxmlformats.org/spreadsheetml/2006/main" count="201" uniqueCount="142">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</sst>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59198</c:v>
                </c:pt>
                <c:pt idx="1">
                  <c:v>30162</c:v>
                </c:pt>
                <c:pt idx="2">
                  <c:v>16447</c:v>
                </c:pt>
                <c:pt idx="3">
                  <c:v>10290</c:v>
                </c:pt>
                <c:pt idx="4">
                  <c:v>14543</c:v>
                </c:pt>
                <c:pt idx="5">
                  <c:v>32963</c:v>
                </c:pt>
                <c:pt idx="6">
                  <c:v>44388</c:v>
                </c:pt>
                <c:pt idx="7">
                  <c:v>18503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23211</c:v>
                </c:pt>
                <c:pt idx="1">
                  <c:v>14958</c:v>
                </c:pt>
                <c:pt idx="2">
                  <c:v>8979</c:v>
                </c:pt>
                <c:pt idx="3">
                  <c:v>4712</c:v>
                </c:pt>
                <c:pt idx="4">
                  <c:v>6648</c:v>
                </c:pt>
                <c:pt idx="5">
                  <c:v>14913</c:v>
                </c:pt>
                <c:pt idx="6">
                  <c:v>23616</c:v>
                </c:pt>
                <c:pt idx="7">
                  <c:v>9667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18130</c:v>
                </c:pt>
                <c:pt idx="1">
                  <c:v>14337</c:v>
                </c:pt>
                <c:pt idx="2">
                  <c:v>9214</c:v>
                </c:pt>
                <c:pt idx="3">
                  <c:v>4488</c:v>
                </c:pt>
                <c:pt idx="4">
                  <c:v>7168</c:v>
                </c:pt>
                <c:pt idx="5">
                  <c:v>15481</c:v>
                </c:pt>
                <c:pt idx="6">
                  <c:v>24193</c:v>
                </c:pt>
                <c:pt idx="7">
                  <c:v>10542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879680"/>
        <c:axId val="920248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0.22531119879662531</c:v>
                </c:pt>
                <c:pt idx="1">
                  <c:v>0.3073654390934844</c:v>
                </c:pt>
                <c:pt idx="2">
                  <c:v>0.34160767598625535</c:v>
                </c:pt>
                <c:pt idx="3">
                  <c:v>0.28860934215892337</c:v>
                </c:pt>
                <c:pt idx="4">
                  <c:v>0.29811198619052759</c:v>
                </c:pt>
                <c:pt idx="5">
                  <c:v>0.29699332610246337</c:v>
                </c:pt>
                <c:pt idx="6">
                  <c:v>0.33083981509674204</c:v>
                </c:pt>
                <c:pt idx="7">
                  <c:v>0.33427616779145164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7904"/>
        <c:axId val="92026368"/>
      </c:lineChart>
      <c:catAx>
        <c:axId val="91879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2024832"/>
        <c:crosses val="autoZero"/>
        <c:auto val="1"/>
        <c:lblAlgn val="ctr"/>
        <c:lblOffset val="100"/>
        <c:noMultiLvlLbl val="0"/>
      </c:catAx>
      <c:valAx>
        <c:axId val="920248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1879680"/>
        <c:crosses val="autoZero"/>
        <c:crossBetween val="between"/>
      </c:valAx>
      <c:valAx>
        <c:axId val="920263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2027904"/>
        <c:crosses val="max"/>
        <c:crossBetween val="between"/>
      </c:valAx>
      <c:catAx>
        <c:axId val="9202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920263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3582</c:v>
                </c:pt>
                <c:pt idx="1">
                  <c:v>2721</c:v>
                </c:pt>
                <c:pt idx="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924753.1399999999</c:v>
                </c:pt>
                <c:pt idx="1">
                  <c:v>800624.53</c:v>
                </c:pt>
                <c:pt idx="2">
                  <c:v>226195.31999999998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11562.33</c:v>
                </c:pt>
                <c:pt idx="1">
                  <c:v>122.09</c:v>
                </c:pt>
                <c:pt idx="2">
                  <c:v>26461.769999999997</c:v>
                </c:pt>
                <c:pt idx="3">
                  <c:v>373.04999999999995</c:v>
                </c:pt>
                <c:pt idx="4">
                  <c:v>109592.03999999996</c:v>
                </c:pt>
                <c:pt idx="5">
                  <c:v>7856.7500000000018</c:v>
                </c:pt>
                <c:pt idx="6">
                  <c:v>517631.61999999988</c:v>
                </c:pt>
                <c:pt idx="7">
                  <c:v>6650.65</c:v>
                </c:pt>
                <c:pt idx="8">
                  <c:v>5398.5999999999995</c:v>
                </c:pt>
                <c:pt idx="9">
                  <c:v>3799.9299999999994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96000"/>
        <c:axId val="956942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82</c:v>
                </c:pt>
                <c:pt idx="1">
                  <c:v>1</c:v>
                </c:pt>
                <c:pt idx="2">
                  <c:v>173</c:v>
                </c:pt>
                <c:pt idx="3">
                  <c:v>12</c:v>
                </c:pt>
                <c:pt idx="4">
                  <c:v>529</c:v>
                </c:pt>
                <c:pt idx="5">
                  <c:v>130</c:v>
                </c:pt>
                <c:pt idx="6">
                  <c:v>1918</c:v>
                </c:pt>
                <c:pt idx="7">
                  <c:v>27</c:v>
                </c:pt>
                <c:pt idx="8">
                  <c:v>24</c:v>
                </c:pt>
                <c:pt idx="9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0752"/>
        <c:axId val="95692672"/>
      </c:lineChart>
      <c:catAx>
        <c:axId val="956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5692672"/>
        <c:crosses val="autoZero"/>
        <c:auto val="1"/>
        <c:lblAlgn val="ctr"/>
        <c:lblOffset val="100"/>
        <c:noMultiLvlLbl val="0"/>
      </c:catAx>
      <c:valAx>
        <c:axId val="95692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95690752"/>
        <c:crosses val="autoZero"/>
        <c:crossBetween val="between"/>
      </c:valAx>
      <c:valAx>
        <c:axId val="956942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95696000"/>
        <c:crosses val="max"/>
        <c:crossBetween val="between"/>
      </c:valAx>
      <c:catAx>
        <c:axId val="95696000"/>
        <c:scaling>
          <c:orientation val="minMax"/>
        </c:scaling>
        <c:delete val="1"/>
        <c:axPos val="b"/>
        <c:majorTickMark val="out"/>
        <c:minorTickMark val="none"/>
        <c:tickLblPos val="nextTo"/>
        <c:crossAx val="95694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21799.907149489325</c:v>
                </c:pt>
                <c:pt idx="1">
                  <c:v>37183.542134831463</c:v>
                </c:pt>
                <c:pt idx="2">
                  <c:v>90183.232016210735</c:v>
                </c:pt>
                <c:pt idx="3">
                  <c:v>115365.83261679564</c:v>
                </c:pt>
                <c:pt idx="4">
                  <c:v>151119.12582781451</c:v>
                </c:pt>
                <c:pt idx="5">
                  <c:v>174934.31547619047</c:v>
                </c:pt>
                <c:pt idx="6">
                  <c:v>200787.95005202916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35392"/>
        <c:axId val="9543385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4308</c:v>
                </c:pt>
                <c:pt idx="1">
                  <c:v>3560</c:v>
                </c:pt>
                <c:pt idx="2">
                  <c:v>5922</c:v>
                </c:pt>
                <c:pt idx="3">
                  <c:v>3489</c:v>
                </c:pt>
                <c:pt idx="4">
                  <c:v>2265</c:v>
                </c:pt>
                <c:pt idx="5">
                  <c:v>2016</c:v>
                </c:pt>
                <c:pt idx="6">
                  <c:v>961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1952"/>
        <c:axId val="95423872"/>
      </c:lineChart>
      <c:catAx>
        <c:axId val="95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423872"/>
        <c:crosses val="autoZero"/>
        <c:auto val="1"/>
        <c:lblAlgn val="ctr"/>
        <c:lblOffset val="100"/>
        <c:noMultiLvlLbl val="0"/>
      </c:catAx>
      <c:valAx>
        <c:axId val="95423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5421952"/>
        <c:crosses val="autoZero"/>
        <c:crossBetween val="between"/>
      </c:valAx>
      <c:valAx>
        <c:axId val="954338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5435392"/>
        <c:crosses val="max"/>
        <c:crossBetween val="between"/>
      </c:valAx>
      <c:catAx>
        <c:axId val="9543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338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94912"/>
        <c:axId val="9549644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21799.907149489325</c:v>
                </c:pt>
                <c:pt idx="1">
                  <c:v>37183.542134831463</c:v>
                </c:pt>
                <c:pt idx="2">
                  <c:v>90183.232016210735</c:v>
                </c:pt>
                <c:pt idx="3">
                  <c:v>115365.83261679564</c:v>
                </c:pt>
                <c:pt idx="4">
                  <c:v>151119.12582781451</c:v>
                </c:pt>
                <c:pt idx="5">
                  <c:v>174934.31547619047</c:v>
                </c:pt>
                <c:pt idx="6">
                  <c:v>200787.95005202916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499776"/>
        <c:axId val="95498240"/>
      </c:barChart>
      <c:catAx>
        <c:axId val="954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96448"/>
        <c:crosses val="autoZero"/>
        <c:auto val="1"/>
        <c:lblAlgn val="ctr"/>
        <c:lblOffset val="100"/>
        <c:noMultiLvlLbl val="0"/>
      </c:catAx>
      <c:valAx>
        <c:axId val="954964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5494912"/>
        <c:crosses val="autoZero"/>
        <c:crossBetween val="between"/>
      </c:valAx>
      <c:valAx>
        <c:axId val="9549824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95499776"/>
        <c:crosses val="max"/>
        <c:crossBetween val="between"/>
      </c:valAx>
      <c:catAx>
        <c:axId val="9549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982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7855</c:v>
                </c:pt>
                <c:pt idx="1">
                  <c:v>5057</c:v>
                </c:pt>
                <c:pt idx="2">
                  <c:v>8194</c:v>
                </c:pt>
                <c:pt idx="3">
                  <c:v>5067</c:v>
                </c:pt>
                <c:pt idx="4">
                  <c:v>4267</c:v>
                </c:pt>
                <c:pt idx="5">
                  <c:v>5247</c:v>
                </c:pt>
                <c:pt idx="6">
                  <c:v>3144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1002</c:v>
                </c:pt>
                <c:pt idx="1">
                  <c:v>799</c:v>
                </c:pt>
                <c:pt idx="2">
                  <c:v>842</c:v>
                </c:pt>
                <c:pt idx="3">
                  <c:v>647</c:v>
                </c:pt>
                <c:pt idx="4">
                  <c:v>517</c:v>
                </c:pt>
                <c:pt idx="5">
                  <c:v>532</c:v>
                </c:pt>
                <c:pt idx="6">
                  <c:v>315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6853</c:v>
                </c:pt>
                <c:pt idx="1">
                  <c:v>4258</c:v>
                </c:pt>
                <c:pt idx="2">
                  <c:v>7352</c:v>
                </c:pt>
                <c:pt idx="3">
                  <c:v>4420</c:v>
                </c:pt>
                <c:pt idx="4">
                  <c:v>3750</c:v>
                </c:pt>
                <c:pt idx="5">
                  <c:v>4715</c:v>
                </c:pt>
                <c:pt idx="6">
                  <c:v>2829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1254</c:v>
                </c:pt>
                <c:pt idx="1">
                  <c:v>1178</c:v>
                </c:pt>
                <c:pt idx="2">
                  <c:v>812</c:v>
                </c:pt>
                <c:pt idx="3">
                  <c:v>222</c:v>
                </c:pt>
                <c:pt idx="4">
                  <c:v>421</c:v>
                </c:pt>
                <c:pt idx="5">
                  <c:v>720</c:v>
                </c:pt>
                <c:pt idx="6">
                  <c:v>2731</c:v>
                </c:pt>
                <c:pt idx="7">
                  <c:v>517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779</c:v>
                </c:pt>
                <c:pt idx="1">
                  <c:v>840</c:v>
                </c:pt>
                <c:pt idx="2">
                  <c:v>477</c:v>
                </c:pt>
                <c:pt idx="3">
                  <c:v>178</c:v>
                </c:pt>
                <c:pt idx="4">
                  <c:v>251</c:v>
                </c:pt>
                <c:pt idx="5">
                  <c:v>625</c:v>
                </c:pt>
                <c:pt idx="6">
                  <c:v>1509</c:v>
                </c:pt>
                <c:pt idx="7">
                  <c:v>398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1169</c:v>
                </c:pt>
                <c:pt idx="1">
                  <c:v>1181</c:v>
                </c:pt>
                <c:pt idx="2">
                  <c:v>793</c:v>
                </c:pt>
                <c:pt idx="3">
                  <c:v>317</c:v>
                </c:pt>
                <c:pt idx="4">
                  <c:v>523</c:v>
                </c:pt>
                <c:pt idx="5">
                  <c:v>1283</c:v>
                </c:pt>
                <c:pt idx="6">
                  <c:v>2237</c:v>
                </c:pt>
                <c:pt idx="7">
                  <c:v>691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728</c:v>
                </c:pt>
                <c:pt idx="1">
                  <c:v>701</c:v>
                </c:pt>
                <c:pt idx="2">
                  <c:v>538</c:v>
                </c:pt>
                <c:pt idx="3">
                  <c:v>218</c:v>
                </c:pt>
                <c:pt idx="4">
                  <c:v>302</c:v>
                </c:pt>
                <c:pt idx="5">
                  <c:v>631</c:v>
                </c:pt>
                <c:pt idx="6">
                  <c:v>1514</c:v>
                </c:pt>
                <c:pt idx="7">
                  <c:v>435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623</c:v>
                </c:pt>
                <c:pt idx="1">
                  <c:v>553</c:v>
                </c:pt>
                <c:pt idx="2">
                  <c:v>463</c:v>
                </c:pt>
                <c:pt idx="3">
                  <c:v>194</c:v>
                </c:pt>
                <c:pt idx="4">
                  <c:v>252</c:v>
                </c:pt>
                <c:pt idx="5">
                  <c:v>614</c:v>
                </c:pt>
                <c:pt idx="6">
                  <c:v>1221</c:v>
                </c:pt>
                <c:pt idx="7">
                  <c:v>347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869</c:v>
                </c:pt>
                <c:pt idx="1">
                  <c:v>668</c:v>
                </c:pt>
                <c:pt idx="2">
                  <c:v>477</c:v>
                </c:pt>
                <c:pt idx="3">
                  <c:v>207</c:v>
                </c:pt>
                <c:pt idx="4">
                  <c:v>322</c:v>
                </c:pt>
                <c:pt idx="5">
                  <c:v>738</c:v>
                </c:pt>
                <c:pt idx="6">
                  <c:v>1395</c:v>
                </c:pt>
                <c:pt idx="7">
                  <c:v>571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522</c:v>
                </c:pt>
                <c:pt idx="1">
                  <c:v>451</c:v>
                </c:pt>
                <c:pt idx="2">
                  <c:v>296</c:v>
                </c:pt>
                <c:pt idx="3">
                  <c:v>152</c:v>
                </c:pt>
                <c:pt idx="4">
                  <c:v>183</c:v>
                </c:pt>
                <c:pt idx="5">
                  <c:v>384</c:v>
                </c:pt>
                <c:pt idx="6">
                  <c:v>821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80224"/>
        <c:axId val="9378649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0.14377978278222589</c:v>
                </c:pt>
                <c:pt idx="1">
                  <c:v>0.19020310633213858</c:v>
                </c:pt>
                <c:pt idx="2">
                  <c:v>0.21194965096465673</c:v>
                </c:pt>
                <c:pt idx="3">
                  <c:v>0.16173913043478261</c:v>
                </c:pt>
                <c:pt idx="4">
                  <c:v>0.16314418066010422</c:v>
                </c:pt>
                <c:pt idx="5">
                  <c:v>0.16434164637757454</c:v>
                </c:pt>
                <c:pt idx="6">
                  <c:v>0.23903449141375055</c:v>
                </c:pt>
                <c:pt idx="7">
                  <c:v>0.162996684645455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89568"/>
        <c:axId val="93788032"/>
      </c:lineChart>
      <c:catAx>
        <c:axId val="9378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3786496"/>
        <c:crosses val="autoZero"/>
        <c:auto val="1"/>
        <c:lblAlgn val="ctr"/>
        <c:lblOffset val="100"/>
        <c:noMultiLvlLbl val="0"/>
      </c:catAx>
      <c:valAx>
        <c:axId val="93786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3780224"/>
        <c:crosses val="autoZero"/>
        <c:crossBetween val="between"/>
      </c:valAx>
      <c:valAx>
        <c:axId val="93788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3789568"/>
        <c:crosses val="max"/>
        <c:crossBetween val="between"/>
      </c:valAx>
      <c:catAx>
        <c:axId val="9378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93788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0.58018811045460028</c:v>
                </c:pt>
                <c:pt idx="1">
                  <c:v>0.58935262953870005</c:v>
                </c:pt>
                <c:pt idx="2">
                  <c:v>0.59402460456942008</c:v>
                </c:pt>
                <c:pt idx="3">
                  <c:v>0.56421923474663904</c:v>
                </c:pt>
                <c:pt idx="4">
                  <c:v>0.60826446280991731</c:v>
                </c:pt>
                <c:pt idx="5">
                  <c:v>0.57814661134163214</c:v>
                </c:pt>
                <c:pt idx="6">
                  <c:v>0.57145143222915662</c:v>
                </c:pt>
                <c:pt idx="7">
                  <c:v>0.5820282592051228</c:v>
                </c:pt>
                <c:pt idx="8">
                  <c:v>0.55488351254480284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0.22253707946460871</c:v>
                </c:pt>
                <c:pt idx="1">
                  <c:v>0.23013309213076624</c:v>
                </c:pt>
                <c:pt idx="2">
                  <c:v>0.25267000135189943</c:v>
                </c:pt>
                <c:pt idx="3">
                  <c:v>0.23536711478800415</c:v>
                </c:pt>
                <c:pt idx="4">
                  <c:v>0.18236914600550963</c:v>
                </c:pt>
                <c:pt idx="5">
                  <c:v>0.21922544951590595</c:v>
                </c:pt>
                <c:pt idx="6">
                  <c:v>0.20035205632901265</c:v>
                </c:pt>
                <c:pt idx="7">
                  <c:v>0.21946126539987471</c:v>
                </c:pt>
                <c:pt idx="8">
                  <c:v>0.2049731182795699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5.8543349813095384E-2</c:v>
                </c:pt>
                <c:pt idx="1">
                  <c:v>3.6309600723607699E-2</c:v>
                </c:pt>
                <c:pt idx="2">
                  <c:v>3.2175206164661352E-2</c:v>
                </c:pt>
                <c:pt idx="3">
                  <c:v>6.8045501551189241E-2</c:v>
                </c:pt>
                <c:pt idx="4">
                  <c:v>2.5895316804407712E-2</c:v>
                </c:pt>
                <c:pt idx="5">
                  <c:v>7.0885200553250344E-2</c:v>
                </c:pt>
                <c:pt idx="6">
                  <c:v>7.6972315570491279E-2</c:v>
                </c:pt>
                <c:pt idx="7">
                  <c:v>7.4406626296373637E-2</c:v>
                </c:pt>
                <c:pt idx="8">
                  <c:v>5.8915770609318997E-2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0.13873146026769564</c:v>
                </c:pt>
                <c:pt idx="1">
                  <c:v>0.14420467760692596</c:v>
                </c:pt>
                <c:pt idx="2">
                  <c:v>0.12113018791401919</c:v>
                </c:pt>
                <c:pt idx="3">
                  <c:v>0.13236814891416754</c:v>
                </c:pt>
                <c:pt idx="4">
                  <c:v>0.1834710743801653</c:v>
                </c:pt>
                <c:pt idx="5">
                  <c:v>0.13174273858921162</c:v>
                </c:pt>
                <c:pt idx="6">
                  <c:v>0.15122419587133942</c:v>
                </c:pt>
                <c:pt idx="7">
                  <c:v>0.1241038490986288</c:v>
                </c:pt>
                <c:pt idx="8">
                  <c:v>0.18122759856630824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948160"/>
        <c:axId val="93970432"/>
      </c:barChart>
      <c:catAx>
        <c:axId val="93948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3970432"/>
        <c:crosses val="autoZero"/>
        <c:auto val="1"/>
        <c:lblAlgn val="ctr"/>
        <c:lblOffset val="100"/>
        <c:noMultiLvlLbl val="0"/>
      </c:catAx>
      <c:valAx>
        <c:axId val="93970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9394816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0.38886072127775306</c:v>
                </c:pt>
                <c:pt idx="1">
                  <c:v>0.3628476080874572</c:v>
                </c:pt>
                <c:pt idx="2">
                  <c:v>0.44554215274864561</c:v>
                </c:pt>
                <c:pt idx="3">
                  <c:v>0.36156140521685093</c:v>
                </c:pt>
                <c:pt idx="4">
                  <c:v>0.39023045594921912</c:v>
                </c:pt>
                <c:pt idx="5">
                  <c:v>0.40230156895189001</c:v>
                </c:pt>
                <c:pt idx="6">
                  <c:v>0.37238656782506224</c:v>
                </c:pt>
                <c:pt idx="7">
                  <c:v>0.39749127643301951</c:v>
                </c:pt>
                <c:pt idx="8">
                  <c:v>0.37019768982628254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4.823709978790338E-2</c:v>
                </c:pt>
                <c:pt idx="1">
                  <c:v>5.1188482675149659E-2</c:v>
                </c:pt>
                <c:pt idx="2">
                  <c:v>5.7688676202164911E-2</c:v>
                </c:pt>
                <c:pt idx="3">
                  <c:v>4.7288930170999069E-2</c:v>
                </c:pt>
                <c:pt idx="4">
                  <c:v>3.3763622554656779E-2</c:v>
                </c:pt>
                <c:pt idx="5">
                  <c:v>4.7273832557063321E-2</c:v>
                </c:pt>
                <c:pt idx="6">
                  <c:v>4.5668012647612735E-2</c:v>
                </c:pt>
                <c:pt idx="7">
                  <c:v>4.8472610286659376E-2</c:v>
                </c:pt>
                <c:pt idx="8">
                  <c:v>4.1322461618434156E-2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0.14694776307101232</c:v>
                </c:pt>
                <c:pt idx="1">
                  <c:v>9.4411684051006417E-2</c:v>
                </c:pt>
                <c:pt idx="2">
                  <c:v>9.1622853254517425E-2</c:v>
                </c:pt>
                <c:pt idx="3">
                  <c:v>0.18465688097166386</c:v>
                </c:pt>
                <c:pt idx="4">
                  <c:v>6.3650427239099722E-2</c:v>
                </c:pt>
                <c:pt idx="5">
                  <c:v>0.16643247079703191</c:v>
                </c:pt>
                <c:pt idx="6">
                  <c:v>0.17107700666823791</c:v>
                </c:pt>
                <c:pt idx="7">
                  <c:v>0.19422342816617652</c:v>
                </c:pt>
                <c:pt idx="8">
                  <c:v>0.11744480763847714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0.41595441586333126</c:v>
                </c:pt>
                <c:pt idx="1">
                  <c:v>0.49155222518638669</c:v>
                </c:pt>
                <c:pt idx="2">
                  <c:v>0.40514631779467203</c:v>
                </c:pt>
                <c:pt idx="3">
                  <c:v>0.40649278364048624</c:v>
                </c:pt>
                <c:pt idx="4">
                  <c:v>0.51235549425702442</c:v>
                </c:pt>
                <c:pt idx="5">
                  <c:v>0.3839921276940147</c:v>
                </c:pt>
                <c:pt idx="6">
                  <c:v>0.41086841285908715</c:v>
                </c:pt>
                <c:pt idx="7">
                  <c:v>0.3598126851141446</c:v>
                </c:pt>
                <c:pt idx="8">
                  <c:v>0.47103504091680615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867392"/>
        <c:axId val="93873280"/>
      </c:barChart>
      <c:catAx>
        <c:axId val="93867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93873280"/>
        <c:crosses val="autoZero"/>
        <c:auto val="1"/>
        <c:lblAlgn val="ctr"/>
        <c:lblOffset val="100"/>
        <c:noMultiLvlLbl val="0"/>
      </c:catAx>
      <c:valAx>
        <c:axId val="93873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93867392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295268.38</c:v>
                </c:pt>
                <c:pt idx="1">
                  <c:v>12854.71</c:v>
                </c:pt>
                <c:pt idx="2">
                  <c:v>64236.77</c:v>
                </c:pt>
                <c:pt idx="3">
                  <c:v>12279.239999999996</c:v>
                </c:pt>
                <c:pt idx="4">
                  <c:v>37871.389999999985</c:v>
                </c:pt>
                <c:pt idx="5">
                  <c:v>639728.37000000011</c:v>
                </c:pt>
                <c:pt idx="6">
                  <c:v>290842</c:v>
                </c:pt>
                <c:pt idx="7">
                  <c:v>136620.38999999998</c:v>
                </c:pt>
                <c:pt idx="8">
                  <c:v>20304.22</c:v>
                </c:pt>
                <c:pt idx="9">
                  <c:v>213108.77999999994</c:v>
                </c:pt>
                <c:pt idx="10">
                  <c:v>101340.67000000003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37440"/>
        <c:axId val="942356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5045</c:v>
                </c:pt>
                <c:pt idx="1">
                  <c:v>188</c:v>
                </c:pt>
                <c:pt idx="2">
                  <c:v>1379</c:v>
                </c:pt>
                <c:pt idx="3">
                  <c:v>291</c:v>
                </c:pt>
                <c:pt idx="4">
                  <c:v>2754</c:v>
                </c:pt>
                <c:pt idx="5">
                  <c:v>5950</c:v>
                </c:pt>
                <c:pt idx="6">
                  <c:v>3069</c:v>
                </c:pt>
                <c:pt idx="7">
                  <c:v>1318</c:v>
                </c:pt>
                <c:pt idx="8">
                  <c:v>285</c:v>
                </c:pt>
                <c:pt idx="9">
                  <c:v>1036</c:v>
                </c:pt>
                <c:pt idx="10">
                  <c:v>7554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31936"/>
        <c:axId val="94234112"/>
      </c:lineChart>
      <c:catAx>
        <c:axId val="942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4234112"/>
        <c:crosses val="autoZero"/>
        <c:auto val="1"/>
        <c:lblAlgn val="ctr"/>
        <c:lblOffset val="100"/>
        <c:noMultiLvlLbl val="0"/>
      </c:catAx>
      <c:valAx>
        <c:axId val="942341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4231936"/>
        <c:crosses val="autoZero"/>
        <c:crossBetween val="between"/>
      </c:valAx>
      <c:valAx>
        <c:axId val="942356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94237440"/>
        <c:crosses val="max"/>
        <c:crossBetween val="between"/>
      </c:valAx>
      <c:catAx>
        <c:axId val="9423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94235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42718.77</c:v>
                </c:pt>
                <c:pt idx="1">
                  <c:v>77.61</c:v>
                </c:pt>
                <c:pt idx="2">
                  <c:v>11720.68</c:v>
                </c:pt>
                <c:pt idx="3">
                  <c:v>3652.73</c:v>
                </c:pt>
                <c:pt idx="4">
                  <c:v>3659.1399999999994</c:v>
                </c:pt>
                <c:pt idx="5">
                  <c:v>52569.799999999996</c:v>
                </c:pt>
                <c:pt idx="6">
                  <c:v>66663.87</c:v>
                </c:pt>
                <c:pt idx="7">
                  <c:v>2360.9200000000005</c:v>
                </c:pt>
                <c:pt idx="8">
                  <c:v>826.7199999999998</c:v>
                </c:pt>
                <c:pt idx="9">
                  <c:v>19494.629999999994</c:v>
                </c:pt>
                <c:pt idx="10">
                  <c:v>22573.730000000007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62944"/>
        <c:axId val="941611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2075</c:v>
                </c:pt>
                <c:pt idx="1">
                  <c:v>2</c:v>
                </c:pt>
                <c:pt idx="2">
                  <c:v>392</c:v>
                </c:pt>
                <c:pt idx="3">
                  <c:v>108</c:v>
                </c:pt>
                <c:pt idx="4">
                  <c:v>295</c:v>
                </c:pt>
                <c:pt idx="5">
                  <c:v>1992</c:v>
                </c:pt>
                <c:pt idx="6">
                  <c:v>2130</c:v>
                </c:pt>
                <c:pt idx="7">
                  <c:v>80</c:v>
                </c:pt>
                <c:pt idx="8">
                  <c:v>19</c:v>
                </c:pt>
                <c:pt idx="9">
                  <c:v>252</c:v>
                </c:pt>
                <c:pt idx="10">
                  <c:v>3728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45152"/>
        <c:axId val="94159616"/>
      </c:lineChart>
      <c:catAx>
        <c:axId val="941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4159616"/>
        <c:crosses val="autoZero"/>
        <c:auto val="1"/>
        <c:lblAlgn val="ctr"/>
        <c:lblOffset val="100"/>
        <c:noMultiLvlLbl val="0"/>
      </c:catAx>
      <c:valAx>
        <c:axId val="941596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94145152"/>
        <c:crosses val="autoZero"/>
        <c:crossBetween val="between"/>
      </c:valAx>
      <c:valAx>
        <c:axId val="941611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94162944"/>
        <c:crosses val="max"/>
        <c:crossBetween val="between"/>
      </c:valAx>
      <c:catAx>
        <c:axId val="9416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94161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43.6%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35.5%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717576</v>
      </c>
      <c r="D5" s="30">
        <f>SUM(E5:F5)</f>
        <v>210257</v>
      </c>
      <c r="E5" s="31">
        <f>SUM(E6:E13)</f>
        <v>106704</v>
      </c>
      <c r="F5" s="32">
        <f t="shared" ref="F5:G5" si="0">SUM(F6:F13)</f>
        <v>103553</v>
      </c>
      <c r="G5" s="29">
        <f t="shared" si="0"/>
        <v>226494</v>
      </c>
      <c r="H5" s="33">
        <f>D5/C5</f>
        <v>0.2930100783749735</v>
      </c>
      <c r="I5" s="26"/>
      <c r="J5" s="24">
        <f t="shared" ref="J5:J13" si="1">C5-D5-G5</f>
        <v>280825</v>
      </c>
      <c r="K5" s="58">
        <f>E5/C5</f>
        <v>0.14870062543897788</v>
      </c>
      <c r="L5" s="58">
        <f>F5/C5</f>
        <v>0.14430945293599562</v>
      </c>
    </row>
    <row r="6" spans="1:12" ht="20.100000000000001" customHeight="1" thickTop="1">
      <c r="B6" s="18" t="s">
        <v>18</v>
      </c>
      <c r="C6" s="34">
        <v>183484</v>
      </c>
      <c r="D6" s="35">
        <f t="shared" ref="D6:D13" si="2">SUM(E6:F6)</f>
        <v>41341</v>
      </c>
      <c r="E6" s="36">
        <v>23211</v>
      </c>
      <c r="F6" s="37">
        <v>18130</v>
      </c>
      <c r="G6" s="34">
        <v>59198</v>
      </c>
      <c r="H6" s="38">
        <f t="shared" ref="H6:H13" si="3">D6/C6</f>
        <v>0.22531119879662531</v>
      </c>
      <c r="I6" s="26"/>
      <c r="J6" s="24">
        <f t="shared" si="1"/>
        <v>82945</v>
      </c>
      <c r="K6" s="58">
        <f t="shared" ref="K6:K13" si="4">E6/C6</f>
        <v>0.12650149331821847</v>
      </c>
      <c r="L6" s="58">
        <f t="shared" ref="L6:L13" si="5">F6/C6</f>
        <v>9.880970547840684E-2</v>
      </c>
    </row>
    <row r="7" spans="1:12" ht="20.100000000000001" customHeight="1">
      <c r="B7" s="19" t="s">
        <v>19</v>
      </c>
      <c r="C7" s="39">
        <v>95310</v>
      </c>
      <c r="D7" s="40">
        <f t="shared" si="2"/>
        <v>29295</v>
      </c>
      <c r="E7" s="41">
        <v>14958</v>
      </c>
      <c r="F7" s="42">
        <v>14337</v>
      </c>
      <c r="G7" s="39">
        <v>30162</v>
      </c>
      <c r="H7" s="43">
        <f t="shared" si="3"/>
        <v>0.3073654390934844</v>
      </c>
      <c r="I7" s="26"/>
      <c r="J7" s="24">
        <f t="shared" si="1"/>
        <v>35853</v>
      </c>
      <c r="K7" s="58">
        <f t="shared" si="4"/>
        <v>0.15694050991501415</v>
      </c>
      <c r="L7" s="58">
        <f t="shared" si="5"/>
        <v>0.15042492917847025</v>
      </c>
    </row>
    <row r="8" spans="1:12" ht="20.100000000000001" customHeight="1">
      <c r="B8" s="19" t="s">
        <v>20</v>
      </c>
      <c r="C8" s="39">
        <v>53257</v>
      </c>
      <c r="D8" s="40">
        <f t="shared" si="2"/>
        <v>18193</v>
      </c>
      <c r="E8" s="41">
        <v>8979</v>
      </c>
      <c r="F8" s="42">
        <v>9214</v>
      </c>
      <c r="G8" s="39">
        <v>16447</v>
      </c>
      <c r="H8" s="43">
        <f t="shared" si="3"/>
        <v>0.34160767598625535</v>
      </c>
      <c r="I8" s="26"/>
      <c r="J8" s="24">
        <f t="shared" si="1"/>
        <v>18617</v>
      </c>
      <c r="K8" s="58">
        <f t="shared" si="4"/>
        <v>0.16859755525095294</v>
      </c>
      <c r="L8" s="58">
        <f t="shared" si="5"/>
        <v>0.17301012073530239</v>
      </c>
    </row>
    <row r="9" spans="1:12" ht="20.100000000000001" customHeight="1">
      <c r="B9" s="19" t="s">
        <v>21</v>
      </c>
      <c r="C9" s="39">
        <v>31877</v>
      </c>
      <c r="D9" s="40">
        <f t="shared" si="2"/>
        <v>9200</v>
      </c>
      <c r="E9" s="41">
        <v>4712</v>
      </c>
      <c r="F9" s="42">
        <v>4488</v>
      </c>
      <c r="G9" s="39">
        <v>10290</v>
      </c>
      <c r="H9" s="43">
        <f t="shared" si="3"/>
        <v>0.28860934215892337</v>
      </c>
      <c r="I9" s="26"/>
      <c r="J9" s="24">
        <f t="shared" si="1"/>
        <v>12387</v>
      </c>
      <c r="K9" s="58">
        <f t="shared" si="4"/>
        <v>0.14781817611443987</v>
      </c>
      <c r="L9" s="58">
        <f t="shared" si="5"/>
        <v>0.1407911660444835</v>
      </c>
    </row>
    <row r="10" spans="1:12" ht="20.100000000000001" customHeight="1">
      <c r="B10" s="19" t="s">
        <v>22</v>
      </c>
      <c r="C10" s="39">
        <v>46345</v>
      </c>
      <c r="D10" s="40">
        <f t="shared" si="2"/>
        <v>13816</v>
      </c>
      <c r="E10" s="41">
        <v>6648</v>
      </c>
      <c r="F10" s="42">
        <v>7168</v>
      </c>
      <c r="G10" s="39">
        <v>14543</v>
      </c>
      <c r="H10" s="43">
        <f t="shared" si="3"/>
        <v>0.29811198619052759</v>
      </c>
      <c r="I10" s="26"/>
      <c r="J10" s="24">
        <f t="shared" si="1"/>
        <v>17986</v>
      </c>
      <c r="K10" s="58">
        <f t="shared" si="4"/>
        <v>0.1434458949185457</v>
      </c>
      <c r="L10" s="58">
        <f t="shared" si="5"/>
        <v>0.15466609127198189</v>
      </c>
    </row>
    <row r="11" spans="1:12" ht="20.100000000000001" customHeight="1">
      <c r="B11" s="19" t="s">
        <v>23</v>
      </c>
      <c r="C11" s="39">
        <v>102339</v>
      </c>
      <c r="D11" s="40">
        <f t="shared" si="2"/>
        <v>30394</v>
      </c>
      <c r="E11" s="41">
        <v>14913</v>
      </c>
      <c r="F11" s="42">
        <v>15481</v>
      </c>
      <c r="G11" s="39">
        <v>32963</v>
      </c>
      <c r="H11" s="43">
        <f t="shared" si="3"/>
        <v>0.29699332610246337</v>
      </c>
      <c r="I11" s="26"/>
      <c r="J11" s="24">
        <f t="shared" si="1"/>
        <v>38982</v>
      </c>
      <c r="K11" s="58">
        <f t="shared" si="4"/>
        <v>0.14572157242107114</v>
      </c>
      <c r="L11" s="58">
        <f t="shared" si="5"/>
        <v>0.15127175368139223</v>
      </c>
    </row>
    <row r="12" spans="1:12" ht="20.100000000000001" customHeight="1">
      <c r="B12" s="19" t="s">
        <v>24</v>
      </c>
      <c r="C12" s="39">
        <v>144508</v>
      </c>
      <c r="D12" s="40">
        <f t="shared" si="2"/>
        <v>47809</v>
      </c>
      <c r="E12" s="41">
        <v>23616</v>
      </c>
      <c r="F12" s="42">
        <v>24193</v>
      </c>
      <c r="G12" s="39">
        <v>44388</v>
      </c>
      <c r="H12" s="43">
        <f t="shared" si="3"/>
        <v>0.33083981509674204</v>
      </c>
      <c r="I12" s="26"/>
      <c r="J12" s="24">
        <f t="shared" si="1"/>
        <v>52311</v>
      </c>
      <c r="K12" s="58">
        <f t="shared" si="4"/>
        <v>0.16342347828493925</v>
      </c>
      <c r="L12" s="58">
        <f t="shared" si="5"/>
        <v>0.16741633681180282</v>
      </c>
    </row>
    <row r="13" spans="1:12" ht="20.100000000000001" customHeight="1">
      <c r="B13" s="19" t="s">
        <v>25</v>
      </c>
      <c r="C13" s="39">
        <v>60456</v>
      </c>
      <c r="D13" s="40">
        <f t="shared" si="2"/>
        <v>20209</v>
      </c>
      <c r="E13" s="41">
        <v>9667</v>
      </c>
      <c r="F13" s="42">
        <v>10542</v>
      </c>
      <c r="G13" s="39">
        <v>18503</v>
      </c>
      <c r="H13" s="43">
        <f t="shared" si="3"/>
        <v>0.33427616779145164</v>
      </c>
      <c r="I13" s="26"/>
      <c r="J13" s="24">
        <f t="shared" si="1"/>
        <v>21744</v>
      </c>
      <c r="K13" s="58">
        <f t="shared" si="4"/>
        <v>0.15990141590578272</v>
      </c>
      <c r="L13" s="58">
        <f t="shared" si="5"/>
        <v>0.17437475188566892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7855</v>
      </c>
      <c r="E4" s="46">
        <f t="shared" ref="E4:K4" si="0">SUM(E5:E6)</f>
        <v>5057</v>
      </c>
      <c r="F4" s="46">
        <f t="shared" si="0"/>
        <v>8194</v>
      </c>
      <c r="G4" s="46">
        <f t="shared" si="0"/>
        <v>5067</v>
      </c>
      <c r="H4" s="46">
        <f t="shared" si="0"/>
        <v>4267</v>
      </c>
      <c r="I4" s="46">
        <f t="shared" si="0"/>
        <v>5247</v>
      </c>
      <c r="J4" s="45">
        <f t="shared" si="0"/>
        <v>3144</v>
      </c>
      <c r="K4" s="47">
        <f t="shared" si="0"/>
        <v>38831</v>
      </c>
      <c r="L4" s="55">
        <f>K4/人口統計!D5</f>
        <v>0.18468350637553091</v>
      </c>
    </row>
    <row r="5" spans="1:12" ht="20.100000000000001" customHeight="1">
      <c r="B5" s="115"/>
      <c r="C5" s="116" t="s">
        <v>39</v>
      </c>
      <c r="D5" s="48">
        <v>1002</v>
      </c>
      <c r="E5" s="49">
        <v>799</v>
      </c>
      <c r="F5" s="49">
        <v>842</v>
      </c>
      <c r="G5" s="49">
        <v>647</v>
      </c>
      <c r="H5" s="49">
        <v>517</v>
      </c>
      <c r="I5" s="49">
        <v>532</v>
      </c>
      <c r="J5" s="48">
        <v>315</v>
      </c>
      <c r="K5" s="50">
        <f>SUM(D5:J5)</f>
        <v>4654</v>
      </c>
      <c r="L5" s="56">
        <f>K5/人口統計!D5</f>
        <v>2.2134815963321078E-2</v>
      </c>
    </row>
    <row r="6" spans="1:12" ht="20.100000000000001" customHeight="1">
      <c r="B6" s="115"/>
      <c r="C6" s="117" t="s">
        <v>40</v>
      </c>
      <c r="D6" s="51">
        <v>6853</v>
      </c>
      <c r="E6" s="52">
        <v>4258</v>
      </c>
      <c r="F6" s="52">
        <v>7352</v>
      </c>
      <c r="G6" s="52">
        <v>4420</v>
      </c>
      <c r="H6" s="52">
        <v>3750</v>
      </c>
      <c r="I6" s="52">
        <v>4715</v>
      </c>
      <c r="J6" s="51">
        <v>2829</v>
      </c>
      <c r="K6" s="53">
        <f>SUM(D6:J6)</f>
        <v>34177</v>
      </c>
      <c r="L6" s="57">
        <f>K6/人口統計!D5</f>
        <v>0.16254869041220982</v>
      </c>
    </row>
    <row r="7" spans="1:12" ht="20.100000000000001" customHeight="1" thickBot="1">
      <c r="B7" s="193" t="s">
        <v>63</v>
      </c>
      <c r="C7" s="194"/>
      <c r="D7" s="45">
        <v>95</v>
      </c>
      <c r="E7" s="46">
        <v>122</v>
      </c>
      <c r="F7" s="46">
        <v>118</v>
      </c>
      <c r="G7" s="46">
        <v>102</v>
      </c>
      <c r="H7" s="46">
        <v>96</v>
      </c>
      <c r="I7" s="46">
        <v>101</v>
      </c>
      <c r="J7" s="45">
        <v>75</v>
      </c>
      <c r="K7" s="47">
        <f>SUM(D7:J7)</f>
        <v>709</v>
      </c>
      <c r="L7" s="78"/>
    </row>
    <row r="8" spans="1:12" ht="20.100000000000001" customHeight="1" thickTop="1">
      <c r="B8" s="195" t="s">
        <v>35</v>
      </c>
      <c r="C8" s="196"/>
      <c r="D8" s="35">
        <f>D4+D7</f>
        <v>7950</v>
      </c>
      <c r="E8" s="34">
        <f t="shared" ref="E8:K8" si="1">E4+E7</f>
        <v>5179</v>
      </c>
      <c r="F8" s="34">
        <f t="shared" si="1"/>
        <v>8312</v>
      </c>
      <c r="G8" s="34">
        <f t="shared" si="1"/>
        <v>5169</v>
      </c>
      <c r="H8" s="34">
        <f t="shared" si="1"/>
        <v>4363</v>
      </c>
      <c r="I8" s="34">
        <f t="shared" si="1"/>
        <v>5348</v>
      </c>
      <c r="J8" s="35">
        <f t="shared" si="1"/>
        <v>3219</v>
      </c>
      <c r="K8" s="54">
        <f t="shared" si="1"/>
        <v>39540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1254</v>
      </c>
      <c r="E23" s="39">
        <v>779</v>
      </c>
      <c r="F23" s="39">
        <v>1169</v>
      </c>
      <c r="G23" s="39">
        <v>728</v>
      </c>
      <c r="H23" s="39">
        <v>623</v>
      </c>
      <c r="I23" s="39">
        <v>869</v>
      </c>
      <c r="J23" s="40">
        <v>522</v>
      </c>
      <c r="K23" s="167">
        <f t="shared" ref="K23:K30" si="2">SUM(D23:J23)</f>
        <v>5944</v>
      </c>
      <c r="L23" s="188">
        <f>K23/人口統計!D6</f>
        <v>0.14377978278222589</v>
      </c>
    </row>
    <row r="24" spans="1:12" ht="20.100000000000001" customHeight="1">
      <c r="B24" s="197" t="s">
        <v>19</v>
      </c>
      <c r="C24" s="199"/>
      <c r="D24" s="45">
        <v>1178</v>
      </c>
      <c r="E24" s="46">
        <v>840</v>
      </c>
      <c r="F24" s="46">
        <v>1181</v>
      </c>
      <c r="G24" s="46">
        <v>701</v>
      </c>
      <c r="H24" s="46">
        <v>553</v>
      </c>
      <c r="I24" s="46">
        <v>668</v>
      </c>
      <c r="J24" s="45">
        <v>451</v>
      </c>
      <c r="K24" s="47">
        <f t="shared" si="2"/>
        <v>5572</v>
      </c>
      <c r="L24" s="55">
        <f>K24/人口統計!D7</f>
        <v>0.19020310633213858</v>
      </c>
    </row>
    <row r="25" spans="1:12" ht="20.100000000000001" customHeight="1">
      <c r="B25" s="197" t="s">
        <v>20</v>
      </c>
      <c r="C25" s="199"/>
      <c r="D25" s="45">
        <v>812</v>
      </c>
      <c r="E25" s="46">
        <v>477</v>
      </c>
      <c r="F25" s="46">
        <v>793</v>
      </c>
      <c r="G25" s="46">
        <v>538</v>
      </c>
      <c r="H25" s="46">
        <v>463</v>
      </c>
      <c r="I25" s="46">
        <v>477</v>
      </c>
      <c r="J25" s="45">
        <v>296</v>
      </c>
      <c r="K25" s="47">
        <f t="shared" si="2"/>
        <v>3856</v>
      </c>
      <c r="L25" s="55">
        <f>K25/人口統計!D8</f>
        <v>0.21194965096465673</v>
      </c>
    </row>
    <row r="26" spans="1:12" ht="20.100000000000001" customHeight="1">
      <c r="B26" s="197" t="s">
        <v>21</v>
      </c>
      <c r="C26" s="199"/>
      <c r="D26" s="45">
        <v>222</v>
      </c>
      <c r="E26" s="46">
        <v>178</v>
      </c>
      <c r="F26" s="46">
        <v>317</v>
      </c>
      <c r="G26" s="46">
        <v>218</v>
      </c>
      <c r="H26" s="46">
        <v>194</v>
      </c>
      <c r="I26" s="46">
        <v>207</v>
      </c>
      <c r="J26" s="45">
        <v>152</v>
      </c>
      <c r="K26" s="47">
        <f t="shared" si="2"/>
        <v>1488</v>
      </c>
      <c r="L26" s="55">
        <f>K26/人口統計!D9</f>
        <v>0.16173913043478261</v>
      </c>
    </row>
    <row r="27" spans="1:12" ht="20.100000000000001" customHeight="1">
      <c r="B27" s="197" t="s">
        <v>22</v>
      </c>
      <c r="C27" s="199"/>
      <c r="D27" s="45">
        <v>421</v>
      </c>
      <c r="E27" s="46">
        <v>251</v>
      </c>
      <c r="F27" s="46">
        <v>523</v>
      </c>
      <c r="G27" s="46">
        <v>302</v>
      </c>
      <c r="H27" s="46">
        <v>252</v>
      </c>
      <c r="I27" s="46">
        <v>322</v>
      </c>
      <c r="J27" s="45">
        <v>183</v>
      </c>
      <c r="K27" s="47">
        <f t="shared" si="2"/>
        <v>2254</v>
      </c>
      <c r="L27" s="55">
        <f>K27/人口統計!D10</f>
        <v>0.16314418066010422</v>
      </c>
    </row>
    <row r="28" spans="1:12" ht="20.100000000000001" customHeight="1">
      <c r="B28" s="197" t="s">
        <v>23</v>
      </c>
      <c r="C28" s="199"/>
      <c r="D28" s="45">
        <v>720</v>
      </c>
      <c r="E28" s="46">
        <v>625</v>
      </c>
      <c r="F28" s="46">
        <v>1283</v>
      </c>
      <c r="G28" s="46">
        <v>631</v>
      </c>
      <c r="H28" s="46">
        <v>614</v>
      </c>
      <c r="I28" s="46">
        <v>738</v>
      </c>
      <c r="J28" s="45">
        <v>384</v>
      </c>
      <c r="K28" s="47">
        <f t="shared" si="2"/>
        <v>4995</v>
      </c>
      <c r="L28" s="55">
        <f>K28/人口統計!D11</f>
        <v>0.16434164637757454</v>
      </c>
    </row>
    <row r="29" spans="1:12" ht="20.100000000000001" customHeight="1">
      <c r="B29" s="197" t="s">
        <v>24</v>
      </c>
      <c r="C29" s="198"/>
      <c r="D29" s="40">
        <v>2731</v>
      </c>
      <c r="E29" s="39">
        <v>1509</v>
      </c>
      <c r="F29" s="39">
        <v>2237</v>
      </c>
      <c r="G29" s="39">
        <v>1514</v>
      </c>
      <c r="H29" s="39">
        <v>1221</v>
      </c>
      <c r="I29" s="39">
        <v>1395</v>
      </c>
      <c r="J29" s="40">
        <v>821</v>
      </c>
      <c r="K29" s="167">
        <f t="shared" si="2"/>
        <v>11428</v>
      </c>
      <c r="L29" s="168">
        <f>K29/人口統計!D12</f>
        <v>0.23903449141375055</v>
      </c>
    </row>
    <row r="30" spans="1:12" ht="20.100000000000001" customHeight="1">
      <c r="B30" s="197" t="s">
        <v>25</v>
      </c>
      <c r="C30" s="198"/>
      <c r="D30" s="40">
        <v>517</v>
      </c>
      <c r="E30" s="39">
        <v>398</v>
      </c>
      <c r="F30" s="39">
        <v>691</v>
      </c>
      <c r="G30" s="39">
        <v>435</v>
      </c>
      <c r="H30" s="39">
        <v>347</v>
      </c>
      <c r="I30" s="39">
        <v>571</v>
      </c>
      <c r="J30" s="40">
        <v>335</v>
      </c>
      <c r="K30" s="167">
        <f t="shared" si="2"/>
        <v>3294</v>
      </c>
      <c r="L30" s="168">
        <f>K30/人口統計!D13</f>
        <v>0.162996684645455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0"/>
      <c r="C3" s="200"/>
      <c r="D3" s="200" t="s">
        <v>120</v>
      </c>
      <c r="E3" s="200"/>
      <c r="F3" s="200" t="s">
        <v>121</v>
      </c>
      <c r="G3" s="200"/>
      <c r="H3" s="200" t="s">
        <v>122</v>
      </c>
      <c r="I3" s="200"/>
      <c r="J3" s="200" t="s">
        <v>123</v>
      </c>
      <c r="K3" s="200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28869</v>
      </c>
      <c r="E5" s="174">
        <v>1824454.9200000009</v>
      </c>
      <c r="F5" s="175">
        <v>11073</v>
      </c>
      <c r="G5" s="176">
        <v>226318.60000000009</v>
      </c>
      <c r="H5" s="173">
        <v>2913</v>
      </c>
      <c r="I5" s="174">
        <v>689448.82999999973</v>
      </c>
      <c r="J5" s="175">
        <v>6903</v>
      </c>
      <c r="K5" s="176">
        <v>1951572.99</v>
      </c>
      <c r="M5" s="147">
        <f>Q5+Q7</f>
        <v>39942</v>
      </c>
      <c r="N5" s="119" t="s">
        <v>106</v>
      </c>
      <c r="O5" s="120"/>
      <c r="P5" s="132"/>
      <c r="Q5" s="121">
        <v>28869</v>
      </c>
      <c r="R5" s="122">
        <v>1824454.9200000009</v>
      </c>
      <c r="S5" s="122">
        <f>R5/Q5*100</f>
        <v>6319.7717967369872</v>
      </c>
    </row>
    <row r="6" spans="1:19" ht="20.100000000000001" customHeight="1" thickTop="1">
      <c r="B6" s="203" t="s">
        <v>112</v>
      </c>
      <c r="C6" s="203"/>
      <c r="D6" s="169">
        <v>4561</v>
      </c>
      <c r="E6" s="170">
        <v>257779.43</v>
      </c>
      <c r="F6" s="171">
        <v>1781</v>
      </c>
      <c r="G6" s="172">
        <v>36366.06</v>
      </c>
      <c r="H6" s="169">
        <v>281</v>
      </c>
      <c r="I6" s="170">
        <v>67073.31</v>
      </c>
      <c r="J6" s="171">
        <v>1116</v>
      </c>
      <c r="K6" s="172">
        <v>349215.62000000005</v>
      </c>
      <c r="M6" s="58"/>
      <c r="N6" s="123"/>
      <c r="O6" s="92" t="s">
        <v>103</v>
      </c>
      <c r="P6" s="105"/>
      <c r="Q6" s="96">
        <f>Q5/Q$13</f>
        <v>0.58018811045460028</v>
      </c>
      <c r="R6" s="97">
        <f>R5/R$13</f>
        <v>0.38886072127775306</v>
      </c>
      <c r="S6" s="98" t="s">
        <v>105</v>
      </c>
    </row>
    <row r="7" spans="1:19" ht="20.100000000000001" customHeight="1">
      <c r="B7" s="201" t="s">
        <v>113</v>
      </c>
      <c r="C7" s="201"/>
      <c r="D7" s="143">
        <v>4394</v>
      </c>
      <c r="E7" s="144">
        <v>276521.05</v>
      </c>
      <c r="F7" s="145">
        <v>1869</v>
      </c>
      <c r="G7" s="146">
        <v>35803.870000000003</v>
      </c>
      <c r="H7" s="143">
        <v>238</v>
      </c>
      <c r="I7" s="144">
        <v>56864.76</v>
      </c>
      <c r="J7" s="145">
        <v>896</v>
      </c>
      <c r="K7" s="146">
        <v>251449.8</v>
      </c>
      <c r="M7" s="58"/>
      <c r="N7" s="124" t="s">
        <v>107</v>
      </c>
      <c r="O7" s="125"/>
      <c r="P7" s="133"/>
      <c r="Q7" s="126">
        <v>11073</v>
      </c>
      <c r="R7" s="127">
        <v>226318.60000000009</v>
      </c>
      <c r="S7" s="127">
        <f>R7/Q7*100</f>
        <v>2043.8779012011207</v>
      </c>
    </row>
    <row r="8" spans="1:19" ht="20.100000000000001" customHeight="1">
      <c r="B8" s="201" t="s">
        <v>114</v>
      </c>
      <c r="C8" s="201"/>
      <c r="D8" s="143">
        <v>2728</v>
      </c>
      <c r="E8" s="144">
        <v>168673.31999999998</v>
      </c>
      <c r="F8" s="145">
        <v>1138</v>
      </c>
      <c r="G8" s="146">
        <v>22060.929999999993</v>
      </c>
      <c r="H8" s="143">
        <v>329</v>
      </c>
      <c r="I8" s="144">
        <v>86144.950000000012</v>
      </c>
      <c r="J8" s="145">
        <v>640</v>
      </c>
      <c r="K8" s="146">
        <v>189634.41999999998</v>
      </c>
      <c r="L8" s="87"/>
      <c r="M8" s="86"/>
      <c r="N8" s="128"/>
      <c r="O8" s="92" t="s">
        <v>103</v>
      </c>
      <c r="P8" s="105"/>
      <c r="Q8" s="96">
        <f>Q7/Q$13</f>
        <v>0.22253707946460871</v>
      </c>
      <c r="R8" s="97">
        <f>R7/R$13</f>
        <v>4.823709978790338E-2</v>
      </c>
      <c r="S8" s="98" t="s">
        <v>104</v>
      </c>
    </row>
    <row r="9" spans="1:19" ht="20.100000000000001" customHeight="1">
      <c r="B9" s="201" t="s">
        <v>115</v>
      </c>
      <c r="C9" s="201"/>
      <c r="D9" s="143">
        <v>1104</v>
      </c>
      <c r="E9" s="144">
        <v>71752.62999999999</v>
      </c>
      <c r="F9" s="145">
        <v>331</v>
      </c>
      <c r="G9" s="146">
        <v>6208.2</v>
      </c>
      <c r="H9" s="143">
        <v>47</v>
      </c>
      <c r="I9" s="144">
        <v>11703.56</v>
      </c>
      <c r="J9" s="145">
        <v>333</v>
      </c>
      <c r="K9" s="146">
        <v>94208.06</v>
      </c>
      <c r="L9" s="87"/>
      <c r="M9" s="86"/>
      <c r="N9" s="124" t="s">
        <v>108</v>
      </c>
      <c r="O9" s="125"/>
      <c r="P9" s="133"/>
      <c r="Q9" s="126">
        <v>2913</v>
      </c>
      <c r="R9" s="127">
        <v>689448.82999999973</v>
      </c>
      <c r="S9" s="127">
        <f>R9/Q9*100</f>
        <v>23667.999656711287</v>
      </c>
    </row>
    <row r="10" spans="1:19" ht="20.100000000000001" customHeight="1">
      <c r="B10" s="201" t="s">
        <v>116</v>
      </c>
      <c r="C10" s="201"/>
      <c r="D10" s="143">
        <v>1672</v>
      </c>
      <c r="E10" s="144">
        <v>113257.38999999998</v>
      </c>
      <c r="F10" s="145">
        <v>634</v>
      </c>
      <c r="G10" s="146">
        <v>13308.699999999997</v>
      </c>
      <c r="H10" s="143">
        <v>205</v>
      </c>
      <c r="I10" s="144">
        <v>46854.67</v>
      </c>
      <c r="J10" s="145">
        <v>381</v>
      </c>
      <c r="K10" s="146">
        <v>108102.84999999999</v>
      </c>
      <c r="L10" s="87"/>
      <c r="M10" s="86"/>
      <c r="N10" s="93"/>
      <c r="O10" s="92" t="s">
        <v>103</v>
      </c>
      <c r="P10" s="105"/>
      <c r="Q10" s="96">
        <f>Q9/Q$13</f>
        <v>5.8543349813095384E-2</v>
      </c>
      <c r="R10" s="97">
        <f>R9/R$13</f>
        <v>0.14694776307101232</v>
      </c>
      <c r="S10" s="98" t="s">
        <v>104</v>
      </c>
    </row>
    <row r="11" spans="1:19" ht="20.100000000000001" customHeight="1">
      <c r="B11" s="201" t="s">
        <v>117</v>
      </c>
      <c r="C11" s="201"/>
      <c r="D11" s="143">
        <v>3571</v>
      </c>
      <c r="E11" s="144">
        <v>239574.84999999995</v>
      </c>
      <c r="F11" s="145">
        <v>1252</v>
      </c>
      <c r="G11" s="146">
        <v>29380.510000000002</v>
      </c>
      <c r="H11" s="143">
        <v>481</v>
      </c>
      <c r="I11" s="144">
        <v>110062.36999999998</v>
      </c>
      <c r="J11" s="145">
        <v>945</v>
      </c>
      <c r="K11" s="146">
        <v>264332.14</v>
      </c>
      <c r="L11" s="87"/>
      <c r="M11" s="86"/>
      <c r="N11" s="124" t="s">
        <v>109</v>
      </c>
      <c r="O11" s="125"/>
      <c r="P11" s="133"/>
      <c r="Q11" s="99">
        <v>6903</v>
      </c>
      <c r="R11" s="100">
        <v>1951572.99</v>
      </c>
      <c r="S11" s="100">
        <f>R11/Q11*100</f>
        <v>28271.374619730552</v>
      </c>
    </row>
    <row r="12" spans="1:19" ht="20.100000000000001" customHeight="1" thickBot="1">
      <c r="B12" s="201" t="s">
        <v>118</v>
      </c>
      <c r="C12" s="201"/>
      <c r="D12" s="143">
        <v>8362</v>
      </c>
      <c r="E12" s="144">
        <v>523157.10999999987</v>
      </c>
      <c r="F12" s="145">
        <v>3153</v>
      </c>
      <c r="G12" s="146">
        <v>63797.099999999991</v>
      </c>
      <c r="H12" s="143">
        <v>1069</v>
      </c>
      <c r="I12" s="144">
        <v>255626.65999999997</v>
      </c>
      <c r="J12" s="145">
        <v>1783</v>
      </c>
      <c r="K12" s="146">
        <v>473566.53000000009</v>
      </c>
      <c r="L12" s="87"/>
      <c r="M12" s="86"/>
      <c r="N12" s="123"/>
      <c r="O12" s="82" t="s">
        <v>103</v>
      </c>
      <c r="P12" s="106"/>
      <c r="Q12" s="101">
        <f>Q11/Q$13</f>
        <v>0.13873146026769564</v>
      </c>
      <c r="R12" s="102">
        <f>R11/R$13</f>
        <v>0.41595441586333126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2477</v>
      </c>
      <c r="E13" s="144">
        <v>173739.13999999998</v>
      </c>
      <c r="F13" s="145">
        <v>915</v>
      </c>
      <c r="G13" s="146">
        <v>19393.23</v>
      </c>
      <c r="H13" s="143">
        <v>263</v>
      </c>
      <c r="I13" s="144">
        <v>55118.55</v>
      </c>
      <c r="J13" s="145">
        <v>809</v>
      </c>
      <c r="K13" s="146">
        <v>221063.57</v>
      </c>
      <c r="M13" s="58"/>
      <c r="N13" s="129" t="s">
        <v>110</v>
      </c>
      <c r="O13" s="130"/>
      <c r="P13" s="131"/>
      <c r="Q13" s="94">
        <f>Q5+Q7+Q9+Q11</f>
        <v>49758</v>
      </c>
      <c r="R13" s="95">
        <f>R5+R7+R9+R11</f>
        <v>4691795.3400000008</v>
      </c>
      <c r="S13" s="95">
        <f>R13/Q13*100</f>
        <v>9429.2281442180174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0.58018811045460028</v>
      </c>
      <c r="O16" s="58">
        <f>F5/(D5+F5+H5+J5)</f>
        <v>0.22253707946460871</v>
      </c>
      <c r="P16" s="58">
        <f>H5/(D5+F5+H5+J5)</f>
        <v>5.8543349813095384E-2</v>
      </c>
      <c r="Q16" s="58">
        <f>J5/(D5+F5+H5+J5)</f>
        <v>0.13873146026769564</v>
      </c>
    </row>
    <row r="17" spans="13:17" ht="20.100000000000001" customHeight="1">
      <c r="M17" s="14" t="s">
        <v>132</v>
      </c>
      <c r="N17" s="58">
        <f t="shared" ref="N17:N23" si="0">D6/(D6+F6+H6+J6)</f>
        <v>0.58935262953870005</v>
      </c>
      <c r="O17" s="58">
        <f t="shared" ref="O17:O23" si="1">F6/(D6+F6+H6+J6)</f>
        <v>0.23013309213076624</v>
      </c>
      <c r="P17" s="58">
        <f t="shared" ref="P17:P23" si="2">H6/(D6+F6+H6+J6)</f>
        <v>3.6309600723607699E-2</v>
      </c>
      <c r="Q17" s="58">
        <f t="shared" ref="Q17:Q23" si="3">J6/(D6+F6+H6+J6)</f>
        <v>0.14420467760692596</v>
      </c>
    </row>
    <row r="18" spans="13:17" ht="20.100000000000001" customHeight="1">
      <c r="M18" s="14" t="s">
        <v>133</v>
      </c>
      <c r="N18" s="58">
        <f t="shared" si="0"/>
        <v>0.59402460456942008</v>
      </c>
      <c r="O18" s="58">
        <f t="shared" si="1"/>
        <v>0.25267000135189943</v>
      </c>
      <c r="P18" s="58">
        <f t="shared" si="2"/>
        <v>3.2175206164661352E-2</v>
      </c>
      <c r="Q18" s="58">
        <f t="shared" si="3"/>
        <v>0.12113018791401919</v>
      </c>
    </row>
    <row r="19" spans="13:17" ht="20.100000000000001" customHeight="1">
      <c r="M19" s="14" t="s">
        <v>134</v>
      </c>
      <c r="N19" s="58">
        <f t="shared" si="0"/>
        <v>0.56421923474663904</v>
      </c>
      <c r="O19" s="58">
        <f t="shared" si="1"/>
        <v>0.23536711478800415</v>
      </c>
      <c r="P19" s="58">
        <f t="shared" si="2"/>
        <v>6.8045501551189241E-2</v>
      </c>
      <c r="Q19" s="58">
        <f t="shared" si="3"/>
        <v>0.13236814891416754</v>
      </c>
    </row>
    <row r="20" spans="13:17" ht="20.100000000000001" customHeight="1">
      <c r="M20" s="14" t="s">
        <v>135</v>
      </c>
      <c r="N20" s="58">
        <f t="shared" si="0"/>
        <v>0.60826446280991731</v>
      </c>
      <c r="O20" s="58">
        <f t="shared" si="1"/>
        <v>0.18236914600550963</v>
      </c>
      <c r="P20" s="58">
        <f t="shared" si="2"/>
        <v>2.5895316804407712E-2</v>
      </c>
      <c r="Q20" s="58">
        <f t="shared" si="3"/>
        <v>0.1834710743801653</v>
      </c>
    </row>
    <row r="21" spans="13:17" ht="20.100000000000001" customHeight="1">
      <c r="M21" s="14" t="s">
        <v>136</v>
      </c>
      <c r="N21" s="58">
        <f t="shared" si="0"/>
        <v>0.57814661134163214</v>
      </c>
      <c r="O21" s="58">
        <f t="shared" si="1"/>
        <v>0.21922544951590595</v>
      </c>
      <c r="P21" s="58">
        <f t="shared" si="2"/>
        <v>7.0885200553250344E-2</v>
      </c>
      <c r="Q21" s="58">
        <f t="shared" si="3"/>
        <v>0.13174273858921162</v>
      </c>
    </row>
    <row r="22" spans="13:17" ht="20.100000000000001" customHeight="1">
      <c r="M22" s="14" t="s">
        <v>137</v>
      </c>
      <c r="N22" s="58">
        <f t="shared" si="0"/>
        <v>0.57145143222915662</v>
      </c>
      <c r="O22" s="58">
        <f t="shared" si="1"/>
        <v>0.20035205632901265</v>
      </c>
      <c r="P22" s="58">
        <f t="shared" si="2"/>
        <v>7.6972315570491279E-2</v>
      </c>
      <c r="Q22" s="58">
        <f t="shared" si="3"/>
        <v>0.15122419587133942</v>
      </c>
    </row>
    <row r="23" spans="13:17" ht="20.100000000000001" customHeight="1">
      <c r="M23" s="14" t="s">
        <v>138</v>
      </c>
      <c r="N23" s="58">
        <f t="shared" si="0"/>
        <v>0.5820282592051228</v>
      </c>
      <c r="O23" s="58">
        <f t="shared" si="1"/>
        <v>0.21946126539987471</v>
      </c>
      <c r="P23" s="58">
        <f t="shared" si="2"/>
        <v>7.4406626296373637E-2</v>
      </c>
      <c r="Q23" s="58">
        <f t="shared" si="3"/>
        <v>0.1241038490986288</v>
      </c>
    </row>
    <row r="24" spans="13:17" ht="20.100000000000001" customHeight="1">
      <c r="M24" s="14" t="s">
        <v>139</v>
      </c>
      <c r="N24" s="58">
        <f t="shared" ref="N24" si="4">D13/(D13+F13+H13+J13)</f>
        <v>0.55488351254480284</v>
      </c>
      <c r="O24" s="58">
        <f t="shared" ref="O24" si="5">F13/(D13+F13+H13+J13)</f>
        <v>0.2049731182795699</v>
      </c>
      <c r="P24" s="58">
        <f t="shared" ref="P24" si="6">H13/(D13+F13+H13+J13)</f>
        <v>5.8915770609318997E-2</v>
      </c>
      <c r="Q24" s="58">
        <f t="shared" ref="Q24" si="7">J13/(D13+F13+H13+J13)</f>
        <v>0.18122759856630824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0.38886072127775306</v>
      </c>
      <c r="O29" s="58">
        <f>G5/(E5+G5+I5+K5)</f>
        <v>4.823709978790338E-2</v>
      </c>
      <c r="P29" s="58">
        <f>I5/(E5+G5+I5+K5)</f>
        <v>0.14694776307101232</v>
      </c>
      <c r="Q29" s="58">
        <f>K5/(E5+G5+I5+K5)</f>
        <v>0.41595441586333126</v>
      </c>
    </row>
    <row r="30" spans="13:17" ht="20.100000000000001" customHeight="1">
      <c r="M30" s="14" t="s">
        <v>132</v>
      </c>
      <c r="N30" s="58">
        <f t="shared" ref="N30:N37" si="8">E6/(E6+G6+I6+K6)</f>
        <v>0.3628476080874572</v>
      </c>
      <c r="O30" s="58">
        <f t="shared" ref="O30:O37" si="9">G6/(E6+G6+I6+K6)</f>
        <v>5.1188482675149659E-2</v>
      </c>
      <c r="P30" s="58">
        <f t="shared" ref="P30:P37" si="10">I6/(E6+G6+I6+K6)</f>
        <v>9.4411684051006417E-2</v>
      </c>
      <c r="Q30" s="58">
        <f t="shared" ref="Q30:Q37" si="11">K6/(E6+G6+I6+K6)</f>
        <v>0.49155222518638669</v>
      </c>
    </row>
    <row r="31" spans="13:17" ht="20.100000000000001" customHeight="1">
      <c r="M31" s="14" t="s">
        <v>133</v>
      </c>
      <c r="N31" s="58">
        <f t="shared" si="8"/>
        <v>0.44554215274864561</v>
      </c>
      <c r="O31" s="58">
        <f t="shared" si="9"/>
        <v>5.7688676202164911E-2</v>
      </c>
      <c r="P31" s="58">
        <f t="shared" si="10"/>
        <v>9.1622853254517425E-2</v>
      </c>
      <c r="Q31" s="58">
        <f t="shared" si="11"/>
        <v>0.40514631779467203</v>
      </c>
    </row>
    <row r="32" spans="13:17" ht="20.100000000000001" customHeight="1">
      <c r="M32" s="14" t="s">
        <v>134</v>
      </c>
      <c r="N32" s="58">
        <f t="shared" si="8"/>
        <v>0.36156140521685093</v>
      </c>
      <c r="O32" s="58">
        <f t="shared" si="9"/>
        <v>4.7288930170999069E-2</v>
      </c>
      <c r="P32" s="58">
        <f t="shared" si="10"/>
        <v>0.18465688097166386</v>
      </c>
      <c r="Q32" s="58">
        <f t="shared" si="11"/>
        <v>0.40649278364048624</v>
      </c>
    </row>
    <row r="33" spans="13:17" ht="20.100000000000001" customHeight="1">
      <c r="M33" s="14" t="s">
        <v>135</v>
      </c>
      <c r="N33" s="58">
        <f t="shared" si="8"/>
        <v>0.39023045594921912</v>
      </c>
      <c r="O33" s="58">
        <f t="shared" si="9"/>
        <v>3.3763622554656779E-2</v>
      </c>
      <c r="P33" s="58">
        <f t="shared" si="10"/>
        <v>6.3650427239099722E-2</v>
      </c>
      <c r="Q33" s="58">
        <f t="shared" si="11"/>
        <v>0.51235549425702442</v>
      </c>
    </row>
    <row r="34" spans="13:17" ht="20.100000000000001" customHeight="1">
      <c r="M34" s="14" t="s">
        <v>136</v>
      </c>
      <c r="N34" s="58">
        <f t="shared" si="8"/>
        <v>0.40230156895189001</v>
      </c>
      <c r="O34" s="58">
        <f t="shared" si="9"/>
        <v>4.7273832557063321E-2</v>
      </c>
      <c r="P34" s="58">
        <f t="shared" si="10"/>
        <v>0.16643247079703191</v>
      </c>
      <c r="Q34" s="58">
        <f t="shared" si="11"/>
        <v>0.3839921276940147</v>
      </c>
    </row>
    <row r="35" spans="13:17" ht="20.100000000000001" customHeight="1">
      <c r="M35" s="14" t="s">
        <v>137</v>
      </c>
      <c r="N35" s="58">
        <f t="shared" si="8"/>
        <v>0.37238656782506224</v>
      </c>
      <c r="O35" s="58">
        <f t="shared" si="9"/>
        <v>4.5668012647612735E-2</v>
      </c>
      <c r="P35" s="58">
        <f t="shared" si="10"/>
        <v>0.17107700666823791</v>
      </c>
      <c r="Q35" s="58">
        <f t="shared" si="11"/>
        <v>0.41086841285908715</v>
      </c>
    </row>
    <row r="36" spans="13:17" ht="20.100000000000001" customHeight="1">
      <c r="M36" s="14" t="s">
        <v>138</v>
      </c>
      <c r="N36" s="58">
        <f t="shared" si="8"/>
        <v>0.39749127643301951</v>
      </c>
      <c r="O36" s="58">
        <f t="shared" si="9"/>
        <v>4.8472610286659376E-2</v>
      </c>
      <c r="P36" s="58">
        <f t="shared" si="10"/>
        <v>0.19422342816617652</v>
      </c>
      <c r="Q36" s="58">
        <f t="shared" si="11"/>
        <v>0.3598126851141446</v>
      </c>
    </row>
    <row r="37" spans="13:17" ht="20.100000000000001" customHeight="1">
      <c r="M37" s="14" t="s">
        <v>139</v>
      </c>
      <c r="N37" s="58">
        <f t="shared" si="8"/>
        <v>0.37019768982628254</v>
      </c>
      <c r="O37" s="58">
        <f t="shared" si="9"/>
        <v>4.1322461618434156E-2</v>
      </c>
      <c r="P37" s="58">
        <f t="shared" si="10"/>
        <v>0.11744480763847714</v>
      </c>
      <c r="Q37" s="58">
        <f t="shared" si="11"/>
        <v>0.47103504091680615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28"/>
      <c r="D3" s="229"/>
      <c r="E3" s="232" t="s">
        <v>47</v>
      </c>
      <c r="F3" s="221" t="s">
        <v>98</v>
      </c>
      <c r="G3" s="232" t="s">
        <v>52</v>
      </c>
      <c r="H3" s="221" t="s">
        <v>98</v>
      </c>
    </row>
    <row r="4" spans="1:14" s="14" customFormat="1" ht="20.100000000000001" customHeight="1" thickBot="1">
      <c r="B4" s="192"/>
      <c r="C4" s="230"/>
      <c r="D4" s="231"/>
      <c r="E4" s="233"/>
      <c r="F4" s="222"/>
      <c r="G4" s="233"/>
      <c r="H4" s="222"/>
      <c r="N4" s="24"/>
    </row>
    <row r="5" spans="1:14" s="14" customFormat="1" ht="20.100000000000001" customHeight="1" thickTop="1">
      <c r="B5" s="223" t="s">
        <v>64</v>
      </c>
      <c r="C5" s="224" t="s">
        <v>3</v>
      </c>
      <c r="D5" s="225"/>
      <c r="E5" s="148">
        <v>5045</v>
      </c>
      <c r="F5" s="149">
        <f>E5/SUM(E$5:E$15)</f>
        <v>0.17475492743080814</v>
      </c>
      <c r="G5" s="150">
        <v>295268.38</v>
      </c>
      <c r="H5" s="151">
        <f>G5/SUM(G$5:G$15)</f>
        <v>0.16183923031652656</v>
      </c>
      <c r="N5" s="24"/>
    </row>
    <row r="6" spans="1:14" s="14" customFormat="1" ht="20.100000000000001" customHeight="1">
      <c r="B6" s="219"/>
      <c r="C6" s="226" t="s">
        <v>8</v>
      </c>
      <c r="D6" s="227"/>
      <c r="E6" s="152">
        <v>188</v>
      </c>
      <c r="F6" s="153">
        <f t="shared" ref="F6:F15" si="0">E6/SUM(E$5:E$15)</f>
        <v>6.5121756901867058E-3</v>
      </c>
      <c r="G6" s="154">
        <v>12854.71</v>
      </c>
      <c r="H6" s="155">
        <f t="shared" ref="H6:H15" si="1">G6/SUM(G$5:G$15)</f>
        <v>7.045781103761117E-3</v>
      </c>
      <c r="N6" s="24"/>
    </row>
    <row r="7" spans="1:14" s="14" customFormat="1" ht="20.100000000000001" customHeight="1">
      <c r="B7" s="219"/>
      <c r="C7" s="226" t="s">
        <v>9</v>
      </c>
      <c r="D7" s="227"/>
      <c r="E7" s="152">
        <v>1379</v>
      </c>
      <c r="F7" s="153">
        <f t="shared" si="0"/>
        <v>4.7767501472167379E-2</v>
      </c>
      <c r="G7" s="154">
        <v>64236.77</v>
      </c>
      <c r="H7" s="155">
        <f t="shared" si="1"/>
        <v>3.5208746073046297E-2</v>
      </c>
      <c r="N7" s="24"/>
    </row>
    <row r="8" spans="1:14" s="14" customFormat="1" ht="20.100000000000001" customHeight="1">
      <c r="B8" s="219"/>
      <c r="C8" s="226" t="s">
        <v>10</v>
      </c>
      <c r="D8" s="227"/>
      <c r="E8" s="152">
        <v>291</v>
      </c>
      <c r="F8" s="153">
        <f t="shared" si="0"/>
        <v>1.0080016626831549E-2</v>
      </c>
      <c r="G8" s="154">
        <v>12279.239999999996</v>
      </c>
      <c r="H8" s="155">
        <f t="shared" si="1"/>
        <v>6.7303608685491643E-3</v>
      </c>
      <c r="N8" s="24"/>
    </row>
    <row r="9" spans="1:14" s="14" customFormat="1" ht="20.100000000000001" customHeight="1">
      <c r="B9" s="219"/>
      <c r="C9" s="207" t="s">
        <v>66</v>
      </c>
      <c r="D9" s="208"/>
      <c r="E9" s="152">
        <v>2754</v>
      </c>
      <c r="F9" s="153">
        <f t="shared" si="0"/>
        <v>9.5396446014756317E-2</v>
      </c>
      <c r="G9" s="154">
        <v>37871.389999999985</v>
      </c>
      <c r="H9" s="155">
        <f t="shared" si="1"/>
        <v>2.0757646344037914E-2</v>
      </c>
      <c r="N9" s="24"/>
    </row>
    <row r="10" spans="1:14" s="14" customFormat="1" ht="20.100000000000001" customHeight="1">
      <c r="B10" s="219"/>
      <c r="C10" s="226" t="s">
        <v>50</v>
      </c>
      <c r="D10" s="227"/>
      <c r="E10" s="152">
        <v>5950</v>
      </c>
      <c r="F10" s="153">
        <f t="shared" si="0"/>
        <v>0.2061034327479303</v>
      </c>
      <c r="G10" s="154">
        <v>639728.37000000011</v>
      </c>
      <c r="H10" s="155">
        <f t="shared" si="1"/>
        <v>0.35064082043748174</v>
      </c>
      <c r="N10" s="24"/>
    </row>
    <row r="11" spans="1:14" s="14" customFormat="1" ht="20.100000000000001" customHeight="1">
      <c r="B11" s="219"/>
      <c r="C11" s="226" t="s">
        <v>51</v>
      </c>
      <c r="D11" s="227"/>
      <c r="E11" s="152">
        <v>3069</v>
      </c>
      <c r="F11" s="153">
        <f t="shared" si="0"/>
        <v>0.1063078042190585</v>
      </c>
      <c r="G11" s="154">
        <v>290842</v>
      </c>
      <c r="H11" s="155">
        <f t="shared" si="1"/>
        <v>0.15941309199352538</v>
      </c>
      <c r="N11" s="24"/>
    </row>
    <row r="12" spans="1:14" s="14" customFormat="1" ht="20.100000000000001" customHeight="1">
      <c r="B12" s="219"/>
      <c r="C12" s="207" t="s">
        <v>67</v>
      </c>
      <c r="D12" s="208"/>
      <c r="E12" s="152">
        <v>1318</v>
      </c>
      <c r="F12" s="153">
        <f t="shared" si="0"/>
        <v>4.5654508296096158E-2</v>
      </c>
      <c r="G12" s="154">
        <v>136620.38999999998</v>
      </c>
      <c r="H12" s="155">
        <f t="shared" si="1"/>
        <v>7.4882853230487045E-2</v>
      </c>
      <c r="N12" s="24"/>
    </row>
    <row r="13" spans="1:14" s="14" customFormat="1" ht="20.100000000000001" customHeight="1">
      <c r="B13" s="219"/>
      <c r="C13" s="207" t="s">
        <v>68</v>
      </c>
      <c r="D13" s="208"/>
      <c r="E13" s="152">
        <v>285</v>
      </c>
      <c r="F13" s="153">
        <f t="shared" si="0"/>
        <v>9.8721812324638891E-3</v>
      </c>
      <c r="G13" s="154">
        <v>20304.22</v>
      </c>
      <c r="H13" s="155">
        <f t="shared" si="1"/>
        <v>1.1128923919917957E-2</v>
      </c>
      <c r="N13" s="24"/>
    </row>
    <row r="14" spans="1:14" s="14" customFormat="1" ht="20.100000000000001" customHeight="1">
      <c r="B14" s="219"/>
      <c r="C14" s="207" t="s">
        <v>69</v>
      </c>
      <c r="D14" s="208"/>
      <c r="E14" s="152">
        <v>1036</v>
      </c>
      <c r="F14" s="153">
        <f t="shared" si="0"/>
        <v>3.5886244760816102E-2</v>
      </c>
      <c r="G14" s="154">
        <v>213108.77999999994</v>
      </c>
      <c r="H14" s="155">
        <f t="shared" si="1"/>
        <v>0.11680682140395113</v>
      </c>
      <c r="N14" s="24"/>
    </row>
    <row r="15" spans="1:14" s="14" customFormat="1" ht="20.100000000000001" customHeight="1">
      <c r="B15" s="220"/>
      <c r="C15" s="209" t="s">
        <v>70</v>
      </c>
      <c r="D15" s="210"/>
      <c r="E15" s="156">
        <v>7554</v>
      </c>
      <c r="F15" s="157">
        <f t="shared" si="0"/>
        <v>0.26166476150888496</v>
      </c>
      <c r="G15" s="158">
        <v>101340.67000000003</v>
      </c>
      <c r="H15" s="159">
        <f t="shared" si="1"/>
        <v>5.5545724308715738E-2</v>
      </c>
      <c r="N15" s="24"/>
    </row>
    <row r="16" spans="1:14" s="14" customFormat="1" ht="20.100000000000001" customHeight="1">
      <c r="B16" s="218" t="s">
        <v>65</v>
      </c>
      <c r="C16" s="214" t="s">
        <v>81</v>
      </c>
      <c r="D16" s="215"/>
      <c r="E16" s="160">
        <v>2075</v>
      </c>
      <c r="F16" s="161">
        <f>E16/SUM(E$16:E$26)</f>
        <v>0.18739275715704867</v>
      </c>
      <c r="G16" s="162">
        <v>42718.77</v>
      </c>
      <c r="H16" s="163">
        <f>G16/SUM(G$16:G$26)</f>
        <v>0.18875501174008674</v>
      </c>
    </row>
    <row r="17" spans="2:8" s="14" customFormat="1" ht="20.100000000000001" customHeight="1">
      <c r="B17" s="219"/>
      <c r="C17" s="207" t="s">
        <v>82</v>
      </c>
      <c r="D17" s="208"/>
      <c r="E17" s="152">
        <v>2</v>
      </c>
      <c r="F17" s="153">
        <f t="shared" ref="F17:F26" si="2">E17/SUM(E$16:E$26)</f>
        <v>1.8061952497064934E-4</v>
      </c>
      <c r="G17" s="154">
        <v>77.61</v>
      </c>
      <c r="H17" s="155">
        <f t="shared" ref="H17:H26" si="3">G17/SUM(G$16:G$26)</f>
        <v>3.4292364834352987E-4</v>
      </c>
    </row>
    <row r="18" spans="2:8" s="14" customFormat="1" ht="20.100000000000001" customHeight="1">
      <c r="B18" s="219"/>
      <c r="C18" s="207" t="s">
        <v>83</v>
      </c>
      <c r="D18" s="208"/>
      <c r="E18" s="152">
        <v>392</v>
      </c>
      <c r="F18" s="153">
        <f t="shared" si="2"/>
        <v>3.5401426894247266E-2</v>
      </c>
      <c r="G18" s="154">
        <v>11720.68</v>
      </c>
      <c r="H18" s="155">
        <f t="shared" si="3"/>
        <v>5.1788408023025943E-2</v>
      </c>
    </row>
    <row r="19" spans="2:8" s="14" customFormat="1" ht="20.100000000000001" customHeight="1">
      <c r="B19" s="219"/>
      <c r="C19" s="207" t="s">
        <v>84</v>
      </c>
      <c r="D19" s="208"/>
      <c r="E19" s="152">
        <v>108</v>
      </c>
      <c r="F19" s="153">
        <f t="shared" si="2"/>
        <v>9.7534543484150641E-3</v>
      </c>
      <c r="G19" s="154">
        <v>3652.73</v>
      </c>
      <c r="H19" s="155">
        <f t="shared" si="3"/>
        <v>1.6139769334027339E-2</v>
      </c>
    </row>
    <row r="20" spans="2:8" s="14" customFormat="1" ht="20.100000000000001" customHeight="1">
      <c r="B20" s="219"/>
      <c r="C20" s="207" t="s">
        <v>85</v>
      </c>
      <c r="D20" s="208"/>
      <c r="E20" s="152">
        <v>295</v>
      </c>
      <c r="F20" s="153">
        <f t="shared" si="2"/>
        <v>2.6641379933170777E-2</v>
      </c>
      <c r="G20" s="154">
        <v>3659.1399999999994</v>
      </c>
      <c r="H20" s="155">
        <f t="shared" si="3"/>
        <v>1.6168092238110342E-2</v>
      </c>
    </row>
    <row r="21" spans="2:8" s="14" customFormat="1" ht="20.100000000000001" customHeight="1">
      <c r="B21" s="219"/>
      <c r="C21" s="207" t="s">
        <v>86</v>
      </c>
      <c r="D21" s="208"/>
      <c r="E21" s="152">
        <v>1992</v>
      </c>
      <c r="F21" s="153">
        <f t="shared" si="2"/>
        <v>0.17989704687076674</v>
      </c>
      <c r="G21" s="154">
        <v>52569.799999999996</v>
      </c>
      <c r="H21" s="155">
        <f t="shared" si="3"/>
        <v>0.23228227816891761</v>
      </c>
    </row>
    <row r="22" spans="2:8" s="14" customFormat="1" ht="20.100000000000001" customHeight="1">
      <c r="B22" s="219"/>
      <c r="C22" s="207" t="s">
        <v>87</v>
      </c>
      <c r="D22" s="208"/>
      <c r="E22" s="152">
        <v>2130</v>
      </c>
      <c r="F22" s="153">
        <f t="shared" si="2"/>
        <v>0.19235979409374154</v>
      </c>
      <c r="G22" s="154">
        <v>66663.87</v>
      </c>
      <c r="H22" s="155">
        <f t="shared" si="3"/>
        <v>0.29455762805178182</v>
      </c>
    </row>
    <row r="23" spans="2:8" s="14" customFormat="1" ht="20.100000000000001" customHeight="1">
      <c r="B23" s="219"/>
      <c r="C23" s="207" t="s">
        <v>88</v>
      </c>
      <c r="D23" s="208"/>
      <c r="E23" s="152">
        <v>80</v>
      </c>
      <c r="F23" s="153">
        <f t="shared" si="2"/>
        <v>7.2247809988259734E-3</v>
      </c>
      <c r="G23" s="154">
        <v>2360.9200000000005</v>
      </c>
      <c r="H23" s="155">
        <f t="shared" si="3"/>
        <v>1.043184254409492E-2</v>
      </c>
    </row>
    <row r="24" spans="2:8" s="14" customFormat="1" ht="20.100000000000001" customHeight="1">
      <c r="B24" s="219"/>
      <c r="C24" s="207" t="s">
        <v>89</v>
      </c>
      <c r="D24" s="208"/>
      <c r="E24" s="152">
        <v>19</v>
      </c>
      <c r="F24" s="153">
        <f t="shared" si="2"/>
        <v>1.7158854872211687E-3</v>
      </c>
      <c r="G24" s="154">
        <v>826.7199999999998</v>
      </c>
      <c r="H24" s="155">
        <f t="shared" si="3"/>
        <v>3.6529034732452384E-3</v>
      </c>
    </row>
    <row r="25" spans="2:8" s="14" customFormat="1" ht="20.100000000000001" customHeight="1">
      <c r="B25" s="219"/>
      <c r="C25" s="207" t="s">
        <v>90</v>
      </c>
      <c r="D25" s="208"/>
      <c r="E25" s="152">
        <v>252</v>
      </c>
      <c r="F25" s="153">
        <f t="shared" si="2"/>
        <v>2.2758060146301815E-2</v>
      </c>
      <c r="G25" s="154">
        <v>19494.629999999994</v>
      </c>
      <c r="H25" s="155">
        <f t="shared" si="3"/>
        <v>8.6137993077016181E-2</v>
      </c>
    </row>
    <row r="26" spans="2:8" s="14" customFormat="1" ht="20.100000000000001" customHeight="1">
      <c r="B26" s="220"/>
      <c r="C26" s="209" t="s">
        <v>91</v>
      </c>
      <c r="D26" s="210"/>
      <c r="E26" s="156">
        <v>3728</v>
      </c>
      <c r="F26" s="157">
        <f t="shared" si="2"/>
        <v>0.33667479454529037</v>
      </c>
      <c r="G26" s="158">
        <v>22573.730000000007</v>
      </c>
      <c r="H26" s="159">
        <f t="shared" si="3"/>
        <v>9.9743149701350245E-2</v>
      </c>
    </row>
    <row r="27" spans="2:8" s="14" customFormat="1" ht="20.100000000000001" customHeight="1">
      <c r="B27" s="216" t="s">
        <v>80</v>
      </c>
      <c r="C27" s="214" t="s">
        <v>71</v>
      </c>
      <c r="D27" s="215"/>
      <c r="E27" s="160">
        <v>82</v>
      </c>
      <c r="F27" s="161">
        <f>E27/SUM(E$27:E$36)</f>
        <v>2.8149673875729489E-2</v>
      </c>
      <c r="G27" s="162">
        <v>11562.33</v>
      </c>
      <c r="H27" s="163">
        <f>G27/SUM(G$27:G$36)</f>
        <v>1.6770396143829847E-2</v>
      </c>
    </row>
    <row r="28" spans="2:8" s="14" customFormat="1" ht="20.100000000000001" customHeight="1">
      <c r="B28" s="217"/>
      <c r="C28" s="207" t="s">
        <v>72</v>
      </c>
      <c r="D28" s="208"/>
      <c r="E28" s="152">
        <v>1</v>
      </c>
      <c r="F28" s="153">
        <f t="shared" ref="F28:F36" si="4">E28/SUM(E$27:E$36)</f>
        <v>3.4328870580157915E-4</v>
      </c>
      <c r="G28" s="154">
        <v>122.09</v>
      </c>
      <c r="H28" s="155">
        <f t="shared" ref="H28:H36" si="5">G28/SUM(G$27:G$36)</f>
        <v>1.7708348275824909E-4</v>
      </c>
    </row>
    <row r="29" spans="2:8" s="14" customFormat="1" ht="20.100000000000001" customHeight="1">
      <c r="B29" s="217"/>
      <c r="C29" s="207" t="s">
        <v>73</v>
      </c>
      <c r="D29" s="208"/>
      <c r="E29" s="152">
        <v>173</v>
      </c>
      <c r="F29" s="153">
        <f t="shared" si="4"/>
        <v>5.9388946103673186E-2</v>
      </c>
      <c r="G29" s="154">
        <v>26461.769999999997</v>
      </c>
      <c r="H29" s="155">
        <f t="shared" si="5"/>
        <v>3.8381049975819086E-2</v>
      </c>
    </row>
    <row r="30" spans="2:8" s="14" customFormat="1" ht="20.100000000000001" customHeight="1">
      <c r="B30" s="217"/>
      <c r="C30" s="207" t="s">
        <v>74</v>
      </c>
      <c r="D30" s="208"/>
      <c r="E30" s="152">
        <v>12</v>
      </c>
      <c r="F30" s="153">
        <f t="shared" si="4"/>
        <v>4.1194644696189494E-3</v>
      </c>
      <c r="G30" s="154">
        <v>373.04999999999995</v>
      </c>
      <c r="H30" s="155">
        <f t="shared" si="5"/>
        <v>5.4108439055585887E-4</v>
      </c>
    </row>
    <row r="31" spans="2:8" s="14" customFormat="1" ht="20.100000000000001" customHeight="1">
      <c r="B31" s="217"/>
      <c r="C31" s="207" t="s">
        <v>75</v>
      </c>
      <c r="D31" s="208"/>
      <c r="E31" s="152">
        <v>529</v>
      </c>
      <c r="F31" s="153">
        <f t="shared" si="4"/>
        <v>0.18159972536903535</v>
      </c>
      <c r="G31" s="154">
        <v>109592.03999999996</v>
      </c>
      <c r="H31" s="155">
        <f t="shared" si="5"/>
        <v>0.15895601708396542</v>
      </c>
    </row>
    <row r="32" spans="2:8" s="14" customFormat="1" ht="20.100000000000001" customHeight="1">
      <c r="B32" s="217"/>
      <c r="C32" s="207" t="s">
        <v>76</v>
      </c>
      <c r="D32" s="208"/>
      <c r="E32" s="152">
        <v>130</v>
      </c>
      <c r="F32" s="153">
        <f t="shared" si="4"/>
        <v>4.4627531754205287E-2</v>
      </c>
      <c r="G32" s="154">
        <v>7856.7500000000018</v>
      </c>
      <c r="H32" s="155">
        <f t="shared" si="5"/>
        <v>1.1395697052673223E-2</v>
      </c>
    </row>
    <row r="33" spans="2:8" s="14" customFormat="1" ht="20.100000000000001" customHeight="1">
      <c r="B33" s="217"/>
      <c r="C33" s="207" t="s">
        <v>77</v>
      </c>
      <c r="D33" s="208"/>
      <c r="E33" s="152">
        <v>1918</v>
      </c>
      <c r="F33" s="153">
        <f t="shared" si="4"/>
        <v>0.6584277377274288</v>
      </c>
      <c r="G33" s="154">
        <v>517631.61999999988</v>
      </c>
      <c r="H33" s="155">
        <f t="shared" si="5"/>
        <v>0.75079048288471228</v>
      </c>
    </row>
    <row r="34" spans="2:8" s="14" customFormat="1" ht="20.100000000000001" customHeight="1">
      <c r="B34" s="217"/>
      <c r="C34" s="207" t="s">
        <v>78</v>
      </c>
      <c r="D34" s="208"/>
      <c r="E34" s="152">
        <v>27</v>
      </c>
      <c r="F34" s="153">
        <f t="shared" si="4"/>
        <v>9.2687950566426366E-3</v>
      </c>
      <c r="G34" s="154">
        <v>6650.65</v>
      </c>
      <c r="H34" s="155">
        <f t="shared" si="5"/>
        <v>9.6463286477692627E-3</v>
      </c>
    </row>
    <row r="35" spans="2:8" s="14" customFormat="1" ht="20.100000000000001" customHeight="1">
      <c r="B35" s="217"/>
      <c r="C35" s="207" t="s">
        <v>79</v>
      </c>
      <c r="D35" s="208"/>
      <c r="E35" s="152">
        <v>24</v>
      </c>
      <c r="F35" s="153">
        <f t="shared" si="4"/>
        <v>8.2389289392378988E-3</v>
      </c>
      <c r="G35" s="154">
        <v>5398.5999999999995</v>
      </c>
      <c r="H35" s="155">
        <f t="shared" si="5"/>
        <v>7.830312802184318E-3</v>
      </c>
    </row>
    <row r="36" spans="2:8" s="14" customFormat="1" ht="20.100000000000001" customHeight="1">
      <c r="B36" s="217"/>
      <c r="C36" s="209" t="s">
        <v>92</v>
      </c>
      <c r="D36" s="210"/>
      <c r="E36" s="156">
        <v>17</v>
      </c>
      <c r="F36" s="157">
        <f t="shared" si="4"/>
        <v>5.8359079986268448E-3</v>
      </c>
      <c r="G36" s="158">
        <v>3799.9299999999994</v>
      </c>
      <c r="H36" s="159">
        <f t="shared" si="5"/>
        <v>5.511547535732274E-3</v>
      </c>
    </row>
    <row r="37" spans="2:8" s="14" customFormat="1" ht="20.100000000000001" customHeight="1">
      <c r="B37" s="211" t="s">
        <v>93</v>
      </c>
      <c r="C37" s="214" t="s">
        <v>94</v>
      </c>
      <c r="D37" s="215"/>
      <c r="E37" s="160">
        <v>3582</v>
      </c>
      <c r="F37" s="161">
        <f>E37/SUM(E$37:E$39)</f>
        <v>0.51890482398956972</v>
      </c>
      <c r="G37" s="162">
        <v>924753.1399999999</v>
      </c>
      <c r="H37" s="163">
        <f>G37/SUM(G$37:G$39)</f>
        <v>0.47385014280198656</v>
      </c>
    </row>
    <row r="38" spans="2:8" s="14" customFormat="1" ht="20.100000000000001" customHeight="1">
      <c r="B38" s="212"/>
      <c r="C38" s="207" t="s">
        <v>95</v>
      </c>
      <c r="D38" s="208"/>
      <c r="E38" s="152">
        <v>2721</v>
      </c>
      <c r="F38" s="153">
        <f t="shared" ref="F38:F39" si="6">E38/SUM(E$37:E$39)</f>
        <v>0.39417644502390264</v>
      </c>
      <c r="G38" s="154">
        <v>800624.53</v>
      </c>
      <c r="H38" s="155">
        <f t="shared" ref="H38:H39" si="7">G38/SUM(G$37:G$39)</f>
        <v>0.41024575258135748</v>
      </c>
    </row>
    <row r="39" spans="2:8" s="14" customFormat="1" ht="20.100000000000001" customHeight="1">
      <c r="B39" s="213"/>
      <c r="C39" s="209" t="s">
        <v>96</v>
      </c>
      <c r="D39" s="210"/>
      <c r="E39" s="156">
        <v>600</v>
      </c>
      <c r="F39" s="157">
        <f t="shared" si="6"/>
        <v>8.6918730986527595E-2</v>
      </c>
      <c r="G39" s="158">
        <v>226195.31999999998</v>
      </c>
      <c r="H39" s="159">
        <f t="shared" si="7"/>
        <v>0.11590410461665591</v>
      </c>
    </row>
    <row r="40" spans="2:8" s="14" customFormat="1" ht="20.100000000000001" customHeight="1">
      <c r="B40" s="204" t="s">
        <v>111</v>
      </c>
      <c r="C40" s="205"/>
      <c r="D40" s="206"/>
      <c r="E40" s="142">
        <f>SUM(E5:E39)</f>
        <v>49758</v>
      </c>
      <c r="F40" s="164">
        <f>E40/E$40</f>
        <v>1</v>
      </c>
      <c r="G40" s="165">
        <f>SUM(G5:G39)</f>
        <v>4691795.3400000008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40" t="s">
        <v>53</v>
      </c>
      <c r="C3" s="241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4308</v>
      </c>
      <c r="E4" s="65">
        <v>93914.000000000015</v>
      </c>
      <c r="F4" s="65">
        <f>E4*1000/D4</f>
        <v>21799.907149489325</v>
      </c>
      <c r="G4" s="65">
        <v>50030</v>
      </c>
      <c r="H4" s="61">
        <f>F4/G4</f>
        <v>0.43573670096920497</v>
      </c>
      <c r="K4" s="14">
        <f>D4*G4</f>
        <v>215529240</v>
      </c>
      <c r="L4" s="14" t="s">
        <v>27</v>
      </c>
      <c r="M4" s="24">
        <f>G4-F4</f>
        <v>28230.092850510675</v>
      </c>
    </row>
    <row r="5" spans="1:13" s="14" customFormat="1" ht="20.100000000000001" customHeight="1">
      <c r="B5" s="234" t="s">
        <v>28</v>
      </c>
      <c r="C5" s="235"/>
      <c r="D5" s="62">
        <v>3560</v>
      </c>
      <c r="E5" s="66">
        <v>132373.41</v>
      </c>
      <c r="F5" s="66">
        <f t="shared" ref="F5:F13" si="0">E5*1000/D5</f>
        <v>37183.542134831463</v>
      </c>
      <c r="G5" s="66">
        <v>104730</v>
      </c>
      <c r="H5" s="63">
        <f t="shared" ref="H5:H10" si="1">F5/G5</f>
        <v>0.35504193769532572</v>
      </c>
      <c r="K5" s="14">
        <f t="shared" ref="K5:K10" si="2">D5*G5</f>
        <v>372838800</v>
      </c>
      <c r="L5" s="14" t="s">
        <v>28</v>
      </c>
      <c r="M5" s="24">
        <f t="shared" ref="M5:M10" si="3">G5-F5</f>
        <v>67546.457865168544</v>
      </c>
    </row>
    <row r="6" spans="1:13" s="14" customFormat="1" ht="20.100000000000001" customHeight="1">
      <c r="B6" s="234" t="s">
        <v>29</v>
      </c>
      <c r="C6" s="235"/>
      <c r="D6" s="62">
        <v>5922</v>
      </c>
      <c r="E6" s="66">
        <v>534065.1</v>
      </c>
      <c r="F6" s="66">
        <f t="shared" si="0"/>
        <v>90183.232016210735</v>
      </c>
      <c r="G6" s="66">
        <v>166920</v>
      </c>
      <c r="H6" s="63">
        <f t="shared" si="1"/>
        <v>0.54027816927995886</v>
      </c>
      <c r="K6" s="14">
        <f t="shared" si="2"/>
        <v>988500240</v>
      </c>
      <c r="L6" s="14" t="s">
        <v>29</v>
      </c>
      <c r="M6" s="24">
        <f t="shared" si="3"/>
        <v>76736.767983789265</v>
      </c>
    </row>
    <row r="7" spans="1:13" s="14" customFormat="1" ht="20.100000000000001" customHeight="1">
      <c r="B7" s="234" t="s">
        <v>30</v>
      </c>
      <c r="C7" s="235"/>
      <c r="D7" s="62">
        <v>3489</v>
      </c>
      <c r="E7" s="66">
        <v>402511.39</v>
      </c>
      <c r="F7" s="66">
        <f t="shared" si="0"/>
        <v>115365.83261679564</v>
      </c>
      <c r="G7" s="66">
        <v>196160</v>
      </c>
      <c r="H7" s="63">
        <f t="shared" si="1"/>
        <v>0.58812108797306095</v>
      </c>
      <c r="K7" s="14">
        <f t="shared" si="2"/>
        <v>684402240</v>
      </c>
      <c r="L7" s="14" t="s">
        <v>30</v>
      </c>
      <c r="M7" s="24">
        <f t="shared" si="3"/>
        <v>80794.16738320436</v>
      </c>
    </row>
    <row r="8" spans="1:13" s="14" customFormat="1" ht="20.100000000000001" customHeight="1">
      <c r="B8" s="234" t="s">
        <v>31</v>
      </c>
      <c r="C8" s="235"/>
      <c r="D8" s="62">
        <v>2265</v>
      </c>
      <c r="E8" s="66">
        <v>342284.81999999989</v>
      </c>
      <c r="F8" s="66">
        <f t="shared" si="0"/>
        <v>151119.12582781451</v>
      </c>
      <c r="G8" s="66">
        <v>269310</v>
      </c>
      <c r="H8" s="63">
        <f t="shared" si="1"/>
        <v>0.56113447635741154</v>
      </c>
      <c r="K8" s="14">
        <f t="shared" si="2"/>
        <v>609987150</v>
      </c>
      <c r="L8" s="14" t="s">
        <v>31</v>
      </c>
      <c r="M8" s="24">
        <f t="shared" si="3"/>
        <v>118190.87417218549</v>
      </c>
    </row>
    <row r="9" spans="1:13" s="14" customFormat="1" ht="20.100000000000001" customHeight="1">
      <c r="B9" s="234" t="s">
        <v>32</v>
      </c>
      <c r="C9" s="235"/>
      <c r="D9" s="62">
        <v>2016</v>
      </c>
      <c r="E9" s="66">
        <v>352667.58</v>
      </c>
      <c r="F9" s="66">
        <f t="shared" si="0"/>
        <v>174934.31547619047</v>
      </c>
      <c r="G9" s="66">
        <v>308060</v>
      </c>
      <c r="H9" s="63">
        <f t="shared" si="1"/>
        <v>0.56785793506521609</v>
      </c>
      <c r="K9" s="14">
        <f t="shared" si="2"/>
        <v>621048960</v>
      </c>
      <c r="L9" s="14" t="s">
        <v>32</v>
      </c>
      <c r="M9" s="24">
        <f t="shared" si="3"/>
        <v>133125.68452380953</v>
      </c>
    </row>
    <row r="10" spans="1:13" s="14" customFormat="1" ht="20.100000000000001" customHeight="1">
      <c r="B10" s="236" t="s">
        <v>33</v>
      </c>
      <c r="C10" s="237"/>
      <c r="D10" s="70">
        <v>961</v>
      </c>
      <c r="E10" s="71">
        <v>192957.22000000003</v>
      </c>
      <c r="F10" s="71">
        <f t="shared" si="0"/>
        <v>200787.95005202916</v>
      </c>
      <c r="G10" s="71">
        <v>360650</v>
      </c>
      <c r="H10" s="73">
        <f t="shared" si="1"/>
        <v>0.55673908235693659</v>
      </c>
      <c r="K10" s="14">
        <f t="shared" si="2"/>
        <v>346584650</v>
      </c>
      <c r="L10" s="14" t="s">
        <v>33</v>
      </c>
      <c r="M10" s="24">
        <f t="shared" si="3"/>
        <v>159862.04994797084</v>
      </c>
    </row>
    <row r="11" spans="1:13" s="14" customFormat="1" ht="20.100000000000001" customHeight="1">
      <c r="B11" s="238" t="s">
        <v>60</v>
      </c>
      <c r="C11" s="239"/>
      <c r="D11" s="60">
        <f>SUM(D4:D5)</f>
        <v>7868</v>
      </c>
      <c r="E11" s="65">
        <f>SUM(E4:E5)</f>
        <v>226287.41000000003</v>
      </c>
      <c r="F11" s="65">
        <f t="shared" si="0"/>
        <v>28760.474072191158</v>
      </c>
      <c r="G11" s="80"/>
      <c r="H11" s="61">
        <f>SUM(E4:E5)*1000/SUM(K4:K5)</f>
        <v>0.38460180467994154</v>
      </c>
    </row>
    <row r="12" spans="1:13" s="14" customFormat="1" ht="20.100000000000001" customHeight="1">
      <c r="B12" s="236" t="s">
        <v>54</v>
      </c>
      <c r="C12" s="237"/>
      <c r="D12" s="64">
        <f>SUM(D6:D10)</f>
        <v>14653</v>
      </c>
      <c r="E12" s="76">
        <f>SUM(E6:E10)</f>
        <v>1824486.1099999999</v>
      </c>
      <c r="F12" s="67">
        <f t="shared" si="0"/>
        <v>124512.80352146317</v>
      </c>
      <c r="G12" s="81"/>
      <c r="H12" s="68">
        <f>SUM(E6:E10)*1000/SUM(K6:K10)</f>
        <v>0.56128997557943927</v>
      </c>
    </row>
    <row r="13" spans="1:13" s="14" customFormat="1" ht="20.100000000000001" customHeight="1">
      <c r="B13" s="240" t="s">
        <v>61</v>
      </c>
      <c r="C13" s="241"/>
      <c r="D13" s="69">
        <f>SUM(D11:D12)</f>
        <v>22521</v>
      </c>
      <c r="E13" s="77">
        <f>SUM(E11:E12)</f>
        <v>2050773.52</v>
      </c>
      <c r="F13" s="72">
        <f t="shared" si="0"/>
        <v>91060.499977798492</v>
      </c>
      <c r="G13" s="75"/>
      <c r="H13" s="74">
        <f>SUM(E4:E10)*1000/SUM(K4:K10)</f>
        <v>0.53420984613036493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2016-12-14T03:48:54Z</dcterms:modified>
</cp:coreProperties>
</file>