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915" yWindow="5130" windowWidth="15480" windowHeight="6480"/>
  </bookViews>
  <sheets>
    <sheet name="11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'11月状況（表紙）'!$A$1:$L$45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4562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<sst xmlns="http://schemas.openxmlformats.org/spreadsheetml/2006/main" count="201" uniqueCount="142">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</sst>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1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59258</c:v>
                </c:pt>
                <c:pt idx="1">
                  <c:v>30078</c:v>
                </c:pt>
                <c:pt idx="2">
                  <c:v>16401</c:v>
                </c:pt>
                <c:pt idx="3">
                  <c:v>10277</c:v>
                </c:pt>
                <c:pt idx="4">
                  <c:v>14528</c:v>
                </c:pt>
                <c:pt idx="5">
                  <c:v>32888</c:v>
                </c:pt>
                <c:pt idx="6">
                  <c:v>44293</c:v>
                </c:pt>
                <c:pt idx="7">
                  <c:v>18501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23181</c:v>
                </c:pt>
                <c:pt idx="1">
                  <c:v>14975</c:v>
                </c:pt>
                <c:pt idx="2">
                  <c:v>8974</c:v>
                </c:pt>
                <c:pt idx="3">
                  <c:v>4699</c:v>
                </c:pt>
                <c:pt idx="4">
                  <c:v>6668</c:v>
                </c:pt>
                <c:pt idx="5">
                  <c:v>14955</c:v>
                </c:pt>
                <c:pt idx="6">
                  <c:v>23605</c:v>
                </c:pt>
                <c:pt idx="7">
                  <c:v>9646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18228</c:v>
                </c:pt>
                <c:pt idx="1">
                  <c:v>14368</c:v>
                </c:pt>
                <c:pt idx="2">
                  <c:v>9249</c:v>
                </c:pt>
                <c:pt idx="3">
                  <c:v>4507</c:v>
                </c:pt>
                <c:pt idx="4">
                  <c:v>7166</c:v>
                </c:pt>
                <c:pt idx="5">
                  <c:v>15482</c:v>
                </c:pt>
                <c:pt idx="6">
                  <c:v>24254</c:v>
                </c:pt>
                <c:pt idx="7">
                  <c:v>10564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0427776"/>
        <c:axId val="70429312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0.22563630320235831</c:v>
                </c:pt>
                <c:pt idx="1">
                  <c:v>0.30831547093683015</c:v>
                </c:pt>
                <c:pt idx="2">
                  <c:v>0.34241530280538907</c:v>
                </c:pt>
                <c:pt idx="3">
                  <c:v>0.28848986242988311</c:v>
                </c:pt>
                <c:pt idx="4">
                  <c:v>0.2987130765244429</c:v>
                </c:pt>
                <c:pt idx="5">
                  <c:v>0.29757633233284125</c:v>
                </c:pt>
                <c:pt idx="6">
                  <c:v>0.33151157474751675</c:v>
                </c:pt>
                <c:pt idx="7">
                  <c:v>0.33468576633269853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43904"/>
        <c:axId val="73642368"/>
      </c:lineChart>
      <c:catAx>
        <c:axId val="704277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70429312"/>
        <c:crosses val="autoZero"/>
        <c:auto val="1"/>
        <c:lblAlgn val="ctr"/>
        <c:lblOffset val="100"/>
        <c:noMultiLvlLbl val="0"/>
      </c:catAx>
      <c:valAx>
        <c:axId val="7042931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70427776"/>
        <c:crosses val="autoZero"/>
        <c:crossBetween val="between"/>
      </c:valAx>
      <c:valAx>
        <c:axId val="7364236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73643904"/>
        <c:crosses val="max"/>
        <c:crossBetween val="between"/>
      </c:valAx>
      <c:catAx>
        <c:axId val="73643904"/>
        <c:scaling>
          <c:orientation val="minMax"/>
        </c:scaling>
        <c:delete val="1"/>
        <c:axPos val="b"/>
        <c:majorTickMark val="out"/>
        <c:minorTickMark val="none"/>
        <c:tickLblPos val="nextTo"/>
        <c:crossAx val="7364236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3596</c:v>
                </c:pt>
                <c:pt idx="1">
                  <c:v>2755</c:v>
                </c:pt>
                <c:pt idx="2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900965.89999999991</c:v>
                </c:pt>
                <c:pt idx="1">
                  <c:v>788050.74999999988</c:v>
                </c:pt>
                <c:pt idx="2">
                  <c:v>216601.14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12540.27</c:v>
                </c:pt>
                <c:pt idx="1">
                  <c:v>123.97</c:v>
                </c:pt>
                <c:pt idx="2">
                  <c:v>26175.919999999995</c:v>
                </c:pt>
                <c:pt idx="3">
                  <c:v>288.14</c:v>
                </c:pt>
                <c:pt idx="4">
                  <c:v>108113.10999999999</c:v>
                </c:pt>
                <c:pt idx="5">
                  <c:v>7720.9499999999989</c:v>
                </c:pt>
                <c:pt idx="6">
                  <c:v>501432.66000000003</c:v>
                </c:pt>
                <c:pt idx="7">
                  <c:v>5158.4399999999996</c:v>
                </c:pt>
                <c:pt idx="8">
                  <c:v>5340.0700000000006</c:v>
                </c:pt>
                <c:pt idx="9">
                  <c:v>3771.08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762560"/>
        <c:axId val="7775667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93</c:v>
                </c:pt>
                <c:pt idx="1">
                  <c:v>1</c:v>
                </c:pt>
                <c:pt idx="2">
                  <c:v>179</c:v>
                </c:pt>
                <c:pt idx="3">
                  <c:v>10</c:v>
                </c:pt>
                <c:pt idx="4">
                  <c:v>526</c:v>
                </c:pt>
                <c:pt idx="5">
                  <c:v>129</c:v>
                </c:pt>
                <c:pt idx="6">
                  <c:v>1925</c:v>
                </c:pt>
                <c:pt idx="7">
                  <c:v>23</c:v>
                </c:pt>
                <c:pt idx="8">
                  <c:v>25</c:v>
                </c:pt>
                <c:pt idx="9">
                  <c:v>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52960"/>
        <c:axId val="77755136"/>
      </c:lineChart>
      <c:catAx>
        <c:axId val="7775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7755136"/>
        <c:crosses val="autoZero"/>
        <c:auto val="1"/>
        <c:lblAlgn val="ctr"/>
        <c:lblOffset val="100"/>
        <c:noMultiLvlLbl val="0"/>
      </c:catAx>
      <c:valAx>
        <c:axId val="777551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77752960"/>
        <c:crosses val="autoZero"/>
        <c:crossBetween val="between"/>
      </c:valAx>
      <c:valAx>
        <c:axId val="7775667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7762560"/>
        <c:crosses val="max"/>
        <c:crossBetween val="between"/>
      </c:valAx>
      <c:catAx>
        <c:axId val="77762560"/>
        <c:scaling>
          <c:orientation val="minMax"/>
        </c:scaling>
        <c:delete val="1"/>
        <c:axPos val="b"/>
        <c:majorTickMark val="out"/>
        <c:minorTickMark val="none"/>
        <c:tickLblPos val="nextTo"/>
        <c:crossAx val="777566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21298.27298713673</c:v>
                </c:pt>
                <c:pt idx="1">
                  <c:v>36259.292010236</c:v>
                </c:pt>
                <c:pt idx="2">
                  <c:v>89021.688836504429</c:v>
                </c:pt>
                <c:pt idx="3">
                  <c:v>114426.13532110091</c:v>
                </c:pt>
                <c:pt idx="4">
                  <c:v>149409.21909861668</c:v>
                </c:pt>
                <c:pt idx="5">
                  <c:v>170850.87727944806</c:v>
                </c:pt>
                <c:pt idx="6">
                  <c:v>196437.81021897809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56128"/>
        <c:axId val="83054592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4198</c:v>
                </c:pt>
                <c:pt idx="1">
                  <c:v>3517</c:v>
                </c:pt>
                <c:pt idx="2">
                  <c:v>5939</c:v>
                </c:pt>
                <c:pt idx="3">
                  <c:v>3488</c:v>
                </c:pt>
                <c:pt idx="4">
                  <c:v>2241</c:v>
                </c:pt>
                <c:pt idx="5">
                  <c:v>2029</c:v>
                </c:pt>
                <c:pt idx="6">
                  <c:v>959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46784"/>
        <c:axId val="83048704"/>
      </c:lineChart>
      <c:catAx>
        <c:axId val="8304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048704"/>
        <c:crosses val="autoZero"/>
        <c:auto val="1"/>
        <c:lblAlgn val="ctr"/>
        <c:lblOffset val="100"/>
        <c:noMultiLvlLbl val="0"/>
      </c:catAx>
      <c:valAx>
        <c:axId val="830487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3046784"/>
        <c:crosses val="autoZero"/>
        <c:crossBetween val="between"/>
      </c:valAx>
      <c:valAx>
        <c:axId val="83054592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83056128"/>
        <c:crosses val="max"/>
        <c:crossBetween val="between"/>
      </c:valAx>
      <c:catAx>
        <c:axId val="83056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05459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94912"/>
        <c:axId val="77468800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21298.27298713673</c:v>
                </c:pt>
                <c:pt idx="1">
                  <c:v>36259.292010236</c:v>
                </c:pt>
                <c:pt idx="2">
                  <c:v>89021.688836504429</c:v>
                </c:pt>
                <c:pt idx="3">
                  <c:v>114426.13532110091</c:v>
                </c:pt>
                <c:pt idx="4">
                  <c:v>149409.21909861668</c:v>
                </c:pt>
                <c:pt idx="5">
                  <c:v>170850.87727944806</c:v>
                </c:pt>
                <c:pt idx="6">
                  <c:v>196437.81021897809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472128"/>
        <c:axId val="77470336"/>
      </c:barChart>
      <c:catAx>
        <c:axId val="8309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468800"/>
        <c:crosses val="autoZero"/>
        <c:auto val="1"/>
        <c:lblAlgn val="ctr"/>
        <c:lblOffset val="100"/>
        <c:noMultiLvlLbl val="0"/>
      </c:catAx>
      <c:valAx>
        <c:axId val="774688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3094912"/>
        <c:crosses val="autoZero"/>
        <c:crossBetween val="between"/>
      </c:valAx>
      <c:valAx>
        <c:axId val="77470336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77472128"/>
        <c:crosses val="max"/>
        <c:crossBetween val="between"/>
      </c:valAx>
      <c:catAx>
        <c:axId val="77472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470336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7818</c:v>
                </c:pt>
                <c:pt idx="1">
                  <c:v>5086</c:v>
                </c:pt>
                <c:pt idx="2">
                  <c:v>8218</c:v>
                </c:pt>
                <c:pt idx="3">
                  <c:v>5046</c:v>
                </c:pt>
                <c:pt idx="4">
                  <c:v>4245</c:v>
                </c:pt>
                <c:pt idx="5">
                  <c:v>5252</c:v>
                </c:pt>
                <c:pt idx="6">
                  <c:v>3153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994</c:v>
                </c:pt>
                <c:pt idx="1">
                  <c:v>805</c:v>
                </c:pt>
                <c:pt idx="2">
                  <c:v>846</c:v>
                </c:pt>
                <c:pt idx="3">
                  <c:v>635</c:v>
                </c:pt>
                <c:pt idx="4">
                  <c:v>506</c:v>
                </c:pt>
                <c:pt idx="5">
                  <c:v>522</c:v>
                </c:pt>
                <c:pt idx="6">
                  <c:v>312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6824</c:v>
                </c:pt>
                <c:pt idx="1">
                  <c:v>4281</c:v>
                </c:pt>
                <c:pt idx="2">
                  <c:v>7372</c:v>
                </c:pt>
                <c:pt idx="3">
                  <c:v>4411</c:v>
                </c:pt>
                <c:pt idx="4">
                  <c:v>3739</c:v>
                </c:pt>
                <c:pt idx="5">
                  <c:v>4730</c:v>
                </c:pt>
                <c:pt idx="6">
                  <c:v>2841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1248</c:v>
                </c:pt>
                <c:pt idx="1">
                  <c:v>1159</c:v>
                </c:pt>
                <c:pt idx="2">
                  <c:v>792</c:v>
                </c:pt>
                <c:pt idx="3">
                  <c:v>220</c:v>
                </c:pt>
                <c:pt idx="4">
                  <c:v>419</c:v>
                </c:pt>
                <c:pt idx="5">
                  <c:v>709</c:v>
                </c:pt>
                <c:pt idx="6">
                  <c:v>2738</c:v>
                </c:pt>
                <c:pt idx="7">
                  <c:v>533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797</c:v>
                </c:pt>
                <c:pt idx="1">
                  <c:v>841</c:v>
                </c:pt>
                <c:pt idx="2">
                  <c:v>482</c:v>
                </c:pt>
                <c:pt idx="3">
                  <c:v>184</c:v>
                </c:pt>
                <c:pt idx="4">
                  <c:v>259</c:v>
                </c:pt>
                <c:pt idx="5">
                  <c:v>647</c:v>
                </c:pt>
                <c:pt idx="6">
                  <c:v>1497</c:v>
                </c:pt>
                <c:pt idx="7">
                  <c:v>379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1165</c:v>
                </c:pt>
                <c:pt idx="1">
                  <c:v>1170</c:v>
                </c:pt>
                <c:pt idx="2">
                  <c:v>801</c:v>
                </c:pt>
                <c:pt idx="3">
                  <c:v>323</c:v>
                </c:pt>
                <c:pt idx="4">
                  <c:v>527</c:v>
                </c:pt>
                <c:pt idx="5">
                  <c:v>1278</c:v>
                </c:pt>
                <c:pt idx="6">
                  <c:v>2250</c:v>
                </c:pt>
                <c:pt idx="7">
                  <c:v>704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721</c:v>
                </c:pt>
                <c:pt idx="1">
                  <c:v>693</c:v>
                </c:pt>
                <c:pt idx="2">
                  <c:v>551</c:v>
                </c:pt>
                <c:pt idx="3">
                  <c:v>212</c:v>
                </c:pt>
                <c:pt idx="4">
                  <c:v>299</c:v>
                </c:pt>
                <c:pt idx="5">
                  <c:v>625</c:v>
                </c:pt>
                <c:pt idx="6">
                  <c:v>1515</c:v>
                </c:pt>
                <c:pt idx="7">
                  <c:v>430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618</c:v>
                </c:pt>
                <c:pt idx="1">
                  <c:v>558</c:v>
                </c:pt>
                <c:pt idx="2">
                  <c:v>463</c:v>
                </c:pt>
                <c:pt idx="3">
                  <c:v>196</c:v>
                </c:pt>
                <c:pt idx="4">
                  <c:v>252</c:v>
                </c:pt>
                <c:pt idx="5">
                  <c:v>609</c:v>
                </c:pt>
                <c:pt idx="6">
                  <c:v>1213</c:v>
                </c:pt>
                <c:pt idx="7">
                  <c:v>336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871</c:v>
                </c:pt>
                <c:pt idx="1">
                  <c:v>666</c:v>
                </c:pt>
                <c:pt idx="2">
                  <c:v>482</c:v>
                </c:pt>
                <c:pt idx="3">
                  <c:v>207</c:v>
                </c:pt>
                <c:pt idx="4">
                  <c:v>322</c:v>
                </c:pt>
                <c:pt idx="5">
                  <c:v>734</c:v>
                </c:pt>
                <c:pt idx="6">
                  <c:v>1398</c:v>
                </c:pt>
                <c:pt idx="7">
                  <c:v>572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527</c:v>
                </c:pt>
                <c:pt idx="1">
                  <c:v>448</c:v>
                </c:pt>
                <c:pt idx="2">
                  <c:v>287</c:v>
                </c:pt>
                <c:pt idx="3">
                  <c:v>153</c:v>
                </c:pt>
                <c:pt idx="4">
                  <c:v>180</c:v>
                </c:pt>
                <c:pt idx="5">
                  <c:v>377</c:v>
                </c:pt>
                <c:pt idx="6">
                  <c:v>840</c:v>
                </c:pt>
                <c:pt idx="7">
                  <c:v>341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145792"/>
        <c:axId val="76147712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0.14361612209906058</c:v>
                </c:pt>
                <c:pt idx="1">
                  <c:v>0.18863101932317758</c:v>
                </c:pt>
                <c:pt idx="2">
                  <c:v>0.21171047577237556</c:v>
                </c:pt>
                <c:pt idx="3">
                  <c:v>0.16239409081034109</c:v>
                </c:pt>
                <c:pt idx="4">
                  <c:v>0.16322104958797165</c:v>
                </c:pt>
                <c:pt idx="5">
                  <c:v>0.16358379603771725</c:v>
                </c:pt>
                <c:pt idx="6">
                  <c:v>0.23926534194195448</c:v>
                </c:pt>
                <c:pt idx="7">
                  <c:v>0.16303809995051954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59232"/>
        <c:axId val="76157696"/>
      </c:lineChart>
      <c:catAx>
        <c:axId val="761457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76147712"/>
        <c:crosses val="autoZero"/>
        <c:auto val="1"/>
        <c:lblAlgn val="ctr"/>
        <c:lblOffset val="100"/>
        <c:noMultiLvlLbl val="0"/>
      </c:catAx>
      <c:valAx>
        <c:axId val="7614771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6145792"/>
        <c:crosses val="autoZero"/>
        <c:crossBetween val="between"/>
      </c:valAx>
      <c:valAx>
        <c:axId val="7615769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76159232"/>
        <c:crosses val="max"/>
        <c:crossBetween val="between"/>
      </c:valAx>
      <c:catAx>
        <c:axId val="76159232"/>
        <c:scaling>
          <c:orientation val="minMax"/>
        </c:scaling>
        <c:delete val="1"/>
        <c:axPos val="b"/>
        <c:majorTickMark val="out"/>
        <c:minorTickMark val="none"/>
        <c:tickLblPos val="nextTo"/>
        <c:crossAx val="7615769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0.58413190529875991</c:v>
                </c:pt>
                <c:pt idx="1">
                  <c:v>0.58894511483067347</c:v>
                </c:pt>
                <c:pt idx="2">
                  <c:v>0.60317026509975402</c:v>
                </c:pt>
                <c:pt idx="3">
                  <c:v>0.57217246406998545</c:v>
                </c:pt>
                <c:pt idx="4">
                  <c:v>0.61033369214208821</c:v>
                </c:pt>
                <c:pt idx="5">
                  <c:v>0.58223455933379598</c:v>
                </c:pt>
                <c:pt idx="6">
                  <c:v>0.57021007739693574</c:v>
                </c:pt>
                <c:pt idx="7">
                  <c:v>0.5862960117343019</c:v>
                </c:pt>
                <c:pt idx="8">
                  <c:v>0.56056527590847915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0.21696327911096794</c:v>
                </c:pt>
                <c:pt idx="1">
                  <c:v>0.22862332944076813</c:v>
                </c:pt>
                <c:pt idx="2">
                  <c:v>0.2403662202787647</c:v>
                </c:pt>
                <c:pt idx="3">
                  <c:v>0.22620287440116643</c:v>
                </c:pt>
                <c:pt idx="4">
                  <c:v>0.17061356297093649</c:v>
                </c:pt>
                <c:pt idx="5">
                  <c:v>0.20853573907009021</c:v>
                </c:pt>
                <c:pt idx="6">
                  <c:v>0.20281156215447796</c:v>
                </c:pt>
                <c:pt idx="7">
                  <c:v>0.2144303974296291</c:v>
                </c:pt>
                <c:pt idx="8">
                  <c:v>0.20143562135486764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5.8966822354646481E-2</c:v>
                </c:pt>
                <c:pt idx="1">
                  <c:v>3.7628130271182045E-2</c:v>
                </c:pt>
                <c:pt idx="2">
                  <c:v>3.2932495217272477E-2</c:v>
                </c:pt>
                <c:pt idx="3">
                  <c:v>6.8527390127056859E-2</c:v>
                </c:pt>
                <c:pt idx="4">
                  <c:v>2.4757804090419805E-2</c:v>
                </c:pt>
                <c:pt idx="5">
                  <c:v>7.356002775850104E-2</c:v>
                </c:pt>
                <c:pt idx="6">
                  <c:v>7.5501500552835249E-2</c:v>
                </c:pt>
                <c:pt idx="7">
                  <c:v>7.4876021512886776E-2</c:v>
                </c:pt>
                <c:pt idx="8">
                  <c:v>5.8546433378196504E-2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0.1399379932356257</c:v>
                </c:pt>
                <c:pt idx="1">
                  <c:v>0.1448034254573764</c:v>
                </c:pt>
                <c:pt idx="2">
                  <c:v>0.1235310194042088</c:v>
                </c:pt>
                <c:pt idx="3">
                  <c:v>0.13309727140179128</c:v>
                </c:pt>
                <c:pt idx="4">
                  <c:v>0.19429494079655543</c:v>
                </c:pt>
                <c:pt idx="5">
                  <c:v>0.13566967383761278</c:v>
                </c:pt>
                <c:pt idx="6">
                  <c:v>0.15147685989575108</c:v>
                </c:pt>
                <c:pt idx="7">
                  <c:v>0.12439756932318223</c:v>
                </c:pt>
                <c:pt idx="8">
                  <c:v>0.17945266935845672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229248"/>
        <c:axId val="76263808"/>
      </c:barChart>
      <c:catAx>
        <c:axId val="762292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76263808"/>
        <c:crosses val="autoZero"/>
        <c:auto val="1"/>
        <c:lblAlgn val="ctr"/>
        <c:lblOffset val="100"/>
        <c:noMultiLvlLbl val="0"/>
      </c:catAx>
      <c:valAx>
        <c:axId val="7626380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762292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0.39157553604401402</c:v>
                </c:pt>
                <c:pt idx="1">
                  <c:v>0.36893351928350271</c:v>
                </c:pt>
                <c:pt idx="2">
                  <c:v>0.44237558637067431</c:v>
                </c:pt>
                <c:pt idx="3">
                  <c:v>0.3638947374823297</c:v>
                </c:pt>
                <c:pt idx="4">
                  <c:v>0.37707610730975027</c:v>
                </c:pt>
                <c:pt idx="5">
                  <c:v>0.39754493352587156</c:v>
                </c:pt>
                <c:pt idx="6">
                  <c:v>0.3798140381425032</c:v>
                </c:pt>
                <c:pt idx="7">
                  <c:v>0.40184172689992381</c:v>
                </c:pt>
                <c:pt idx="8">
                  <c:v>0.37631187354801893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4.7253051198446659E-2</c:v>
                </c:pt>
                <c:pt idx="1">
                  <c:v>5.1284182077475746E-2</c:v>
                </c:pt>
                <c:pt idx="2">
                  <c:v>5.4776318613591952E-2</c:v>
                </c:pt>
                <c:pt idx="3">
                  <c:v>4.5029559711376684E-2</c:v>
                </c:pt>
                <c:pt idx="4">
                  <c:v>2.9978911966795519E-2</c:v>
                </c:pt>
                <c:pt idx="5">
                  <c:v>4.5319415465824846E-2</c:v>
                </c:pt>
                <c:pt idx="6">
                  <c:v>4.7658918791974335E-2</c:v>
                </c:pt>
                <c:pt idx="7">
                  <c:v>4.7802763421310825E-2</c:v>
                </c:pt>
                <c:pt idx="8">
                  <c:v>3.9606723206985855E-2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0.14608561805188131</c:v>
                </c:pt>
                <c:pt idx="1">
                  <c:v>9.733094170109291E-2</c:v>
                </c:pt>
                <c:pt idx="2">
                  <c:v>9.2545107959000145E-2</c:v>
                </c:pt>
                <c:pt idx="3">
                  <c:v>0.18315640659637755</c:v>
                </c:pt>
                <c:pt idx="4">
                  <c:v>6.0311859700365518E-2</c:v>
                </c:pt>
                <c:pt idx="5">
                  <c:v>0.1692894238013595</c:v>
                </c:pt>
                <c:pt idx="6">
                  <c:v>0.16737181900563436</c:v>
                </c:pt>
                <c:pt idx="7">
                  <c:v>0.19244635337924429</c:v>
                </c:pt>
                <c:pt idx="8">
                  <c:v>0.11557399679414715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0.41508579470565804</c:v>
                </c:pt>
                <c:pt idx="1">
                  <c:v>0.48245135693792862</c:v>
                </c:pt>
                <c:pt idx="2">
                  <c:v>0.41030298705673368</c:v>
                </c:pt>
                <c:pt idx="3">
                  <c:v>0.40791929620991596</c:v>
                </c:pt>
                <c:pt idx="4">
                  <c:v>0.53263312102308868</c:v>
                </c:pt>
                <c:pt idx="5">
                  <c:v>0.38784622720694401</c:v>
                </c:pt>
                <c:pt idx="6">
                  <c:v>0.40515522405988807</c:v>
                </c:pt>
                <c:pt idx="7">
                  <c:v>0.35790915629952108</c:v>
                </c:pt>
                <c:pt idx="8">
                  <c:v>0.46850740645084799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785152"/>
        <c:axId val="74786688"/>
      </c:barChart>
      <c:catAx>
        <c:axId val="747851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74786688"/>
        <c:crosses val="autoZero"/>
        <c:auto val="1"/>
        <c:lblAlgn val="ctr"/>
        <c:lblOffset val="100"/>
        <c:noMultiLvlLbl val="0"/>
      </c:catAx>
      <c:valAx>
        <c:axId val="7478668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74785152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290300.92999999993</c:v>
                </c:pt>
                <c:pt idx="1">
                  <c:v>12344.68</c:v>
                </c:pt>
                <c:pt idx="2">
                  <c:v>64804.22</c:v>
                </c:pt>
                <c:pt idx="3">
                  <c:v>12356.869999999999</c:v>
                </c:pt>
                <c:pt idx="4">
                  <c:v>38075.069999999992</c:v>
                </c:pt>
                <c:pt idx="5">
                  <c:v>632295.59</c:v>
                </c:pt>
                <c:pt idx="6">
                  <c:v>285576.21000000008</c:v>
                </c:pt>
                <c:pt idx="7">
                  <c:v>130095.65000000002</c:v>
                </c:pt>
                <c:pt idx="8">
                  <c:v>20833.709999999995</c:v>
                </c:pt>
                <c:pt idx="9">
                  <c:v>209592.5</c:v>
                </c:pt>
                <c:pt idx="10">
                  <c:v>101409.08999999998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842112"/>
        <c:axId val="7634355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5056</c:v>
                </c:pt>
                <c:pt idx="1">
                  <c:v>179</c:v>
                </c:pt>
                <c:pt idx="2">
                  <c:v>1382</c:v>
                </c:pt>
                <c:pt idx="3">
                  <c:v>301</c:v>
                </c:pt>
                <c:pt idx="4">
                  <c:v>2803</c:v>
                </c:pt>
                <c:pt idx="5">
                  <c:v>6003</c:v>
                </c:pt>
                <c:pt idx="6">
                  <c:v>3075</c:v>
                </c:pt>
                <c:pt idx="7">
                  <c:v>1312</c:v>
                </c:pt>
                <c:pt idx="8">
                  <c:v>275</c:v>
                </c:pt>
                <c:pt idx="9">
                  <c:v>1051</c:v>
                </c:pt>
                <c:pt idx="10">
                  <c:v>7578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35744"/>
        <c:axId val="76342016"/>
      </c:lineChart>
      <c:catAx>
        <c:axId val="7633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6342016"/>
        <c:crosses val="autoZero"/>
        <c:auto val="1"/>
        <c:lblAlgn val="ctr"/>
        <c:lblOffset val="100"/>
        <c:noMultiLvlLbl val="0"/>
      </c:catAx>
      <c:valAx>
        <c:axId val="7634201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6335744"/>
        <c:crosses val="autoZero"/>
        <c:crossBetween val="between"/>
      </c:valAx>
      <c:valAx>
        <c:axId val="7634355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4842112"/>
        <c:crosses val="max"/>
        <c:crossBetween val="between"/>
      </c:valAx>
      <c:catAx>
        <c:axId val="74842112"/>
        <c:scaling>
          <c:orientation val="minMax"/>
        </c:scaling>
        <c:delete val="1"/>
        <c:axPos val="b"/>
        <c:majorTickMark val="out"/>
        <c:minorTickMark val="none"/>
        <c:tickLblPos val="nextTo"/>
        <c:crossAx val="763435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38150.219999999994</c:v>
                </c:pt>
                <c:pt idx="1">
                  <c:v>77.61</c:v>
                </c:pt>
                <c:pt idx="2">
                  <c:v>12099.319999999998</c:v>
                </c:pt>
                <c:pt idx="3">
                  <c:v>3986.7599999999998</c:v>
                </c:pt>
                <c:pt idx="4">
                  <c:v>3642.7599999999998</c:v>
                </c:pt>
                <c:pt idx="5">
                  <c:v>47714.549999999996</c:v>
                </c:pt>
                <c:pt idx="6">
                  <c:v>66976.320000000007</c:v>
                </c:pt>
                <c:pt idx="7">
                  <c:v>2796.1099999999997</c:v>
                </c:pt>
                <c:pt idx="8">
                  <c:v>551.55000000000007</c:v>
                </c:pt>
                <c:pt idx="9">
                  <c:v>18359.96</c:v>
                </c:pt>
                <c:pt idx="10">
                  <c:v>22578.920000000006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877952"/>
        <c:axId val="7487641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1873</c:v>
                </c:pt>
                <c:pt idx="1">
                  <c:v>2</c:v>
                </c:pt>
                <c:pt idx="2">
                  <c:v>399</c:v>
                </c:pt>
                <c:pt idx="3">
                  <c:v>112</c:v>
                </c:pt>
                <c:pt idx="4">
                  <c:v>294</c:v>
                </c:pt>
                <c:pt idx="5">
                  <c:v>1819</c:v>
                </c:pt>
                <c:pt idx="6">
                  <c:v>2137</c:v>
                </c:pt>
                <c:pt idx="7">
                  <c:v>92</c:v>
                </c:pt>
                <c:pt idx="8">
                  <c:v>15</c:v>
                </c:pt>
                <c:pt idx="9">
                  <c:v>244</c:v>
                </c:pt>
                <c:pt idx="10">
                  <c:v>3790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56320"/>
        <c:axId val="74874880"/>
      </c:lineChart>
      <c:catAx>
        <c:axId val="7485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4874880"/>
        <c:crosses val="autoZero"/>
        <c:auto val="1"/>
        <c:lblAlgn val="ctr"/>
        <c:lblOffset val="100"/>
        <c:noMultiLvlLbl val="0"/>
      </c:catAx>
      <c:valAx>
        <c:axId val="7487488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74856320"/>
        <c:crosses val="autoZero"/>
        <c:crossBetween val="between"/>
      </c:valAx>
      <c:valAx>
        <c:axId val="7487641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4877952"/>
        <c:crosses val="max"/>
        <c:crossBetween val="between"/>
      </c:valAx>
      <c:catAx>
        <c:axId val="74877952"/>
        <c:scaling>
          <c:orientation val="minMax"/>
        </c:scaling>
        <c:delete val="1"/>
        <c:axPos val="b"/>
        <c:majorTickMark val="out"/>
        <c:minorTickMark val="none"/>
        <c:tickLblPos val="nextTo"/>
        <c:crossAx val="7487641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28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11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42.6%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34.6%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53.3%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58.3%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55.5%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55.5%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54.5%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37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43</v>
      </c>
    </row>
    <row r="40" spans="2:11" ht="24.95" customHeight="1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11</v>
      </c>
    </row>
    <row r="2" spans="1:12" ht="14.1" customHeight="1">
      <c r="G2" s="25" t="s">
        <v>36</v>
      </c>
      <c r="H2" s="25"/>
    </row>
    <row r="3" spans="1:12" ht="20.100000000000001" customHeight="1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>
      <c r="B5" s="17" t="s">
        <v>17</v>
      </c>
      <c r="C5" s="29">
        <f>SUM(C6:C13)</f>
        <v>717169</v>
      </c>
      <c r="D5" s="30">
        <f>SUM(E5:F5)</f>
        <v>210521</v>
      </c>
      <c r="E5" s="31">
        <f>SUM(E6:E13)</f>
        <v>106703</v>
      </c>
      <c r="F5" s="32">
        <f t="shared" ref="F5:G5" si="0">SUM(F6:F13)</f>
        <v>103818</v>
      </c>
      <c r="G5" s="29">
        <f t="shared" si="0"/>
        <v>226224</v>
      </c>
      <c r="H5" s="33">
        <f>D5/C5</f>
        <v>0.29354447835865743</v>
      </c>
      <c r="I5" s="26"/>
      <c r="J5" s="24">
        <f t="shared" ref="J5:J13" si="1">C5-D5-G5</f>
        <v>280424</v>
      </c>
      <c r="K5" s="58">
        <f>E5/C5</f>
        <v>0.14878362003934917</v>
      </c>
      <c r="L5" s="58">
        <f>F5/C5</f>
        <v>0.14476085831930827</v>
      </c>
    </row>
    <row r="6" spans="1:12" ht="20.100000000000001" customHeight="1" thickTop="1">
      <c r="B6" s="18" t="s">
        <v>18</v>
      </c>
      <c r="C6" s="34">
        <v>183521</v>
      </c>
      <c r="D6" s="35">
        <f t="shared" ref="D6:D13" si="2">SUM(E6:F6)</f>
        <v>41409</v>
      </c>
      <c r="E6" s="36">
        <v>23181</v>
      </c>
      <c r="F6" s="37">
        <v>18228</v>
      </c>
      <c r="G6" s="34">
        <v>59258</v>
      </c>
      <c r="H6" s="38">
        <f t="shared" ref="H6:H13" si="3">D6/C6</f>
        <v>0.22563630320235831</v>
      </c>
      <c r="I6" s="26"/>
      <c r="J6" s="24">
        <f t="shared" si="1"/>
        <v>82854</v>
      </c>
      <c r="K6" s="58">
        <f t="shared" ref="K6:K13" si="4">E6/C6</f>
        <v>0.12631252009306837</v>
      </c>
      <c r="L6" s="58">
        <f t="shared" ref="L6:L13" si="5">F6/C6</f>
        <v>9.9323783109289951E-2</v>
      </c>
    </row>
    <row r="7" spans="1:12" ht="20.100000000000001" customHeight="1">
      <c r="B7" s="19" t="s">
        <v>19</v>
      </c>
      <c r="C7" s="39">
        <v>95172</v>
      </c>
      <c r="D7" s="40">
        <f t="shared" si="2"/>
        <v>29343</v>
      </c>
      <c r="E7" s="41">
        <v>14975</v>
      </c>
      <c r="F7" s="42">
        <v>14368</v>
      </c>
      <c r="G7" s="39">
        <v>30078</v>
      </c>
      <c r="H7" s="43">
        <f t="shared" si="3"/>
        <v>0.30831547093683015</v>
      </c>
      <c r="I7" s="26"/>
      <c r="J7" s="24">
        <f t="shared" si="1"/>
        <v>35751</v>
      </c>
      <c r="K7" s="58">
        <f t="shared" si="4"/>
        <v>0.15734669860883452</v>
      </c>
      <c r="L7" s="58">
        <f t="shared" si="5"/>
        <v>0.15096877232799563</v>
      </c>
    </row>
    <row r="8" spans="1:12" ht="20.100000000000001" customHeight="1">
      <c r="B8" s="19" t="s">
        <v>20</v>
      </c>
      <c r="C8" s="39">
        <v>53219</v>
      </c>
      <c r="D8" s="40">
        <f t="shared" si="2"/>
        <v>18223</v>
      </c>
      <c r="E8" s="41">
        <v>8974</v>
      </c>
      <c r="F8" s="42">
        <v>9249</v>
      </c>
      <c r="G8" s="39">
        <v>16401</v>
      </c>
      <c r="H8" s="43">
        <f t="shared" si="3"/>
        <v>0.34241530280538907</v>
      </c>
      <c r="I8" s="26"/>
      <c r="J8" s="24">
        <f t="shared" si="1"/>
        <v>18595</v>
      </c>
      <c r="K8" s="58">
        <f t="shared" si="4"/>
        <v>0.16862398767357523</v>
      </c>
      <c r="L8" s="58">
        <f t="shared" si="5"/>
        <v>0.17379131513181384</v>
      </c>
    </row>
    <row r="9" spans="1:12" ht="20.100000000000001" customHeight="1">
      <c r="B9" s="19" t="s">
        <v>21</v>
      </c>
      <c r="C9" s="39">
        <v>31911</v>
      </c>
      <c r="D9" s="40">
        <f t="shared" si="2"/>
        <v>9206</v>
      </c>
      <c r="E9" s="41">
        <v>4699</v>
      </c>
      <c r="F9" s="42">
        <v>4507</v>
      </c>
      <c r="G9" s="39">
        <v>10277</v>
      </c>
      <c r="H9" s="43">
        <f t="shared" si="3"/>
        <v>0.28848986242988311</v>
      </c>
      <c r="I9" s="26"/>
      <c r="J9" s="24">
        <f t="shared" si="1"/>
        <v>12428</v>
      </c>
      <c r="K9" s="58">
        <f t="shared" si="4"/>
        <v>0.14725329823571809</v>
      </c>
      <c r="L9" s="58">
        <f t="shared" si="5"/>
        <v>0.14123656419416503</v>
      </c>
    </row>
    <row r="10" spans="1:12" ht="20.100000000000001" customHeight="1">
      <c r="B10" s="19" t="s">
        <v>22</v>
      </c>
      <c r="C10" s="39">
        <v>46312</v>
      </c>
      <c r="D10" s="40">
        <f t="shared" si="2"/>
        <v>13834</v>
      </c>
      <c r="E10" s="41">
        <v>6668</v>
      </c>
      <c r="F10" s="42">
        <v>7166</v>
      </c>
      <c r="G10" s="39">
        <v>14528</v>
      </c>
      <c r="H10" s="43">
        <f t="shared" si="3"/>
        <v>0.2987130765244429</v>
      </c>
      <c r="I10" s="26"/>
      <c r="J10" s="24">
        <f t="shared" si="1"/>
        <v>17950</v>
      </c>
      <c r="K10" s="58">
        <f t="shared" si="4"/>
        <v>0.14397996199689064</v>
      </c>
      <c r="L10" s="58">
        <f t="shared" si="5"/>
        <v>0.15473311452755226</v>
      </c>
    </row>
    <row r="11" spans="1:12" ht="20.100000000000001" customHeight="1">
      <c r="B11" s="19" t="s">
        <v>23</v>
      </c>
      <c r="C11" s="39">
        <v>102283</v>
      </c>
      <c r="D11" s="40">
        <f t="shared" si="2"/>
        <v>30437</v>
      </c>
      <c r="E11" s="41">
        <v>14955</v>
      </c>
      <c r="F11" s="42">
        <v>15482</v>
      </c>
      <c r="G11" s="39">
        <v>32888</v>
      </c>
      <c r="H11" s="43">
        <f t="shared" si="3"/>
        <v>0.29757633233284125</v>
      </c>
      <c r="I11" s="26"/>
      <c r="J11" s="24">
        <f t="shared" si="1"/>
        <v>38958</v>
      </c>
      <c r="K11" s="58">
        <f t="shared" si="4"/>
        <v>0.14621198048551567</v>
      </c>
      <c r="L11" s="58">
        <f t="shared" si="5"/>
        <v>0.15136435184732555</v>
      </c>
    </row>
    <row r="12" spans="1:12" ht="20.100000000000001" customHeight="1">
      <c r="B12" s="19" t="s">
        <v>24</v>
      </c>
      <c r="C12" s="39">
        <v>144366</v>
      </c>
      <c r="D12" s="40">
        <f t="shared" si="2"/>
        <v>47859</v>
      </c>
      <c r="E12" s="41">
        <v>23605</v>
      </c>
      <c r="F12" s="42">
        <v>24254</v>
      </c>
      <c r="G12" s="39">
        <v>44293</v>
      </c>
      <c r="H12" s="43">
        <f t="shared" si="3"/>
        <v>0.33151157474751675</v>
      </c>
      <c r="I12" s="26"/>
      <c r="J12" s="24">
        <f t="shared" si="1"/>
        <v>52214</v>
      </c>
      <c r="K12" s="58">
        <f t="shared" si="4"/>
        <v>0.16350802820608731</v>
      </c>
      <c r="L12" s="58">
        <f t="shared" si="5"/>
        <v>0.16800354654142943</v>
      </c>
    </row>
    <row r="13" spans="1:12" ht="20.100000000000001" customHeight="1">
      <c r="B13" s="19" t="s">
        <v>25</v>
      </c>
      <c r="C13" s="39">
        <v>60385</v>
      </c>
      <c r="D13" s="40">
        <f t="shared" si="2"/>
        <v>20210</v>
      </c>
      <c r="E13" s="41">
        <v>9646</v>
      </c>
      <c r="F13" s="42">
        <v>10564</v>
      </c>
      <c r="G13" s="39">
        <v>18501</v>
      </c>
      <c r="H13" s="43">
        <f t="shared" si="3"/>
        <v>0.33468576633269853</v>
      </c>
      <c r="I13" s="26"/>
      <c r="J13" s="24">
        <f t="shared" si="1"/>
        <v>21674</v>
      </c>
      <c r="K13" s="58">
        <f t="shared" si="4"/>
        <v>0.1597416576964478</v>
      </c>
      <c r="L13" s="58">
        <f t="shared" si="5"/>
        <v>0.17494410863625073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45</v>
      </c>
      <c r="B1" s="13"/>
    </row>
    <row r="2" spans="1:12" ht="14.1" customHeight="1">
      <c r="K2" s="44" t="s">
        <v>2</v>
      </c>
    </row>
    <row r="3" spans="1:12" ht="20.100000000000001" customHeight="1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>
      <c r="B4" s="193" t="s">
        <v>62</v>
      </c>
      <c r="C4" s="194"/>
      <c r="D4" s="45">
        <f>SUM(D5:D6)</f>
        <v>7818</v>
      </c>
      <c r="E4" s="46">
        <f t="shared" ref="E4:K4" si="0">SUM(E5:E6)</f>
        <v>5086</v>
      </c>
      <c r="F4" s="46">
        <f t="shared" si="0"/>
        <v>8218</v>
      </c>
      <c r="G4" s="46">
        <f t="shared" si="0"/>
        <v>5046</v>
      </c>
      <c r="H4" s="46">
        <f t="shared" si="0"/>
        <v>4245</v>
      </c>
      <c r="I4" s="46">
        <f t="shared" si="0"/>
        <v>5252</v>
      </c>
      <c r="J4" s="45">
        <f t="shared" si="0"/>
        <v>3153</v>
      </c>
      <c r="K4" s="47">
        <f t="shared" si="0"/>
        <v>38818</v>
      </c>
      <c r="L4" s="55">
        <f>K4/人口統計!D5</f>
        <v>0.18439015585143526</v>
      </c>
    </row>
    <row r="5" spans="1:12" ht="20.100000000000001" customHeight="1">
      <c r="B5" s="115"/>
      <c r="C5" s="116" t="s">
        <v>39</v>
      </c>
      <c r="D5" s="48">
        <v>994</v>
      </c>
      <c r="E5" s="49">
        <v>805</v>
      </c>
      <c r="F5" s="49">
        <v>846</v>
      </c>
      <c r="G5" s="49">
        <v>635</v>
      </c>
      <c r="H5" s="49">
        <v>506</v>
      </c>
      <c r="I5" s="49">
        <v>522</v>
      </c>
      <c r="J5" s="48">
        <v>312</v>
      </c>
      <c r="K5" s="50">
        <f>SUM(D5:J5)</f>
        <v>4620</v>
      </c>
      <c r="L5" s="56">
        <f>K5/人口統計!D5</f>
        <v>2.1945554125241663E-2</v>
      </c>
    </row>
    <row r="6" spans="1:12" ht="20.100000000000001" customHeight="1">
      <c r="B6" s="115"/>
      <c r="C6" s="117" t="s">
        <v>40</v>
      </c>
      <c r="D6" s="51">
        <v>6824</v>
      </c>
      <c r="E6" s="52">
        <v>4281</v>
      </c>
      <c r="F6" s="52">
        <v>7372</v>
      </c>
      <c r="G6" s="52">
        <v>4411</v>
      </c>
      <c r="H6" s="52">
        <v>3739</v>
      </c>
      <c r="I6" s="52">
        <v>4730</v>
      </c>
      <c r="J6" s="51">
        <v>2841</v>
      </c>
      <c r="K6" s="53">
        <f>SUM(D6:J6)</f>
        <v>34198</v>
      </c>
      <c r="L6" s="57">
        <f>K6/人口統計!D5</f>
        <v>0.1624446017261936</v>
      </c>
    </row>
    <row r="7" spans="1:12" ht="20.100000000000001" customHeight="1" thickBot="1">
      <c r="B7" s="193" t="s">
        <v>63</v>
      </c>
      <c r="C7" s="194"/>
      <c r="D7" s="45">
        <v>100</v>
      </c>
      <c r="E7" s="46">
        <v>123</v>
      </c>
      <c r="F7" s="46">
        <v>117</v>
      </c>
      <c r="G7" s="46">
        <v>103</v>
      </c>
      <c r="H7" s="46">
        <v>99</v>
      </c>
      <c r="I7" s="46">
        <v>100</v>
      </c>
      <c r="J7" s="45">
        <v>74</v>
      </c>
      <c r="K7" s="47">
        <f>SUM(D7:J7)</f>
        <v>716</v>
      </c>
      <c r="L7" s="78"/>
    </row>
    <row r="8" spans="1:12" ht="20.100000000000001" customHeight="1" thickTop="1">
      <c r="B8" s="195" t="s">
        <v>35</v>
      </c>
      <c r="C8" s="196"/>
      <c r="D8" s="35">
        <f>D4+D7</f>
        <v>7918</v>
      </c>
      <c r="E8" s="34">
        <f t="shared" ref="E8:K8" si="1">E4+E7</f>
        <v>5209</v>
      </c>
      <c r="F8" s="34">
        <f t="shared" si="1"/>
        <v>8335</v>
      </c>
      <c r="G8" s="34">
        <f t="shared" si="1"/>
        <v>5149</v>
      </c>
      <c r="H8" s="34">
        <f t="shared" si="1"/>
        <v>4344</v>
      </c>
      <c r="I8" s="34">
        <f t="shared" si="1"/>
        <v>5352</v>
      </c>
      <c r="J8" s="35">
        <f t="shared" si="1"/>
        <v>3227</v>
      </c>
      <c r="K8" s="54">
        <f t="shared" si="1"/>
        <v>39534</v>
      </c>
      <c r="L8" s="79"/>
    </row>
    <row r="9" spans="1:12" ht="20.100000000000001" customHeight="1"/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>
      <c r="A20" s="13" t="s">
        <v>44</v>
      </c>
    </row>
    <row r="21" spans="1:12" ht="14.1" customHeight="1">
      <c r="K21" s="44" t="s">
        <v>2</v>
      </c>
    </row>
    <row r="22" spans="1:12" ht="20.100000000000001" customHeight="1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>
      <c r="B23" s="197" t="s">
        <v>18</v>
      </c>
      <c r="C23" s="199"/>
      <c r="D23" s="40">
        <v>1248</v>
      </c>
      <c r="E23" s="39">
        <v>797</v>
      </c>
      <c r="F23" s="39">
        <v>1165</v>
      </c>
      <c r="G23" s="39">
        <v>721</v>
      </c>
      <c r="H23" s="39">
        <v>618</v>
      </c>
      <c r="I23" s="39">
        <v>871</v>
      </c>
      <c r="J23" s="40">
        <v>527</v>
      </c>
      <c r="K23" s="167">
        <f t="shared" ref="K23:K30" si="2">SUM(D23:J23)</f>
        <v>5947</v>
      </c>
      <c r="L23" s="188">
        <f>K23/人口統計!D6</f>
        <v>0.14361612209906058</v>
      </c>
    </row>
    <row r="24" spans="1:12" ht="20.100000000000001" customHeight="1">
      <c r="B24" s="197" t="s">
        <v>19</v>
      </c>
      <c r="C24" s="199"/>
      <c r="D24" s="45">
        <v>1159</v>
      </c>
      <c r="E24" s="46">
        <v>841</v>
      </c>
      <c r="F24" s="46">
        <v>1170</v>
      </c>
      <c r="G24" s="46">
        <v>693</v>
      </c>
      <c r="H24" s="46">
        <v>558</v>
      </c>
      <c r="I24" s="46">
        <v>666</v>
      </c>
      <c r="J24" s="45">
        <v>448</v>
      </c>
      <c r="K24" s="47">
        <f t="shared" si="2"/>
        <v>5535</v>
      </c>
      <c r="L24" s="55">
        <f>K24/人口統計!D7</f>
        <v>0.18863101932317758</v>
      </c>
    </row>
    <row r="25" spans="1:12" ht="20.100000000000001" customHeight="1">
      <c r="B25" s="197" t="s">
        <v>20</v>
      </c>
      <c r="C25" s="199"/>
      <c r="D25" s="45">
        <v>792</v>
      </c>
      <c r="E25" s="46">
        <v>482</v>
      </c>
      <c r="F25" s="46">
        <v>801</v>
      </c>
      <c r="G25" s="46">
        <v>551</v>
      </c>
      <c r="H25" s="46">
        <v>463</v>
      </c>
      <c r="I25" s="46">
        <v>482</v>
      </c>
      <c r="J25" s="45">
        <v>287</v>
      </c>
      <c r="K25" s="47">
        <f t="shared" si="2"/>
        <v>3858</v>
      </c>
      <c r="L25" s="55">
        <f>K25/人口統計!D8</f>
        <v>0.21171047577237556</v>
      </c>
    </row>
    <row r="26" spans="1:12" ht="20.100000000000001" customHeight="1">
      <c r="B26" s="197" t="s">
        <v>21</v>
      </c>
      <c r="C26" s="199"/>
      <c r="D26" s="45">
        <v>220</v>
      </c>
      <c r="E26" s="46">
        <v>184</v>
      </c>
      <c r="F26" s="46">
        <v>323</v>
      </c>
      <c r="G26" s="46">
        <v>212</v>
      </c>
      <c r="H26" s="46">
        <v>196</v>
      </c>
      <c r="I26" s="46">
        <v>207</v>
      </c>
      <c r="J26" s="45">
        <v>153</v>
      </c>
      <c r="K26" s="47">
        <f t="shared" si="2"/>
        <v>1495</v>
      </c>
      <c r="L26" s="55">
        <f>K26/人口統計!D9</f>
        <v>0.16239409081034109</v>
      </c>
    </row>
    <row r="27" spans="1:12" ht="20.100000000000001" customHeight="1">
      <c r="B27" s="197" t="s">
        <v>22</v>
      </c>
      <c r="C27" s="199"/>
      <c r="D27" s="45">
        <v>419</v>
      </c>
      <c r="E27" s="46">
        <v>259</v>
      </c>
      <c r="F27" s="46">
        <v>527</v>
      </c>
      <c r="G27" s="46">
        <v>299</v>
      </c>
      <c r="H27" s="46">
        <v>252</v>
      </c>
      <c r="I27" s="46">
        <v>322</v>
      </c>
      <c r="J27" s="45">
        <v>180</v>
      </c>
      <c r="K27" s="47">
        <f t="shared" si="2"/>
        <v>2258</v>
      </c>
      <c r="L27" s="55">
        <f>K27/人口統計!D10</f>
        <v>0.16322104958797165</v>
      </c>
    </row>
    <row r="28" spans="1:12" ht="20.100000000000001" customHeight="1">
      <c r="B28" s="197" t="s">
        <v>23</v>
      </c>
      <c r="C28" s="199"/>
      <c r="D28" s="45">
        <v>709</v>
      </c>
      <c r="E28" s="46">
        <v>647</v>
      </c>
      <c r="F28" s="46">
        <v>1278</v>
      </c>
      <c r="G28" s="46">
        <v>625</v>
      </c>
      <c r="H28" s="46">
        <v>609</v>
      </c>
      <c r="I28" s="46">
        <v>734</v>
      </c>
      <c r="J28" s="45">
        <v>377</v>
      </c>
      <c r="K28" s="47">
        <f t="shared" si="2"/>
        <v>4979</v>
      </c>
      <c r="L28" s="55">
        <f>K28/人口統計!D11</f>
        <v>0.16358379603771725</v>
      </c>
    </row>
    <row r="29" spans="1:12" ht="20.100000000000001" customHeight="1">
      <c r="B29" s="197" t="s">
        <v>24</v>
      </c>
      <c r="C29" s="198"/>
      <c r="D29" s="40">
        <v>2738</v>
      </c>
      <c r="E29" s="39">
        <v>1497</v>
      </c>
      <c r="F29" s="39">
        <v>2250</v>
      </c>
      <c r="G29" s="39">
        <v>1515</v>
      </c>
      <c r="H29" s="39">
        <v>1213</v>
      </c>
      <c r="I29" s="39">
        <v>1398</v>
      </c>
      <c r="J29" s="40">
        <v>840</v>
      </c>
      <c r="K29" s="167">
        <f t="shared" si="2"/>
        <v>11451</v>
      </c>
      <c r="L29" s="168">
        <f>K29/人口統計!D12</f>
        <v>0.23926534194195448</v>
      </c>
    </row>
    <row r="30" spans="1:12" ht="20.100000000000001" customHeight="1">
      <c r="B30" s="197" t="s">
        <v>25</v>
      </c>
      <c r="C30" s="198"/>
      <c r="D30" s="40">
        <v>533</v>
      </c>
      <c r="E30" s="39">
        <v>379</v>
      </c>
      <c r="F30" s="39">
        <v>704</v>
      </c>
      <c r="G30" s="39">
        <v>430</v>
      </c>
      <c r="H30" s="39">
        <v>336</v>
      </c>
      <c r="I30" s="39">
        <v>572</v>
      </c>
      <c r="J30" s="40">
        <v>341</v>
      </c>
      <c r="K30" s="167">
        <f t="shared" si="2"/>
        <v>3295</v>
      </c>
      <c r="L30" s="168">
        <f>K30/人口統計!D13</f>
        <v>0.16303809995051954</v>
      </c>
    </row>
    <row r="31" spans="1:12" ht="20.100000000000001" customHeight="1">
      <c r="C31" s="14" t="s">
        <v>46</v>
      </c>
    </row>
    <row r="32" spans="1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4" t="s">
        <v>48</v>
      </c>
    </row>
    <row r="2" spans="1:19" ht="20.100000000000001" customHeight="1"/>
    <row r="3" spans="1:19" ht="20.100000000000001" customHeight="1" thickBot="1">
      <c r="B3" s="201"/>
      <c r="C3" s="201"/>
      <c r="D3" s="201" t="s">
        <v>120</v>
      </c>
      <c r="E3" s="201"/>
      <c r="F3" s="201" t="s">
        <v>121</v>
      </c>
      <c r="G3" s="201"/>
      <c r="H3" s="201" t="s">
        <v>122</v>
      </c>
      <c r="I3" s="201"/>
      <c r="J3" s="201" t="s">
        <v>123</v>
      </c>
      <c r="K3" s="201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>
      <c r="B5" s="202" t="s">
        <v>124</v>
      </c>
      <c r="C5" s="202"/>
      <c r="D5" s="173">
        <v>29015</v>
      </c>
      <c r="E5" s="174">
        <v>1797684.5200000003</v>
      </c>
      <c r="F5" s="175">
        <v>10777</v>
      </c>
      <c r="G5" s="176">
        <v>216934.08000000002</v>
      </c>
      <c r="H5" s="173">
        <v>2929</v>
      </c>
      <c r="I5" s="174">
        <v>670664.6100000001</v>
      </c>
      <c r="J5" s="175">
        <v>6951</v>
      </c>
      <c r="K5" s="176">
        <v>1905617.7900000005</v>
      </c>
      <c r="M5" s="147">
        <f>Q5+Q7</f>
        <v>39792</v>
      </c>
      <c r="N5" s="119" t="s">
        <v>106</v>
      </c>
      <c r="O5" s="120"/>
      <c r="P5" s="132"/>
      <c r="Q5" s="121">
        <v>29015</v>
      </c>
      <c r="R5" s="122">
        <v>1797684.5200000003</v>
      </c>
      <c r="S5" s="122">
        <f>R5/Q5*100</f>
        <v>6195.7074616577647</v>
      </c>
    </row>
    <row r="6" spans="1:19" ht="20.100000000000001" customHeight="1" thickTop="1">
      <c r="B6" s="203" t="s">
        <v>112</v>
      </c>
      <c r="C6" s="203"/>
      <c r="D6" s="169">
        <v>4539</v>
      </c>
      <c r="E6" s="170">
        <v>256341.26999999993</v>
      </c>
      <c r="F6" s="171">
        <v>1762</v>
      </c>
      <c r="G6" s="172">
        <v>35633.120000000003</v>
      </c>
      <c r="H6" s="169">
        <v>290</v>
      </c>
      <c r="I6" s="170">
        <v>67627.190000000017</v>
      </c>
      <c r="J6" s="171">
        <v>1116</v>
      </c>
      <c r="K6" s="172">
        <v>335215.39</v>
      </c>
      <c r="M6" s="58"/>
      <c r="N6" s="123"/>
      <c r="O6" s="92" t="s">
        <v>103</v>
      </c>
      <c r="P6" s="105"/>
      <c r="Q6" s="96">
        <f>Q5/Q$13</f>
        <v>0.58413190529875991</v>
      </c>
      <c r="R6" s="97">
        <f>R5/R$13</f>
        <v>0.39157553604401402</v>
      </c>
      <c r="S6" s="98" t="s">
        <v>105</v>
      </c>
    </row>
    <row r="7" spans="1:19" ht="20.100000000000001" customHeight="1">
      <c r="B7" s="200" t="s">
        <v>113</v>
      </c>
      <c r="C7" s="200"/>
      <c r="D7" s="143">
        <v>4414</v>
      </c>
      <c r="E7" s="144">
        <v>266765.48000000004</v>
      </c>
      <c r="F7" s="145">
        <v>1759</v>
      </c>
      <c r="G7" s="146">
        <v>33031.730000000003</v>
      </c>
      <c r="H7" s="143">
        <v>241</v>
      </c>
      <c r="I7" s="144">
        <v>55807.420000000006</v>
      </c>
      <c r="J7" s="145">
        <v>904</v>
      </c>
      <c r="K7" s="146">
        <v>247424.76</v>
      </c>
      <c r="M7" s="58"/>
      <c r="N7" s="124" t="s">
        <v>107</v>
      </c>
      <c r="O7" s="125"/>
      <c r="P7" s="133"/>
      <c r="Q7" s="126">
        <v>10777</v>
      </c>
      <c r="R7" s="127">
        <v>216934.08000000002</v>
      </c>
      <c r="S7" s="127">
        <f>R7/Q7*100</f>
        <v>2012.9356963904613</v>
      </c>
    </row>
    <row r="8" spans="1:19" ht="20.100000000000001" customHeight="1">
      <c r="B8" s="200" t="s">
        <v>114</v>
      </c>
      <c r="C8" s="200"/>
      <c r="D8" s="143">
        <v>2747</v>
      </c>
      <c r="E8" s="144">
        <v>165729.45000000004</v>
      </c>
      <c r="F8" s="145">
        <v>1086</v>
      </c>
      <c r="G8" s="146">
        <v>20507.919999999998</v>
      </c>
      <c r="H8" s="143">
        <v>329</v>
      </c>
      <c r="I8" s="144">
        <v>83415.360000000015</v>
      </c>
      <c r="J8" s="145">
        <v>639</v>
      </c>
      <c r="K8" s="146">
        <v>185779.66000000003</v>
      </c>
      <c r="L8" s="87"/>
      <c r="M8" s="86"/>
      <c r="N8" s="128"/>
      <c r="O8" s="92" t="s">
        <v>103</v>
      </c>
      <c r="P8" s="105"/>
      <c r="Q8" s="96">
        <f>Q7/Q$13</f>
        <v>0.21696327911096794</v>
      </c>
      <c r="R8" s="97">
        <f>R7/R$13</f>
        <v>4.7253051198446659E-2</v>
      </c>
      <c r="S8" s="98" t="s">
        <v>104</v>
      </c>
    </row>
    <row r="9" spans="1:19" ht="20.100000000000001" customHeight="1">
      <c r="B9" s="200" t="s">
        <v>115</v>
      </c>
      <c r="C9" s="200"/>
      <c r="D9" s="143">
        <v>1134</v>
      </c>
      <c r="E9" s="144">
        <v>71200.540000000008</v>
      </c>
      <c r="F9" s="145">
        <v>317</v>
      </c>
      <c r="G9" s="146">
        <v>5660.7</v>
      </c>
      <c r="H9" s="143">
        <v>46</v>
      </c>
      <c r="I9" s="144">
        <v>11388.25</v>
      </c>
      <c r="J9" s="145">
        <v>361</v>
      </c>
      <c r="K9" s="146">
        <v>100573.24</v>
      </c>
      <c r="L9" s="87"/>
      <c r="M9" s="86"/>
      <c r="N9" s="124" t="s">
        <v>108</v>
      </c>
      <c r="O9" s="125"/>
      <c r="P9" s="133"/>
      <c r="Q9" s="126">
        <v>2929</v>
      </c>
      <c r="R9" s="127">
        <v>670664.6100000001</v>
      </c>
      <c r="S9" s="127">
        <f>R9/Q9*100</f>
        <v>22897.391942642542</v>
      </c>
    </row>
    <row r="10" spans="1:19" ht="20.100000000000001" customHeight="1">
      <c r="B10" s="200" t="s">
        <v>116</v>
      </c>
      <c r="C10" s="200"/>
      <c r="D10" s="143">
        <v>1678</v>
      </c>
      <c r="E10" s="144">
        <v>109531.26999999997</v>
      </c>
      <c r="F10" s="145">
        <v>601</v>
      </c>
      <c r="G10" s="146">
        <v>12486.369999999997</v>
      </c>
      <c r="H10" s="143">
        <v>212</v>
      </c>
      <c r="I10" s="144">
        <v>46642.49</v>
      </c>
      <c r="J10" s="145">
        <v>391</v>
      </c>
      <c r="K10" s="146">
        <v>106859.08999999998</v>
      </c>
      <c r="L10" s="87"/>
      <c r="M10" s="86"/>
      <c r="N10" s="93"/>
      <c r="O10" s="92" t="s">
        <v>103</v>
      </c>
      <c r="P10" s="105"/>
      <c r="Q10" s="96">
        <f>Q9/Q$13</f>
        <v>5.8966822354646481E-2</v>
      </c>
      <c r="R10" s="97">
        <f>R9/R$13</f>
        <v>0.14608561805188131</v>
      </c>
      <c r="S10" s="98" t="s">
        <v>104</v>
      </c>
    </row>
    <row r="11" spans="1:19" ht="20.100000000000001" customHeight="1">
      <c r="B11" s="200" t="s">
        <v>117</v>
      </c>
      <c r="C11" s="200"/>
      <c r="D11" s="143">
        <v>3610</v>
      </c>
      <c r="E11" s="144">
        <v>239729.38000000003</v>
      </c>
      <c r="F11" s="145">
        <v>1284</v>
      </c>
      <c r="G11" s="146">
        <v>30081.149999999994</v>
      </c>
      <c r="H11" s="143">
        <v>478</v>
      </c>
      <c r="I11" s="144">
        <v>105641.02</v>
      </c>
      <c r="J11" s="145">
        <v>959</v>
      </c>
      <c r="K11" s="146">
        <v>255724.12</v>
      </c>
      <c r="L11" s="87"/>
      <c r="M11" s="86"/>
      <c r="N11" s="124" t="s">
        <v>109</v>
      </c>
      <c r="O11" s="125"/>
      <c r="P11" s="133"/>
      <c r="Q11" s="99">
        <v>6951</v>
      </c>
      <c r="R11" s="100">
        <v>1905617.7900000005</v>
      </c>
      <c r="S11" s="100">
        <f>R11/Q11*100</f>
        <v>27415.016400517918</v>
      </c>
    </row>
    <row r="12" spans="1:19" ht="20.100000000000001" customHeight="1" thickBot="1">
      <c r="B12" s="200" t="s">
        <v>118</v>
      </c>
      <c r="C12" s="200"/>
      <c r="D12" s="143">
        <v>8394</v>
      </c>
      <c r="E12" s="144">
        <v>516470.68000000017</v>
      </c>
      <c r="F12" s="145">
        <v>3070</v>
      </c>
      <c r="G12" s="146">
        <v>61438.93</v>
      </c>
      <c r="H12" s="143">
        <v>1072</v>
      </c>
      <c r="I12" s="144">
        <v>247343.40000000002</v>
      </c>
      <c r="J12" s="145">
        <v>1781</v>
      </c>
      <c r="K12" s="146">
        <v>460005.95</v>
      </c>
      <c r="L12" s="87"/>
      <c r="M12" s="86"/>
      <c r="N12" s="123"/>
      <c r="O12" s="82" t="s">
        <v>103</v>
      </c>
      <c r="P12" s="106"/>
      <c r="Q12" s="101">
        <f>Q11/Q$13</f>
        <v>0.1399379932356257</v>
      </c>
      <c r="R12" s="102">
        <f>R11/R$13</f>
        <v>0.41508579470565804</v>
      </c>
      <c r="S12" s="103" t="s">
        <v>104</v>
      </c>
    </row>
    <row r="13" spans="1:19" ht="20.100000000000001" customHeight="1" thickTop="1">
      <c r="B13" s="181" t="s">
        <v>119</v>
      </c>
      <c r="C13" s="181"/>
      <c r="D13" s="143">
        <v>2499</v>
      </c>
      <c r="E13" s="144">
        <v>171916.45</v>
      </c>
      <c r="F13" s="145">
        <v>898</v>
      </c>
      <c r="G13" s="146">
        <v>18094.160000000003</v>
      </c>
      <c r="H13" s="143">
        <v>261</v>
      </c>
      <c r="I13" s="144">
        <v>52799.48000000001</v>
      </c>
      <c r="J13" s="145">
        <v>800</v>
      </c>
      <c r="K13" s="146">
        <v>214035.58</v>
      </c>
      <c r="M13" s="58"/>
      <c r="N13" s="129" t="s">
        <v>110</v>
      </c>
      <c r="O13" s="130"/>
      <c r="P13" s="131"/>
      <c r="Q13" s="94">
        <f>Q5+Q7+Q9+Q11</f>
        <v>49672</v>
      </c>
      <c r="R13" s="95">
        <f>R5+R7+R9+R11</f>
        <v>4590901.0000000009</v>
      </c>
      <c r="S13" s="95">
        <f>R13/Q13*100</f>
        <v>9242.432356257048</v>
      </c>
    </row>
    <row r="14" spans="1:19" ht="20.100000000000001" customHeight="1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0.58413190529875991</v>
      </c>
      <c r="O16" s="58">
        <f>F5/(D5+F5+H5+J5)</f>
        <v>0.21696327911096794</v>
      </c>
      <c r="P16" s="58">
        <f>H5/(D5+F5+H5+J5)</f>
        <v>5.8966822354646481E-2</v>
      </c>
      <c r="Q16" s="58">
        <f>J5/(D5+F5+H5+J5)</f>
        <v>0.1399379932356257</v>
      </c>
    </row>
    <row r="17" spans="13:17" ht="20.100000000000001" customHeight="1">
      <c r="M17" s="14" t="s">
        <v>132</v>
      </c>
      <c r="N17" s="58">
        <f t="shared" ref="N17:N23" si="0">D6/(D6+F6+H6+J6)</f>
        <v>0.58894511483067347</v>
      </c>
      <c r="O17" s="58">
        <f t="shared" ref="O17:O23" si="1">F6/(D6+F6+H6+J6)</f>
        <v>0.22862332944076813</v>
      </c>
      <c r="P17" s="58">
        <f t="shared" ref="P17:P23" si="2">H6/(D6+F6+H6+J6)</f>
        <v>3.7628130271182045E-2</v>
      </c>
      <c r="Q17" s="58">
        <f t="shared" ref="Q17:Q23" si="3">J6/(D6+F6+H6+J6)</f>
        <v>0.1448034254573764</v>
      </c>
    </row>
    <row r="18" spans="13:17" ht="20.100000000000001" customHeight="1">
      <c r="M18" s="14" t="s">
        <v>133</v>
      </c>
      <c r="N18" s="58">
        <f t="shared" si="0"/>
        <v>0.60317026509975402</v>
      </c>
      <c r="O18" s="58">
        <f t="shared" si="1"/>
        <v>0.2403662202787647</v>
      </c>
      <c r="P18" s="58">
        <f t="shared" si="2"/>
        <v>3.2932495217272477E-2</v>
      </c>
      <c r="Q18" s="58">
        <f t="shared" si="3"/>
        <v>0.1235310194042088</v>
      </c>
    </row>
    <row r="19" spans="13:17" ht="20.100000000000001" customHeight="1">
      <c r="M19" s="14" t="s">
        <v>134</v>
      </c>
      <c r="N19" s="58">
        <f t="shared" si="0"/>
        <v>0.57217246406998545</v>
      </c>
      <c r="O19" s="58">
        <f t="shared" si="1"/>
        <v>0.22620287440116643</v>
      </c>
      <c r="P19" s="58">
        <f t="shared" si="2"/>
        <v>6.8527390127056859E-2</v>
      </c>
      <c r="Q19" s="58">
        <f t="shared" si="3"/>
        <v>0.13309727140179128</v>
      </c>
    </row>
    <row r="20" spans="13:17" ht="20.100000000000001" customHeight="1">
      <c r="M20" s="14" t="s">
        <v>135</v>
      </c>
      <c r="N20" s="58">
        <f t="shared" si="0"/>
        <v>0.61033369214208821</v>
      </c>
      <c r="O20" s="58">
        <f t="shared" si="1"/>
        <v>0.17061356297093649</v>
      </c>
      <c r="P20" s="58">
        <f t="shared" si="2"/>
        <v>2.4757804090419805E-2</v>
      </c>
      <c r="Q20" s="58">
        <f t="shared" si="3"/>
        <v>0.19429494079655543</v>
      </c>
    </row>
    <row r="21" spans="13:17" ht="20.100000000000001" customHeight="1">
      <c r="M21" s="14" t="s">
        <v>136</v>
      </c>
      <c r="N21" s="58">
        <f t="shared" si="0"/>
        <v>0.58223455933379598</v>
      </c>
      <c r="O21" s="58">
        <f t="shared" si="1"/>
        <v>0.20853573907009021</v>
      </c>
      <c r="P21" s="58">
        <f t="shared" si="2"/>
        <v>7.356002775850104E-2</v>
      </c>
      <c r="Q21" s="58">
        <f t="shared" si="3"/>
        <v>0.13566967383761278</v>
      </c>
    </row>
    <row r="22" spans="13:17" ht="20.100000000000001" customHeight="1">
      <c r="M22" s="14" t="s">
        <v>137</v>
      </c>
      <c r="N22" s="58">
        <f t="shared" si="0"/>
        <v>0.57021007739693574</v>
      </c>
      <c r="O22" s="58">
        <f t="shared" si="1"/>
        <v>0.20281156215447796</v>
      </c>
      <c r="P22" s="58">
        <f t="shared" si="2"/>
        <v>7.5501500552835249E-2</v>
      </c>
      <c r="Q22" s="58">
        <f t="shared" si="3"/>
        <v>0.15147685989575108</v>
      </c>
    </row>
    <row r="23" spans="13:17" ht="20.100000000000001" customHeight="1">
      <c r="M23" s="14" t="s">
        <v>138</v>
      </c>
      <c r="N23" s="58">
        <f t="shared" si="0"/>
        <v>0.5862960117343019</v>
      </c>
      <c r="O23" s="58">
        <f t="shared" si="1"/>
        <v>0.2144303974296291</v>
      </c>
      <c r="P23" s="58">
        <f t="shared" si="2"/>
        <v>7.4876021512886776E-2</v>
      </c>
      <c r="Q23" s="58">
        <f t="shared" si="3"/>
        <v>0.12439756932318223</v>
      </c>
    </row>
    <row r="24" spans="13:17" ht="20.100000000000001" customHeight="1">
      <c r="M24" s="14" t="s">
        <v>139</v>
      </c>
      <c r="N24" s="58">
        <f t="shared" ref="N24" si="4">D13/(D13+F13+H13+J13)</f>
        <v>0.56056527590847915</v>
      </c>
      <c r="O24" s="58">
        <f t="shared" ref="O24" si="5">F13/(D13+F13+H13+J13)</f>
        <v>0.20143562135486764</v>
      </c>
      <c r="P24" s="58">
        <f t="shared" ref="P24" si="6">H13/(D13+F13+H13+J13)</f>
        <v>5.8546433378196504E-2</v>
      </c>
      <c r="Q24" s="58">
        <f t="shared" ref="Q24" si="7">J13/(D13+F13+H13+J13)</f>
        <v>0.17945266935845672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0.39157553604401402</v>
      </c>
      <c r="O29" s="58">
        <f>G5/(E5+G5+I5+K5)</f>
        <v>4.7253051198446659E-2</v>
      </c>
      <c r="P29" s="58">
        <f>I5/(E5+G5+I5+K5)</f>
        <v>0.14608561805188131</v>
      </c>
      <c r="Q29" s="58">
        <f>K5/(E5+G5+I5+K5)</f>
        <v>0.41508579470565804</v>
      </c>
    </row>
    <row r="30" spans="13:17" ht="20.100000000000001" customHeight="1">
      <c r="M30" s="14" t="s">
        <v>132</v>
      </c>
      <c r="N30" s="58">
        <f t="shared" ref="N30:N37" si="8">E6/(E6+G6+I6+K6)</f>
        <v>0.36893351928350271</v>
      </c>
      <c r="O30" s="58">
        <f t="shared" ref="O30:O37" si="9">G6/(E6+G6+I6+K6)</f>
        <v>5.1284182077475746E-2</v>
      </c>
      <c r="P30" s="58">
        <f t="shared" ref="P30:P37" si="10">I6/(E6+G6+I6+K6)</f>
        <v>9.733094170109291E-2</v>
      </c>
      <c r="Q30" s="58">
        <f t="shared" ref="Q30:Q37" si="11">K6/(E6+G6+I6+K6)</f>
        <v>0.48245135693792862</v>
      </c>
    </row>
    <row r="31" spans="13:17" ht="20.100000000000001" customHeight="1">
      <c r="M31" s="14" t="s">
        <v>133</v>
      </c>
      <c r="N31" s="58">
        <f t="shared" si="8"/>
        <v>0.44237558637067431</v>
      </c>
      <c r="O31" s="58">
        <f t="shared" si="9"/>
        <v>5.4776318613591952E-2</v>
      </c>
      <c r="P31" s="58">
        <f t="shared" si="10"/>
        <v>9.2545107959000145E-2</v>
      </c>
      <c r="Q31" s="58">
        <f t="shared" si="11"/>
        <v>0.41030298705673368</v>
      </c>
    </row>
    <row r="32" spans="13:17" ht="20.100000000000001" customHeight="1">
      <c r="M32" s="14" t="s">
        <v>134</v>
      </c>
      <c r="N32" s="58">
        <f t="shared" si="8"/>
        <v>0.3638947374823297</v>
      </c>
      <c r="O32" s="58">
        <f t="shared" si="9"/>
        <v>4.5029559711376684E-2</v>
      </c>
      <c r="P32" s="58">
        <f t="shared" si="10"/>
        <v>0.18315640659637755</v>
      </c>
      <c r="Q32" s="58">
        <f t="shared" si="11"/>
        <v>0.40791929620991596</v>
      </c>
    </row>
    <row r="33" spans="13:17" ht="20.100000000000001" customHeight="1">
      <c r="M33" s="14" t="s">
        <v>135</v>
      </c>
      <c r="N33" s="58">
        <f t="shared" si="8"/>
        <v>0.37707610730975027</v>
      </c>
      <c r="O33" s="58">
        <f t="shared" si="9"/>
        <v>2.9978911966795519E-2</v>
      </c>
      <c r="P33" s="58">
        <f t="shared" si="10"/>
        <v>6.0311859700365518E-2</v>
      </c>
      <c r="Q33" s="58">
        <f t="shared" si="11"/>
        <v>0.53263312102308868</v>
      </c>
    </row>
    <row r="34" spans="13:17" ht="20.100000000000001" customHeight="1">
      <c r="M34" s="14" t="s">
        <v>136</v>
      </c>
      <c r="N34" s="58">
        <f t="shared" si="8"/>
        <v>0.39754493352587156</v>
      </c>
      <c r="O34" s="58">
        <f t="shared" si="9"/>
        <v>4.5319415465824846E-2</v>
      </c>
      <c r="P34" s="58">
        <f t="shared" si="10"/>
        <v>0.1692894238013595</v>
      </c>
      <c r="Q34" s="58">
        <f t="shared" si="11"/>
        <v>0.38784622720694401</v>
      </c>
    </row>
    <row r="35" spans="13:17" ht="20.100000000000001" customHeight="1">
      <c r="M35" s="14" t="s">
        <v>137</v>
      </c>
      <c r="N35" s="58">
        <f t="shared" si="8"/>
        <v>0.3798140381425032</v>
      </c>
      <c r="O35" s="58">
        <f t="shared" si="9"/>
        <v>4.7658918791974335E-2</v>
      </c>
      <c r="P35" s="58">
        <f t="shared" si="10"/>
        <v>0.16737181900563436</v>
      </c>
      <c r="Q35" s="58">
        <f t="shared" si="11"/>
        <v>0.40515522405988807</v>
      </c>
    </row>
    <row r="36" spans="13:17" ht="20.100000000000001" customHeight="1">
      <c r="M36" s="14" t="s">
        <v>138</v>
      </c>
      <c r="N36" s="58">
        <f t="shared" si="8"/>
        <v>0.40184172689992381</v>
      </c>
      <c r="O36" s="58">
        <f t="shared" si="9"/>
        <v>4.7802763421310825E-2</v>
      </c>
      <c r="P36" s="58">
        <f t="shared" si="10"/>
        <v>0.19244635337924429</v>
      </c>
      <c r="Q36" s="58">
        <f t="shared" si="11"/>
        <v>0.35790915629952108</v>
      </c>
    </row>
    <row r="37" spans="13:17" ht="20.100000000000001" customHeight="1">
      <c r="M37" s="14" t="s">
        <v>139</v>
      </c>
      <c r="N37" s="58">
        <f t="shared" si="8"/>
        <v>0.37631187354801893</v>
      </c>
      <c r="O37" s="58">
        <f t="shared" si="9"/>
        <v>3.9606723206985855E-2</v>
      </c>
      <c r="P37" s="58">
        <f t="shared" si="10"/>
        <v>0.11557399679414715</v>
      </c>
      <c r="Q37" s="58">
        <f t="shared" si="11"/>
        <v>0.46850740645084799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/>
    <row r="105" spans="4:11" ht="20.100000000000001" customHeight="1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>
      <c r="A1" s="104" t="s">
        <v>97</v>
      </c>
    </row>
    <row r="2" spans="1:14" s="14" customFormat="1" ht="20.100000000000001" customHeight="1"/>
    <row r="3" spans="1:14" s="14" customFormat="1" ht="20.100000000000001" customHeight="1">
      <c r="B3" s="191" t="s">
        <v>49</v>
      </c>
      <c r="C3" s="215"/>
      <c r="D3" s="216"/>
      <c r="E3" s="219" t="s">
        <v>47</v>
      </c>
      <c r="F3" s="204" t="s">
        <v>98</v>
      </c>
      <c r="G3" s="219" t="s">
        <v>52</v>
      </c>
      <c r="H3" s="204" t="s">
        <v>98</v>
      </c>
    </row>
    <row r="4" spans="1:14" s="14" customFormat="1" ht="20.100000000000001" customHeight="1" thickBot="1">
      <c r="B4" s="192"/>
      <c r="C4" s="217"/>
      <c r="D4" s="218"/>
      <c r="E4" s="220"/>
      <c r="F4" s="205"/>
      <c r="G4" s="220"/>
      <c r="H4" s="205"/>
      <c r="N4" s="24"/>
    </row>
    <row r="5" spans="1:14" s="14" customFormat="1" ht="20.100000000000001" customHeight="1" thickTop="1">
      <c r="B5" s="206" t="s">
        <v>64</v>
      </c>
      <c r="C5" s="209" t="s">
        <v>3</v>
      </c>
      <c r="D5" s="210"/>
      <c r="E5" s="148">
        <v>5056</v>
      </c>
      <c r="F5" s="149">
        <f>E5/SUM(E$5:E$15)</f>
        <v>0.1742546958469757</v>
      </c>
      <c r="G5" s="150">
        <v>290300.92999999993</v>
      </c>
      <c r="H5" s="151">
        <f>G5/SUM(G$5:G$15)</f>
        <v>0.16148602648033036</v>
      </c>
      <c r="N5" s="24"/>
    </row>
    <row r="6" spans="1:14" s="14" customFormat="1" ht="20.100000000000001" customHeight="1">
      <c r="B6" s="207"/>
      <c r="C6" s="211" t="s">
        <v>8</v>
      </c>
      <c r="D6" s="212"/>
      <c r="E6" s="152">
        <v>179</v>
      </c>
      <c r="F6" s="153">
        <f t="shared" ref="F6:F15" si="0">E6/SUM(E$5:E$15)</f>
        <v>6.169222815784939E-3</v>
      </c>
      <c r="G6" s="154">
        <v>12344.68</v>
      </c>
      <c r="H6" s="155">
        <f t="shared" ref="H6:H15" si="1">G6/SUM(G$5:G$15)</f>
        <v>6.8669890977311205E-3</v>
      </c>
      <c r="N6" s="24"/>
    </row>
    <row r="7" spans="1:14" s="14" customFormat="1" ht="20.100000000000001" customHeight="1">
      <c r="B7" s="207"/>
      <c r="C7" s="211" t="s">
        <v>9</v>
      </c>
      <c r="D7" s="212"/>
      <c r="E7" s="152">
        <v>1382</v>
      </c>
      <c r="F7" s="153">
        <f t="shared" si="0"/>
        <v>4.7630535929691541E-2</v>
      </c>
      <c r="G7" s="154">
        <v>64804.22</v>
      </c>
      <c r="H7" s="155">
        <f t="shared" si="1"/>
        <v>3.6048716712540868E-2</v>
      </c>
      <c r="N7" s="24"/>
    </row>
    <row r="8" spans="1:14" s="14" customFormat="1" ht="20.100000000000001" customHeight="1">
      <c r="B8" s="207"/>
      <c r="C8" s="211" t="s">
        <v>10</v>
      </c>
      <c r="D8" s="212"/>
      <c r="E8" s="152">
        <v>301</v>
      </c>
      <c r="F8" s="153">
        <f t="shared" si="0"/>
        <v>1.0373944511459589E-2</v>
      </c>
      <c r="G8" s="154">
        <v>12356.869999999999</v>
      </c>
      <c r="H8" s="155">
        <f t="shared" si="1"/>
        <v>6.8737700428104041E-3</v>
      </c>
      <c r="N8" s="24"/>
    </row>
    <row r="9" spans="1:14" s="14" customFormat="1" ht="20.100000000000001" customHeight="1">
      <c r="B9" s="207"/>
      <c r="C9" s="213" t="s">
        <v>66</v>
      </c>
      <c r="D9" s="214"/>
      <c r="E9" s="152">
        <v>2803</v>
      </c>
      <c r="F9" s="153">
        <f t="shared" si="0"/>
        <v>9.6605204204721698E-2</v>
      </c>
      <c r="G9" s="154">
        <v>38075.069999999992</v>
      </c>
      <c r="H9" s="155">
        <f t="shared" si="1"/>
        <v>2.1180062228048777E-2</v>
      </c>
      <c r="N9" s="24"/>
    </row>
    <row r="10" spans="1:14" s="14" customFormat="1" ht="20.100000000000001" customHeight="1">
      <c r="B10" s="207"/>
      <c r="C10" s="211" t="s">
        <v>50</v>
      </c>
      <c r="D10" s="212"/>
      <c r="E10" s="152">
        <v>6003</v>
      </c>
      <c r="F10" s="153">
        <f t="shared" si="0"/>
        <v>0.2068929863863519</v>
      </c>
      <c r="G10" s="154">
        <v>632295.59</v>
      </c>
      <c r="H10" s="155">
        <f t="shared" si="1"/>
        <v>0.3517277825811172</v>
      </c>
      <c r="N10" s="24"/>
    </row>
    <row r="11" spans="1:14" s="14" customFormat="1" ht="20.100000000000001" customHeight="1">
      <c r="B11" s="207"/>
      <c r="C11" s="211" t="s">
        <v>51</v>
      </c>
      <c r="D11" s="212"/>
      <c r="E11" s="152">
        <v>3075</v>
      </c>
      <c r="F11" s="153">
        <f t="shared" si="0"/>
        <v>0.10597966569016026</v>
      </c>
      <c r="G11" s="154">
        <v>285576.21000000008</v>
      </c>
      <c r="H11" s="155">
        <f t="shared" si="1"/>
        <v>0.15885780114521991</v>
      </c>
      <c r="N11" s="24"/>
    </row>
    <row r="12" spans="1:14" s="14" customFormat="1" ht="20.100000000000001" customHeight="1">
      <c r="B12" s="207"/>
      <c r="C12" s="213" t="s">
        <v>67</v>
      </c>
      <c r="D12" s="214"/>
      <c r="E12" s="152">
        <v>1312</v>
      </c>
      <c r="F12" s="153">
        <f t="shared" si="0"/>
        <v>4.5217990694468378E-2</v>
      </c>
      <c r="G12" s="154">
        <v>130095.65000000002</v>
      </c>
      <c r="H12" s="155">
        <f t="shared" si="1"/>
        <v>7.236845428251229E-2</v>
      </c>
      <c r="N12" s="24"/>
    </row>
    <row r="13" spans="1:14" s="14" customFormat="1" ht="20.100000000000001" customHeight="1">
      <c r="B13" s="207"/>
      <c r="C13" s="213" t="s">
        <v>68</v>
      </c>
      <c r="D13" s="214"/>
      <c r="E13" s="152">
        <v>275</v>
      </c>
      <c r="F13" s="153">
        <f t="shared" si="0"/>
        <v>9.477856281233845E-3</v>
      </c>
      <c r="G13" s="154">
        <v>20833.709999999995</v>
      </c>
      <c r="H13" s="155">
        <f t="shared" si="1"/>
        <v>1.1589191411627663E-2</v>
      </c>
      <c r="N13" s="24"/>
    </row>
    <row r="14" spans="1:14" s="14" customFormat="1" ht="20.100000000000001" customHeight="1">
      <c r="B14" s="207"/>
      <c r="C14" s="213" t="s">
        <v>69</v>
      </c>
      <c r="D14" s="214"/>
      <c r="E14" s="152">
        <v>1051</v>
      </c>
      <c r="F14" s="153">
        <f t="shared" si="0"/>
        <v>3.6222643460279168E-2</v>
      </c>
      <c r="G14" s="154">
        <v>209592.5</v>
      </c>
      <c r="H14" s="155">
        <f t="shared" si="1"/>
        <v>0.1165902568933508</v>
      </c>
      <c r="N14" s="24"/>
    </row>
    <row r="15" spans="1:14" s="14" customFormat="1" ht="20.100000000000001" customHeight="1">
      <c r="B15" s="208"/>
      <c r="C15" s="221" t="s">
        <v>70</v>
      </c>
      <c r="D15" s="222"/>
      <c r="E15" s="156">
        <v>7578</v>
      </c>
      <c r="F15" s="157">
        <f t="shared" si="0"/>
        <v>0.261175254178873</v>
      </c>
      <c r="G15" s="158">
        <v>101409.08999999998</v>
      </c>
      <c r="H15" s="159">
        <f t="shared" si="1"/>
        <v>5.6410949124710709E-2</v>
      </c>
      <c r="N15" s="24"/>
    </row>
    <row r="16" spans="1:14" s="14" customFormat="1" ht="20.100000000000001" customHeight="1">
      <c r="B16" s="223" t="s">
        <v>65</v>
      </c>
      <c r="C16" s="224" t="s">
        <v>81</v>
      </c>
      <c r="D16" s="225"/>
      <c r="E16" s="160">
        <v>1873</v>
      </c>
      <c r="F16" s="161">
        <f>E16/SUM(E$16:E$26)</f>
        <v>0.17379604713742228</v>
      </c>
      <c r="G16" s="162">
        <v>38150.219999999994</v>
      </c>
      <c r="H16" s="163">
        <f>G16/SUM(G$16:G$26)</f>
        <v>0.17586088824771098</v>
      </c>
    </row>
    <row r="17" spans="2:8" s="14" customFormat="1" ht="20.100000000000001" customHeight="1">
      <c r="B17" s="207"/>
      <c r="C17" s="213" t="s">
        <v>82</v>
      </c>
      <c r="D17" s="214"/>
      <c r="E17" s="152">
        <v>2</v>
      </c>
      <c r="F17" s="153">
        <f t="shared" ref="F17:F26" si="2">E17/SUM(E$16:E$26)</f>
        <v>1.8558040270947389E-4</v>
      </c>
      <c r="G17" s="154">
        <v>77.61</v>
      </c>
      <c r="H17" s="155">
        <f t="shared" ref="H17:H26" si="3">G17/SUM(G$16:G$26)</f>
        <v>3.5775844901824556E-4</v>
      </c>
    </row>
    <row r="18" spans="2:8" s="14" customFormat="1" ht="20.100000000000001" customHeight="1">
      <c r="B18" s="207"/>
      <c r="C18" s="213" t="s">
        <v>83</v>
      </c>
      <c r="D18" s="214"/>
      <c r="E18" s="152">
        <v>399</v>
      </c>
      <c r="F18" s="153">
        <f t="shared" si="2"/>
        <v>3.7023290340540041E-2</v>
      </c>
      <c r="G18" s="154">
        <v>12099.319999999998</v>
      </c>
      <c r="H18" s="155">
        <f t="shared" si="3"/>
        <v>5.5774178036019043E-2</v>
      </c>
    </row>
    <row r="19" spans="2:8" s="14" customFormat="1" ht="20.100000000000001" customHeight="1">
      <c r="B19" s="207"/>
      <c r="C19" s="213" t="s">
        <v>84</v>
      </c>
      <c r="D19" s="214"/>
      <c r="E19" s="152">
        <v>112</v>
      </c>
      <c r="F19" s="153">
        <f t="shared" si="2"/>
        <v>1.0392502551730538E-2</v>
      </c>
      <c r="G19" s="154">
        <v>3986.7599999999998</v>
      </c>
      <c r="H19" s="155">
        <f t="shared" si="3"/>
        <v>1.8377748669088784E-2</v>
      </c>
    </row>
    <row r="20" spans="2:8" s="14" customFormat="1" ht="20.100000000000001" customHeight="1">
      <c r="B20" s="207"/>
      <c r="C20" s="213" t="s">
        <v>85</v>
      </c>
      <c r="D20" s="214"/>
      <c r="E20" s="152">
        <v>294</v>
      </c>
      <c r="F20" s="153">
        <f t="shared" si="2"/>
        <v>2.7280319198292661E-2</v>
      </c>
      <c r="G20" s="154">
        <v>3642.7599999999998</v>
      </c>
      <c r="H20" s="155">
        <f t="shared" si="3"/>
        <v>1.6792013500137922E-2</v>
      </c>
    </row>
    <row r="21" spans="2:8" s="14" customFormat="1" ht="20.100000000000001" customHeight="1">
      <c r="B21" s="207"/>
      <c r="C21" s="213" t="s">
        <v>86</v>
      </c>
      <c r="D21" s="214"/>
      <c r="E21" s="152">
        <v>1819</v>
      </c>
      <c r="F21" s="153">
        <f t="shared" si="2"/>
        <v>0.16878537626426648</v>
      </c>
      <c r="G21" s="154">
        <v>47714.549999999996</v>
      </c>
      <c r="H21" s="155">
        <f t="shared" si="3"/>
        <v>0.21994953490018718</v>
      </c>
    </row>
    <row r="22" spans="2:8" s="14" customFormat="1" ht="20.100000000000001" customHeight="1">
      <c r="B22" s="207"/>
      <c r="C22" s="213" t="s">
        <v>87</v>
      </c>
      <c r="D22" s="214"/>
      <c r="E22" s="152">
        <v>2137</v>
      </c>
      <c r="F22" s="153">
        <f t="shared" si="2"/>
        <v>0.19829266029507284</v>
      </c>
      <c r="G22" s="154">
        <v>66976.320000000007</v>
      </c>
      <c r="H22" s="155">
        <f t="shared" si="3"/>
        <v>0.30874042474100893</v>
      </c>
    </row>
    <row r="23" spans="2:8" s="14" customFormat="1" ht="20.100000000000001" customHeight="1">
      <c r="B23" s="207"/>
      <c r="C23" s="213" t="s">
        <v>88</v>
      </c>
      <c r="D23" s="214"/>
      <c r="E23" s="152">
        <v>92</v>
      </c>
      <c r="F23" s="153">
        <f t="shared" si="2"/>
        <v>8.5366985246357989E-3</v>
      </c>
      <c r="G23" s="154">
        <v>2796.1099999999997</v>
      </c>
      <c r="H23" s="155">
        <f t="shared" si="3"/>
        <v>1.2889215009462782E-2</v>
      </c>
    </row>
    <row r="24" spans="2:8" s="14" customFormat="1" ht="20.100000000000001" customHeight="1">
      <c r="B24" s="207"/>
      <c r="C24" s="213" t="s">
        <v>89</v>
      </c>
      <c r="D24" s="214"/>
      <c r="E24" s="152">
        <v>15</v>
      </c>
      <c r="F24" s="153">
        <f t="shared" si="2"/>
        <v>1.3918530203210541E-3</v>
      </c>
      <c r="G24" s="154">
        <v>551.55000000000007</v>
      </c>
      <c r="H24" s="155">
        <f t="shared" si="3"/>
        <v>2.5424774198687457E-3</v>
      </c>
    </row>
    <row r="25" spans="2:8" s="14" customFormat="1" ht="20.100000000000001" customHeight="1">
      <c r="B25" s="207"/>
      <c r="C25" s="213" t="s">
        <v>90</v>
      </c>
      <c r="D25" s="214"/>
      <c r="E25" s="152">
        <v>244</v>
      </c>
      <c r="F25" s="153">
        <f t="shared" si="2"/>
        <v>2.2640809130555814E-2</v>
      </c>
      <c r="G25" s="154">
        <v>18359.96</v>
      </c>
      <c r="H25" s="155">
        <f t="shared" si="3"/>
        <v>8.4633820559683381E-2</v>
      </c>
    </row>
    <row r="26" spans="2:8" s="14" customFormat="1" ht="20.100000000000001" customHeight="1">
      <c r="B26" s="208"/>
      <c r="C26" s="221" t="s">
        <v>91</v>
      </c>
      <c r="D26" s="222"/>
      <c r="E26" s="156">
        <v>3790</v>
      </c>
      <c r="F26" s="157">
        <f t="shared" si="2"/>
        <v>0.35167486313445301</v>
      </c>
      <c r="G26" s="158">
        <v>22578.920000000006</v>
      </c>
      <c r="H26" s="159">
        <f t="shared" si="3"/>
        <v>0.10408194046781404</v>
      </c>
    </row>
    <row r="27" spans="2:8" s="14" customFormat="1" ht="20.100000000000001" customHeight="1">
      <c r="B27" s="232" t="s">
        <v>80</v>
      </c>
      <c r="C27" s="224" t="s">
        <v>71</v>
      </c>
      <c r="D27" s="225"/>
      <c r="E27" s="160">
        <v>93</v>
      </c>
      <c r="F27" s="161">
        <f>E27/SUM(E$27:E$36)</f>
        <v>3.1751451007169681E-2</v>
      </c>
      <c r="G27" s="162">
        <v>12540.27</v>
      </c>
      <c r="H27" s="163">
        <f>G27/SUM(G$27:G$36)</f>
        <v>1.8698273045896968E-2</v>
      </c>
    </row>
    <row r="28" spans="2:8" s="14" customFormat="1" ht="20.100000000000001" customHeight="1">
      <c r="B28" s="233"/>
      <c r="C28" s="213" t="s">
        <v>72</v>
      </c>
      <c r="D28" s="214"/>
      <c r="E28" s="152">
        <v>1</v>
      </c>
      <c r="F28" s="153">
        <f t="shared" ref="F28:F36" si="4">E28/SUM(E$27:E$36)</f>
        <v>3.414134516899966E-4</v>
      </c>
      <c r="G28" s="154">
        <v>123.97</v>
      </c>
      <c r="H28" s="155">
        <f t="shared" ref="H28:H36" si="5">G28/SUM(G$27:G$36)</f>
        <v>1.8484649130360409E-4</v>
      </c>
    </row>
    <row r="29" spans="2:8" s="14" customFormat="1" ht="20.100000000000001" customHeight="1">
      <c r="B29" s="233"/>
      <c r="C29" s="213" t="s">
        <v>73</v>
      </c>
      <c r="D29" s="214"/>
      <c r="E29" s="152">
        <v>179</v>
      </c>
      <c r="F29" s="153">
        <f t="shared" si="4"/>
        <v>6.1113007852509386E-2</v>
      </c>
      <c r="G29" s="154">
        <v>26175.919999999995</v>
      </c>
      <c r="H29" s="155">
        <f t="shared" si="5"/>
        <v>3.9029821478130479E-2</v>
      </c>
    </row>
    <row r="30" spans="2:8" s="14" customFormat="1" ht="20.100000000000001" customHeight="1">
      <c r="B30" s="233"/>
      <c r="C30" s="213" t="s">
        <v>74</v>
      </c>
      <c r="D30" s="214"/>
      <c r="E30" s="152">
        <v>10</v>
      </c>
      <c r="F30" s="153">
        <f t="shared" si="4"/>
        <v>3.4141345168999661E-3</v>
      </c>
      <c r="G30" s="154">
        <v>288.14</v>
      </c>
      <c r="H30" s="155">
        <f t="shared" si="5"/>
        <v>4.2963352427377978E-4</v>
      </c>
    </row>
    <row r="31" spans="2:8" s="14" customFormat="1" ht="20.100000000000001" customHeight="1">
      <c r="B31" s="233"/>
      <c r="C31" s="213" t="s">
        <v>75</v>
      </c>
      <c r="D31" s="214"/>
      <c r="E31" s="152">
        <v>526</v>
      </c>
      <c r="F31" s="153">
        <f t="shared" si="4"/>
        <v>0.1795834755889382</v>
      </c>
      <c r="G31" s="154">
        <v>108113.10999999999</v>
      </c>
      <c r="H31" s="155">
        <f t="shared" si="5"/>
        <v>0.16120294464322488</v>
      </c>
    </row>
    <row r="32" spans="2:8" s="14" customFormat="1" ht="20.100000000000001" customHeight="1">
      <c r="B32" s="233"/>
      <c r="C32" s="213" t="s">
        <v>76</v>
      </c>
      <c r="D32" s="214"/>
      <c r="E32" s="152">
        <v>129</v>
      </c>
      <c r="F32" s="153">
        <f t="shared" si="4"/>
        <v>4.4042335268009561E-2</v>
      </c>
      <c r="G32" s="154">
        <v>7720.9499999999989</v>
      </c>
      <c r="H32" s="155">
        <f t="shared" si="5"/>
        <v>1.1512386198520302E-2</v>
      </c>
    </row>
    <row r="33" spans="2:8" s="14" customFormat="1" ht="20.100000000000001" customHeight="1">
      <c r="B33" s="233"/>
      <c r="C33" s="213" t="s">
        <v>77</v>
      </c>
      <c r="D33" s="214"/>
      <c r="E33" s="152">
        <v>1925</v>
      </c>
      <c r="F33" s="153">
        <f t="shared" si="4"/>
        <v>0.65722089450324339</v>
      </c>
      <c r="G33" s="154">
        <v>501432.66000000003</v>
      </c>
      <c r="H33" s="155">
        <f t="shared" si="5"/>
        <v>0.74766530471915038</v>
      </c>
    </row>
    <row r="34" spans="2:8" s="14" customFormat="1" ht="20.100000000000001" customHeight="1">
      <c r="B34" s="233"/>
      <c r="C34" s="213" t="s">
        <v>78</v>
      </c>
      <c r="D34" s="214"/>
      <c r="E34" s="152">
        <v>23</v>
      </c>
      <c r="F34" s="153">
        <f t="shared" si="4"/>
        <v>7.8525093888699212E-3</v>
      </c>
      <c r="G34" s="154">
        <v>5158.4399999999996</v>
      </c>
      <c r="H34" s="155">
        <f t="shared" si="5"/>
        <v>7.6915345212564606E-3</v>
      </c>
    </row>
    <row r="35" spans="2:8" s="14" customFormat="1" ht="20.100000000000001" customHeight="1">
      <c r="B35" s="233"/>
      <c r="C35" s="213" t="s">
        <v>79</v>
      </c>
      <c r="D35" s="214"/>
      <c r="E35" s="152">
        <v>25</v>
      </c>
      <c r="F35" s="153">
        <f t="shared" si="4"/>
        <v>8.5353362922499145E-3</v>
      </c>
      <c r="G35" s="154">
        <v>5340.0700000000006</v>
      </c>
      <c r="H35" s="155">
        <f t="shared" si="5"/>
        <v>7.9623554312788346E-3</v>
      </c>
    </row>
    <row r="36" spans="2:8" s="14" customFormat="1" ht="20.100000000000001" customHeight="1">
      <c r="B36" s="233"/>
      <c r="C36" s="221" t="s">
        <v>92</v>
      </c>
      <c r="D36" s="222"/>
      <c r="E36" s="156">
        <v>18</v>
      </c>
      <c r="F36" s="157">
        <f t="shared" si="4"/>
        <v>6.1454421304199388E-3</v>
      </c>
      <c r="G36" s="158">
        <v>3771.08</v>
      </c>
      <c r="H36" s="159">
        <f t="shared" si="5"/>
        <v>5.62289994696455E-3</v>
      </c>
    </row>
    <row r="37" spans="2:8" s="14" customFormat="1" ht="20.100000000000001" customHeight="1">
      <c r="B37" s="229" t="s">
        <v>93</v>
      </c>
      <c r="C37" s="224" t="s">
        <v>94</v>
      </c>
      <c r="D37" s="225"/>
      <c r="E37" s="160">
        <v>3596</v>
      </c>
      <c r="F37" s="161">
        <f>E37/SUM(E$37:E$39)</f>
        <v>0.51733563516040859</v>
      </c>
      <c r="G37" s="162">
        <v>900965.89999999991</v>
      </c>
      <c r="H37" s="163">
        <f>G37/SUM(G$37:G$39)</f>
        <v>0.47279465206923782</v>
      </c>
    </row>
    <row r="38" spans="2:8" s="14" customFormat="1" ht="20.100000000000001" customHeight="1">
      <c r="B38" s="230"/>
      <c r="C38" s="213" t="s">
        <v>95</v>
      </c>
      <c r="D38" s="214"/>
      <c r="E38" s="152">
        <v>2755</v>
      </c>
      <c r="F38" s="153">
        <f t="shared" ref="F38:F39" si="6">E38/SUM(E$37:E$39)</f>
        <v>0.39634584951805496</v>
      </c>
      <c r="G38" s="154">
        <v>788050.74999999988</v>
      </c>
      <c r="H38" s="155">
        <f t="shared" ref="H38:H39" si="7">G38/SUM(G$37:G$39)</f>
        <v>0.4135408234197897</v>
      </c>
    </row>
    <row r="39" spans="2:8" s="14" customFormat="1" ht="20.100000000000001" customHeight="1">
      <c r="B39" s="231"/>
      <c r="C39" s="221" t="s">
        <v>96</v>
      </c>
      <c r="D39" s="222"/>
      <c r="E39" s="156">
        <v>600</v>
      </c>
      <c r="F39" s="157">
        <f t="shared" si="6"/>
        <v>8.6318515321536476E-2</v>
      </c>
      <c r="G39" s="158">
        <v>216601.14</v>
      </c>
      <c r="H39" s="159">
        <f t="shared" si="7"/>
        <v>0.11366452451097238</v>
      </c>
    </row>
    <row r="40" spans="2:8" s="14" customFormat="1" ht="20.100000000000001" customHeight="1">
      <c r="B40" s="226" t="s">
        <v>111</v>
      </c>
      <c r="C40" s="227"/>
      <c r="D40" s="228"/>
      <c r="E40" s="142">
        <f>SUM(E5:E39)</f>
        <v>49672</v>
      </c>
      <c r="F40" s="164">
        <f>E40/E$40</f>
        <v>1</v>
      </c>
      <c r="G40" s="165">
        <f>SUM(G5:G39)</f>
        <v>4590900.9999999991</v>
      </c>
      <c r="H40" s="166">
        <f>G40/G$40</f>
        <v>1</v>
      </c>
    </row>
    <row r="41" spans="2:8" s="14" customFormat="1" ht="20.100000000000001" customHeight="1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/>
    <row r="43" spans="2:8" s="14" customFormat="1" ht="20.100000000000001" customHeight="1"/>
    <row r="44" spans="2:8" s="14" customFormat="1" ht="20.100000000000001" customHeight="1"/>
    <row r="45" spans="2:8" s="14" customFormat="1" ht="20.100000000000001" customHeight="1"/>
    <row r="46" spans="2:8" s="14" customFormat="1" ht="20.100000000000001" customHeight="1"/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36" t="s">
        <v>53</v>
      </c>
      <c r="C3" s="237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>
      <c r="B4" s="238" t="s">
        <v>27</v>
      </c>
      <c r="C4" s="239"/>
      <c r="D4" s="60">
        <v>4198</v>
      </c>
      <c r="E4" s="65">
        <v>89410.15</v>
      </c>
      <c r="F4" s="65">
        <f>E4*1000/D4</f>
        <v>21298.27298713673</v>
      </c>
      <c r="G4" s="65">
        <v>50030</v>
      </c>
      <c r="H4" s="61">
        <f>F4/G4</f>
        <v>0.4257100337225011</v>
      </c>
      <c r="K4" s="14">
        <f>D4*G4</f>
        <v>210025940</v>
      </c>
      <c r="L4" s="14" t="s">
        <v>27</v>
      </c>
      <c r="M4" s="24">
        <f>G4-F4</f>
        <v>28731.72701286327</v>
      </c>
    </row>
    <row r="5" spans="1:13" s="14" customFormat="1" ht="20.100000000000001" customHeight="1">
      <c r="B5" s="234" t="s">
        <v>28</v>
      </c>
      <c r="C5" s="235"/>
      <c r="D5" s="62">
        <v>3517</v>
      </c>
      <c r="E5" s="66">
        <v>127523.93000000001</v>
      </c>
      <c r="F5" s="66">
        <f t="shared" ref="F5:F13" si="0">E5*1000/D5</f>
        <v>36259.292010236</v>
      </c>
      <c r="G5" s="66">
        <v>104730</v>
      </c>
      <c r="H5" s="63">
        <f t="shared" ref="H5:H10" si="1">F5/G5</f>
        <v>0.34621686250583406</v>
      </c>
      <c r="K5" s="14">
        <f t="shared" ref="K5:K10" si="2">D5*G5</f>
        <v>368335410</v>
      </c>
      <c r="L5" s="14" t="s">
        <v>28</v>
      </c>
      <c r="M5" s="24">
        <f t="shared" ref="M5:M10" si="3">G5-F5</f>
        <v>68470.707989763992</v>
      </c>
    </row>
    <row r="6" spans="1:13" s="14" customFormat="1" ht="20.100000000000001" customHeight="1">
      <c r="B6" s="234" t="s">
        <v>29</v>
      </c>
      <c r="C6" s="235"/>
      <c r="D6" s="62">
        <v>5939</v>
      </c>
      <c r="E6" s="66">
        <v>528699.80999999982</v>
      </c>
      <c r="F6" s="66">
        <f t="shared" si="0"/>
        <v>89021.688836504429</v>
      </c>
      <c r="G6" s="66">
        <v>166920</v>
      </c>
      <c r="H6" s="63">
        <f t="shared" si="1"/>
        <v>0.53331948739818136</v>
      </c>
      <c r="K6" s="14">
        <f t="shared" si="2"/>
        <v>991337880</v>
      </c>
      <c r="L6" s="14" t="s">
        <v>29</v>
      </c>
      <c r="M6" s="24">
        <f t="shared" si="3"/>
        <v>77898.311163495571</v>
      </c>
    </row>
    <row r="7" spans="1:13" s="14" customFormat="1" ht="20.100000000000001" customHeight="1">
      <c r="B7" s="234" t="s">
        <v>30</v>
      </c>
      <c r="C7" s="235"/>
      <c r="D7" s="62">
        <v>3488</v>
      </c>
      <c r="E7" s="66">
        <v>399118.36</v>
      </c>
      <c r="F7" s="66">
        <f t="shared" si="0"/>
        <v>114426.13532110091</v>
      </c>
      <c r="G7" s="66">
        <v>196160</v>
      </c>
      <c r="H7" s="63">
        <f t="shared" si="1"/>
        <v>0.58333062459778195</v>
      </c>
      <c r="K7" s="14">
        <f t="shared" si="2"/>
        <v>684206080</v>
      </c>
      <c r="L7" s="14" t="s">
        <v>30</v>
      </c>
      <c r="M7" s="24">
        <f t="shared" si="3"/>
        <v>81733.864678899088</v>
      </c>
    </row>
    <row r="8" spans="1:13" s="14" customFormat="1" ht="20.100000000000001" customHeight="1">
      <c r="B8" s="234" t="s">
        <v>31</v>
      </c>
      <c r="C8" s="235"/>
      <c r="D8" s="62">
        <v>2241</v>
      </c>
      <c r="E8" s="66">
        <v>334826.06</v>
      </c>
      <c r="F8" s="66">
        <f t="shared" si="0"/>
        <v>149409.21909861668</v>
      </c>
      <c r="G8" s="66">
        <v>269310</v>
      </c>
      <c r="H8" s="63">
        <f t="shared" si="1"/>
        <v>0.55478526270326645</v>
      </c>
      <c r="K8" s="14">
        <f t="shared" si="2"/>
        <v>603523710</v>
      </c>
      <c r="L8" s="14" t="s">
        <v>31</v>
      </c>
      <c r="M8" s="24">
        <f t="shared" si="3"/>
        <v>119900.78090138332</v>
      </c>
    </row>
    <row r="9" spans="1:13" s="14" customFormat="1" ht="20.100000000000001" customHeight="1">
      <c r="B9" s="234" t="s">
        <v>32</v>
      </c>
      <c r="C9" s="235"/>
      <c r="D9" s="62">
        <v>2029</v>
      </c>
      <c r="E9" s="66">
        <v>346656.43000000011</v>
      </c>
      <c r="F9" s="66">
        <f t="shared" si="0"/>
        <v>170850.87727944806</v>
      </c>
      <c r="G9" s="66">
        <v>308060</v>
      </c>
      <c r="H9" s="63">
        <f t="shared" si="1"/>
        <v>0.55460260104995152</v>
      </c>
      <c r="K9" s="14">
        <f t="shared" si="2"/>
        <v>625053740</v>
      </c>
      <c r="L9" s="14" t="s">
        <v>32</v>
      </c>
      <c r="M9" s="24">
        <f t="shared" si="3"/>
        <v>137209.12272055194</v>
      </c>
    </row>
    <row r="10" spans="1:13" s="14" customFormat="1" ht="20.100000000000001" customHeight="1">
      <c r="B10" s="240" t="s">
        <v>33</v>
      </c>
      <c r="C10" s="241"/>
      <c r="D10" s="70">
        <v>959</v>
      </c>
      <c r="E10" s="71">
        <v>188383.86</v>
      </c>
      <c r="F10" s="71">
        <f t="shared" si="0"/>
        <v>196437.81021897809</v>
      </c>
      <c r="G10" s="71">
        <v>360650</v>
      </c>
      <c r="H10" s="73">
        <f t="shared" si="1"/>
        <v>0.54467713910710691</v>
      </c>
      <c r="K10" s="14">
        <f t="shared" si="2"/>
        <v>345863350</v>
      </c>
      <c r="L10" s="14" t="s">
        <v>33</v>
      </c>
      <c r="M10" s="24">
        <f t="shared" si="3"/>
        <v>164212.18978102191</v>
      </c>
    </row>
    <row r="11" spans="1:13" s="14" customFormat="1" ht="20.100000000000001" customHeight="1">
      <c r="B11" s="238" t="s">
        <v>60</v>
      </c>
      <c r="C11" s="239"/>
      <c r="D11" s="60">
        <f>SUM(D4:D5)</f>
        <v>7715</v>
      </c>
      <c r="E11" s="65">
        <f>SUM(E4:E5)</f>
        <v>216934.08000000002</v>
      </c>
      <c r="F11" s="65">
        <f t="shared" si="0"/>
        <v>28118.480881399875</v>
      </c>
      <c r="G11" s="80"/>
      <c r="H11" s="61">
        <f>SUM(E4:E5)*1000/SUM(K4:K5)</f>
        <v>0.37508398512452473</v>
      </c>
    </row>
    <row r="12" spans="1:13" s="14" customFormat="1" ht="20.100000000000001" customHeight="1">
      <c r="B12" s="240" t="s">
        <v>54</v>
      </c>
      <c r="C12" s="241"/>
      <c r="D12" s="64">
        <f>SUM(D6:D10)</f>
        <v>14656</v>
      </c>
      <c r="E12" s="76">
        <f>SUM(E6:E10)</f>
        <v>1797684.52</v>
      </c>
      <c r="F12" s="67">
        <f t="shared" si="0"/>
        <v>122658.60534934497</v>
      </c>
      <c r="G12" s="81"/>
      <c r="H12" s="68">
        <f>SUM(E6:E10)*1000/SUM(K6:K10)</f>
        <v>0.55313629224525962</v>
      </c>
    </row>
    <row r="13" spans="1:13" s="14" customFormat="1" ht="20.100000000000001" customHeight="1">
      <c r="B13" s="236" t="s">
        <v>61</v>
      </c>
      <c r="C13" s="237"/>
      <c r="D13" s="69">
        <f>SUM(D11:D12)</f>
        <v>22371</v>
      </c>
      <c r="E13" s="77">
        <f>SUM(E11:E12)</f>
        <v>2014618.6</v>
      </c>
      <c r="F13" s="72">
        <f t="shared" si="0"/>
        <v>90054.91931518483</v>
      </c>
      <c r="G13" s="75"/>
      <c r="H13" s="74">
        <f>SUM(E4:E10)*1000/SUM(K4:K10)</f>
        <v>0.52623732079438346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11月状況（表紙）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'11月状況（表紙）'!Print_Area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KAIGO4</cp:lastModifiedBy>
  <cp:lastPrinted>2015-12-17T07:31:32Z</cp:lastPrinted>
  <dcterms:created xsi:type="dcterms:W3CDTF">2003-07-11T02:30:35Z</dcterms:created>
  <dcterms:modified xsi:type="dcterms:W3CDTF">2017-01-20T02:48:37Z</dcterms:modified>
</cp:coreProperties>
</file>