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5.xml" ContentType="application/vnd.openxmlformats-officedocument.drawing+xml"/>
  <Override PartName="/xl/charts/chart8.xml" ContentType="application/vnd.openxmlformats-officedocument.drawingml.chart+xml"/>
  <Override PartName="/xl/drawings/drawing6.xml" ContentType="application/vnd.openxmlformats-officedocument.drawingml.chartshapes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7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bookViews>
    <workbookView xWindow="-915" yWindow="5130" windowWidth="15480" windowHeight="6480"/>
  </bookViews>
  <sheets>
    <sheet name="11月状況（表紙）" sheetId="6" r:id="rId1"/>
    <sheet name="人口統計" sheetId="9" r:id="rId2"/>
    <sheet name="認定者数（2-1.2）" sheetId="10" r:id="rId3"/>
    <sheet name="給付状況（3-1）" sheetId="11" r:id="rId4"/>
    <sheet name="給付状況（3-2）" sheetId="12" r:id="rId5"/>
    <sheet name="給付状況（3-3）" sheetId="13" r:id="rId6"/>
  </sheets>
  <definedNames>
    <definedName name="_xlnm.Print_Area" localSheetId="0">'11月状況（表紙）'!$A$1:$L$45</definedName>
    <definedName name="_xlnm.Print_Area" localSheetId="3">'給付状況（3-1）'!$A$1:$K$47</definedName>
    <definedName name="_xlnm.Print_Area" localSheetId="4">'給付状況（3-2）'!$A$1:$H$81</definedName>
    <definedName name="_xlnm.Print_Area" localSheetId="5">'給付状況（3-3）'!$A$1:$I$39</definedName>
    <definedName name="_xlnm.Print_Area" localSheetId="1">人口統計!$A$1:$I$39</definedName>
    <definedName name="_xlnm.Print_Area" localSheetId="2">'認定者数（2-1.2）'!$A$1:$L$43</definedName>
  </definedNames>
  <calcPr calcId="145621"/>
</workbook>
</file>

<file path=xl/calcChain.xml><?xml version="1.0" encoding="utf-8"?>
<calcChain xmlns="http://schemas.openxmlformats.org/spreadsheetml/2006/main">
  <c r="K30" i="10" l="1"/>
  <c r="G40" i="12" l="1"/>
  <c r="K4" i="13" l="1"/>
  <c r="H39" i="12"/>
  <c r="H38" i="12"/>
  <c r="H37" i="12"/>
  <c r="F39" i="12"/>
  <c r="F38" i="12"/>
  <c r="F37" i="12"/>
  <c r="H36" i="12"/>
  <c r="H35" i="12"/>
  <c r="H34" i="12"/>
  <c r="H33" i="12"/>
  <c r="H32" i="12"/>
  <c r="H31" i="12"/>
  <c r="H30" i="12"/>
  <c r="H29" i="12"/>
  <c r="H28" i="12"/>
  <c r="H27" i="12"/>
  <c r="F36" i="12"/>
  <c r="F35" i="12"/>
  <c r="F34" i="12"/>
  <c r="F33" i="12"/>
  <c r="F32" i="12"/>
  <c r="F31" i="12"/>
  <c r="F30" i="12"/>
  <c r="F29" i="12"/>
  <c r="F28" i="12"/>
  <c r="F27" i="12"/>
  <c r="H26" i="12"/>
  <c r="H25" i="12"/>
  <c r="H24" i="12"/>
  <c r="H23" i="12"/>
  <c r="H22" i="12"/>
  <c r="H21" i="12"/>
  <c r="H20" i="12"/>
  <c r="H19" i="12"/>
  <c r="H18" i="12"/>
  <c r="H17" i="12"/>
  <c r="H16" i="12"/>
  <c r="F26" i="12"/>
  <c r="F25" i="12"/>
  <c r="F24" i="12"/>
  <c r="F23" i="12"/>
  <c r="F22" i="12"/>
  <c r="F21" i="12"/>
  <c r="F20" i="12"/>
  <c r="F19" i="12"/>
  <c r="F18" i="12"/>
  <c r="F17" i="12"/>
  <c r="F16" i="12"/>
  <c r="H15" i="12"/>
  <c r="H14" i="12"/>
  <c r="H13" i="12"/>
  <c r="H12" i="12"/>
  <c r="H11" i="12"/>
  <c r="H10" i="12"/>
  <c r="H9" i="12"/>
  <c r="H8" i="12"/>
  <c r="H7" i="12"/>
  <c r="H6" i="12"/>
  <c r="H5" i="12"/>
  <c r="F15" i="12"/>
  <c r="F14" i="12"/>
  <c r="F13" i="12"/>
  <c r="F12" i="12"/>
  <c r="F11" i="12"/>
  <c r="F10" i="12"/>
  <c r="F9" i="12"/>
  <c r="F8" i="12"/>
  <c r="F7" i="12"/>
  <c r="F6" i="12"/>
  <c r="F5" i="12"/>
  <c r="Q37" i="11"/>
  <c r="P37" i="11"/>
  <c r="O37" i="11"/>
  <c r="N37" i="11"/>
  <c r="Q36" i="11"/>
  <c r="P36" i="11"/>
  <c r="O36" i="11"/>
  <c r="N36" i="11"/>
  <c r="Q35" i="11"/>
  <c r="P35" i="11"/>
  <c r="O35" i="11"/>
  <c r="N35" i="11"/>
  <c r="Q34" i="11"/>
  <c r="P34" i="11"/>
  <c r="O34" i="11"/>
  <c r="N34" i="11"/>
  <c r="Q33" i="11"/>
  <c r="P33" i="11"/>
  <c r="O33" i="11"/>
  <c r="N33" i="11"/>
  <c r="Q32" i="11"/>
  <c r="P32" i="11"/>
  <c r="O32" i="11"/>
  <c r="N32" i="11"/>
  <c r="Q31" i="11"/>
  <c r="P31" i="11"/>
  <c r="O31" i="11"/>
  <c r="N31" i="11"/>
  <c r="Q30" i="11"/>
  <c r="P30" i="11"/>
  <c r="O30" i="11"/>
  <c r="N30" i="11"/>
  <c r="Q29" i="11"/>
  <c r="P29" i="11"/>
  <c r="O29" i="11"/>
  <c r="N29" i="11"/>
  <c r="S5" i="11"/>
  <c r="S7" i="11"/>
  <c r="S9" i="11"/>
  <c r="S11" i="11"/>
  <c r="Q13" i="11"/>
  <c r="R13" i="11"/>
  <c r="R6" i="11" s="1"/>
  <c r="M5" i="11"/>
  <c r="Q12" i="11" l="1"/>
  <c r="Q6" i="11"/>
  <c r="R8" i="11"/>
  <c r="R14" i="11"/>
  <c r="R10" i="11"/>
  <c r="Q8" i="11"/>
  <c r="Q14" i="11"/>
  <c r="R12" i="11"/>
  <c r="Q10" i="11"/>
  <c r="S13" i="11"/>
  <c r="Q24" i="11" l="1"/>
  <c r="O24" i="11"/>
  <c r="P24" i="11"/>
  <c r="O17" i="11"/>
  <c r="N24" i="11"/>
  <c r="O21" i="11"/>
  <c r="N18" i="11"/>
  <c r="N17" i="11"/>
  <c r="O19" i="11" l="1"/>
  <c r="Q16" i="11"/>
  <c r="Q19" i="11"/>
  <c r="P22" i="11"/>
  <c r="Q20" i="11"/>
  <c r="O16" i="11"/>
  <c r="N16" i="11"/>
  <c r="N22" i="11"/>
  <c r="Q22" i="11"/>
  <c r="N20" i="11"/>
  <c r="Q23" i="11"/>
  <c r="Q17" i="11"/>
  <c r="P16" i="11"/>
  <c r="P19" i="11"/>
  <c r="P17" i="11"/>
  <c r="O22" i="11"/>
  <c r="O20" i="11"/>
  <c r="N19" i="11"/>
  <c r="P18" i="11"/>
  <c r="Q18" i="11"/>
  <c r="O23" i="11"/>
  <c r="O18" i="11"/>
  <c r="N23" i="11"/>
  <c r="P20" i="11"/>
  <c r="Q21" i="11"/>
  <c r="P21" i="11"/>
  <c r="N21" i="11"/>
  <c r="P23" i="11"/>
  <c r="E12" i="13" l="1"/>
  <c r="D12" i="13"/>
  <c r="E11" i="13"/>
  <c r="D11" i="13"/>
  <c r="K10" i="13"/>
  <c r="F10" i="13"/>
  <c r="K9" i="13"/>
  <c r="F9" i="13"/>
  <c r="K8" i="13"/>
  <c r="F8" i="13"/>
  <c r="M8" i="13" s="1"/>
  <c r="K7" i="13"/>
  <c r="F7" i="13"/>
  <c r="K6" i="13"/>
  <c r="F6" i="13"/>
  <c r="K5" i="13"/>
  <c r="F5" i="13"/>
  <c r="F4" i="13"/>
  <c r="H40" i="12"/>
  <c r="E40" i="12"/>
  <c r="F40" i="12" s="1"/>
  <c r="H8" i="13" l="1"/>
  <c r="H10" i="13"/>
  <c r="M10" i="13"/>
  <c r="H9" i="13"/>
  <c r="M9" i="13"/>
  <c r="H12" i="13"/>
  <c r="H7" i="13"/>
  <c r="M7" i="13"/>
  <c r="H6" i="13"/>
  <c r="M6" i="13"/>
  <c r="H5" i="13"/>
  <c r="M5" i="13"/>
  <c r="F11" i="13"/>
  <c r="M4" i="13"/>
  <c r="H4" i="13"/>
  <c r="F12" i="13"/>
  <c r="H13" i="13"/>
  <c r="D13" i="13"/>
  <c r="E13" i="13"/>
  <c r="H11" i="13"/>
  <c r="F13" i="13" l="1"/>
  <c r="K29" i="10"/>
  <c r="K28" i="10"/>
  <c r="K27" i="10"/>
  <c r="K26" i="10"/>
  <c r="K25" i="10"/>
  <c r="K24" i="10"/>
  <c r="K23" i="10"/>
  <c r="L13" i="9"/>
  <c r="K13" i="9"/>
  <c r="L12" i="9"/>
  <c r="K12" i="9"/>
  <c r="L11" i="9"/>
  <c r="K11" i="9"/>
  <c r="L10" i="9"/>
  <c r="K10" i="9"/>
  <c r="L9" i="9"/>
  <c r="K9" i="9"/>
  <c r="L8" i="9"/>
  <c r="K8" i="9"/>
  <c r="L7" i="9"/>
  <c r="K7" i="9"/>
  <c r="L6" i="9"/>
  <c r="K6" i="9"/>
  <c r="K7" i="10" l="1"/>
  <c r="K6" i="10"/>
  <c r="K5" i="10"/>
  <c r="J4" i="10"/>
  <c r="J8" i="10" s="1"/>
  <c r="I4" i="10"/>
  <c r="I8" i="10" s="1"/>
  <c r="H4" i="10"/>
  <c r="H8" i="10" s="1"/>
  <c r="G4" i="10"/>
  <c r="G8" i="10" s="1"/>
  <c r="F4" i="10"/>
  <c r="F8" i="10" s="1"/>
  <c r="E4" i="10"/>
  <c r="E8" i="10" s="1"/>
  <c r="D4" i="10"/>
  <c r="D8" i="10" s="1"/>
  <c r="K4" i="10" l="1"/>
  <c r="K8" i="10" l="1"/>
  <c r="G5" i="9"/>
  <c r="F5" i="9"/>
  <c r="E5" i="9"/>
  <c r="C5" i="9"/>
  <c r="D13" i="9"/>
  <c r="H13" i="9" s="1"/>
  <c r="D12" i="9"/>
  <c r="L29" i="10" s="1"/>
  <c r="D11" i="9"/>
  <c r="L28" i="10" s="1"/>
  <c r="D10" i="9"/>
  <c r="L27" i="10" s="1"/>
  <c r="D9" i="9"/>
  <c r="L26" i="10" s="1"/>
  <c r="D8" i="9"/>
  <c r="L25" i="10" s="1"/>
  <c r="D7" i="9"/>
  <c r="L24" i="10" s="1"/>
  <c r="D6" i="9"/>
  <c r="L23" i="10" s="1"/>
  <c r="H7" i="9" l="1"/>
  <c r="J7" i="9"/>
  <c r="H11" i="9"/>
  <c r="J11" i="9"/>
  <c r="H8" i="9"/>
  <c r="J8" i="9"/>
  <c r="H12" i="9"/>
  <c r="J12" i="9"/>
  <c r="H9" i="9"/>
  <c r="J9" i="9"/>
  <c r="J13" i="9"/>
  <c r="H6" i="9"/>
  <c r="J6" i="9"/>
  <c r="H10" i="9"/>
  <c r="J10" i="9"/>
  <c r="L5" i="9"/>
  <c r="K5" i="9"/>
  <c r="D5" i="9"/>
  <c r="H5" i="9" l="1"/>
  <c r="L6" i="10"/>
  <c r="L5" i="10"/>
  <c r="L4" i="10"/>
  <c r="J5" i="9"/>
  <c r="L30" i="10" l="1"/>
</calcChain>
</file>

<file path=xl/sharedStrings.xml><?xml version="1.0" encoding="utf-8"?>
<sst xmlns="http://schemas.openxmlformats.org/spreadsheetml/2006/main" count="201" uniqueCount="142">
  <si>
    <t>総人口</t>
    <rPh sb="0" eb="3">
      <t>ソウジンコウ</t>
    </rPh>
    <phoneticPr fontId="2"/>
  </si>
  <si>
    <t>出現率</t>
    <rPh sb="0" eb="2">
      <t>シュツゲン</t>
    </rPh>
    <rPh sb="2" eb="3">
      <t>リツ</t>
    </rPh>
    <phoneticPr fontId="2"/>
  </si>
  <si>
    <t>（単位：人）</t>
    <rPh sb="1" eb="3">
      <t>タンイ</t>
    </rPh>
    <rPh sb="4" eb="5">
      <t>ニン</t>
    </rPh>
    <phoneticPr fontId="2"/>
  </si>
  <si>
    <t>訪問介護</t>
    <rPh sb="0" eb="2">
      <t>ホウモン</t>
    </rPh>
    <rPh sb="2" eb="4">
      <t>カイゴ</t>
    </rPh>
    <phoneticPr fontId="2"/>
  </si>
  <si>
    <t>～掲載データ～</t>
    <rPh sb="1" eb="3">
      <t>ケイサイ</t>
    </rPh>
    <phoneticPr fontId="2"/>
  </si>
  <si>
    <t>２．要介護度別認定者数（当月末現在）</t>
    <rPh sb="2" eb="5">
      <t>ヨウカイゴ</t>
    </rPh>
    <rPh sb="5" eb="6">
      <t>ド</t>
    </rPh>
    <rPh sb="6" eb="7">
      <t>ベツ</t>
    </rPh>
    <rPh sb="7" eb="10">
      <t>ニンテイシャ</t>
    </rPh>
    <rPh sb="10" eb="11">
      <t>スウ</t>
    </rPh>
    <rPh sb="12" eb="13">
      <t>トウ</t>
    </rPh>
    <rPh sb="13" eb="15">
      <t>ゲツマツ</t>
    </rPh>
    <rPh sb="15" eb="17">
      <t>ゲンザイ</t>
    </rPh>
    <phoneticPr fontId="2"/>
  </si>
  <si>
    <t>＊施設サービス別利用状況の「利用人数」は同月内の施設移動人数等を含む</t>
    <rPh sb="1" eb="3">
      <t>シセツ</t>
    </rPh>
    <rPh sb="7" eb="8">
      <t>ベツ</t>
    </rPh>
    <rPh sb="8" eb="10">
      <t>リヨウ</t>
    </rPh>
    <rPh sb="10" eb="12">
      <t>ジョウキョウ</t>
    </rPh>
    <rPh sb="14" eb="16">
      <t>リヨウ</t>
    </rPh>
    <rPh sb="16" eb="18">
      <t>ニンズウ</t>
    </rPh>
    <rPh sb="20" eb="22">
      <t>ドウゲツ</t>
    </rPh>
    <rPh sb="22" eb="23">
      <t>ナイ</t>
    </rPh>
    <rPh sb="24" eb="26">
      <t>シセツ</t>
    </rPh>
    <rPh sb="26" eb="28">
      <t>イドウ</t>
    </rPh>
    <rPh sb="28" eb="30">
      <t>ニンズウ</t>
    </rPh>
    <rPh sb="30" eb="31">
      <t>ナド</t>
    </rPh>
    <rPh sb="32" eb="33">
      <t>フク</t>
    </rPh>
    <phoneticPr fontId="2"/>
  </si>
  <si>
    <t>＊住宅改修費・福祉用具購入費・高額サービス費は含まない</t>
    <rPh sb="1" eb="5">
      <t>ジュウタクカイシュウ</t>
    </rPh>
    <rPh sb="5" eb="6">
      <t>ヒ</t>
    </rPh>
    <rPh sb="7" eb="9">
      <t>フクシ</t>
    </rPh>
    <rPh sb="9" eb="11">
      <t>ヨウグ</t>
    </rPh>
    <rPh sb="11" eb="13">
      <t>コウニュウ</t>
    </rPh>
    <rPh sb="13" eb="14">
      <t>ヒ</t>
    </rPh>
    <rPh sb="15" eb="17">
      <t>コウガク</t>
    </rPh>
    <rPh sb="21" eb="22">
      <t>ヒ</t>
    </rPh>
    <rPh sb="23" eb="24">
      <t>フク</t>
    </rPh>
    <phoneticPr fontId="2"/>
  </si>
  <si>
    <t>訪問入浴</t>
    <rPh sb="0" eb="2">
      <t>ホウモン</t>
    </rPh>
    <rPh sb="2" eb="4">
      <t>ニュウヨク</t>
    </rPh>
    <phoneticPr fontId="2"/>
  </si>
  <si>
    <t>訪問看護</t>
    <rPh sb="0" eb="2">
      <t>ホウモン</t>
    </rPh>
    <rPh sb="2" eb="4">
      <t>カンゴ</t>
    </rPh>
    <phoneticPr fontId="2"/>
  </si>
  <si>
    <t>訪問リハ</t>
    <rPh sb="0" eb="2">
      <t>ホウモン</t>
    </rPh>
    <phoneticPr fontId="2"/>
  </si>
  <si>
    <t>１．人口統計</t>
    <rPh sb="2" eb="4">
      <t>ジンコウ</t>
    </rPh>
    <rPh sb="4" eb="6">
      <t>トウケイ</t>
    </rPh>
    <phoneticPr fontId="2"/>
  </si>
  <si>
    <t>65歳以上</t>
    <rPh sb="2" eb="3">
      <t>サイ</t>
    </rPh>
    <rPh sb="3" eb="5">
      <t>イジョウ</t>
    </rPh>
    <phoneticPr fontId="2"/>
  </si>
  <si>
    <t>40歳～64歳</t>
    <rPh sb="2" eb="3">
      <t>サイ</t>
    </rPh>
    <rPh sb="6" eb="7">
      <t>サイ</t>
    </rPh>
    <phoneticPr fontId="2"/>
  </si>
  <si>
    <t>高齢化率</t>
    <rPh sb="0" eb="3">
      <t>コウレイカ</t>
    </rPh>
    <rPh sb="3" eb="4">
      <t>リツ</t>
    </rPh>
    <phoneticPr fontId="2"/>
  </si>
  <si>
    <t>65歳～74歳</t>
    <rPh sb="2" eb="3">
      <t>サイ</t>
    </rPh>
    <rPh sb="6" eb="7">
      <t>サイ</t>
    </rPh>
    <phoneticPr fontId="2"/>
  </si>
  <si>
    <t>75歳以上</t>
    <rPh sb="2" eb="3">
      <t>サイ</t>
    </rPh>
    <rPh sb="3" eb="5">
      <t>イジョウ</t>
    </rPh>
    <phoneticPr fontId="2"/>
  </si>
  <si>
    <t>　広域連合全体</t>
    <rPh sb="1" eb="3">
      <t>コウイキ</t>
    </rPh>
    <rPh sb="3" eb="5">
      <t>レンゴウ</t>
    </rPh>
    <rPh sb="5" eb="7">
      <t>ゼンタイ</t>
    </rPh>
    <phoneticPr fontId="2"/>
  </si>
  <si>
    <t>　粕屋支部</t>
    <rPh sb="1" eb="3">
      <t>カスヤ</t>
    </rPh>
    <rPh sb="3" eb="5">
      <t>シブ</t>
    </rPh>
    <phoneticPr fontId="2"/>
  </si>
  <si>
    <t>　遠賀支部</t>
    <rPh sb="1" eb="3">
      <t>オンガ</t>
    </rPh>
    <rPh sb="3" eb="5">
      <t>シブ</t>
    </rPh>
    <phoneticPr fontId="2"/>
  </si>
  <si>
    <t>　鞍手支部</t>
    <rPh sb="1" eb="3">
      <t>クラテ</t>
    </rPh>
    <rPh sb="3" eb="5">
      <t>シブ</t>
    </rPh>
    <phoneticPr fontId="2"/>
  </si>
  <si>
    <t>　朝倉支部</t>
    <rPh sb="1" eb="3">
      <t>アサクラ</t>
    </rPh>
    <rPh sb="3" eb="5">
      <t>シブ</t>
    </rPh>
    <phoneticPr fontId="2"/>
  </si>
  <si>
    <t>　うきは・大刀洗支部</t>
    <rPh sb="5" eb="8">
      <t>タチアライ</t>
    </rPh>
    <rPh sb="8" eb="10">
      <t>シブ</t>
    </rPh>
    <phoneticPr fontId="2"/>
  </si>
  <si>
    <t>　柳川・大木・広川支部</t>
    <rPh sb="1" eb="3">
      <t>ヤナガワ</t>
    </rPh>
    <rPh sb="4" eb="6">
      <t>オオキ</t>
    </rPh>
    <rPh sb="7" eb="9">
      <t>ヒロカワ</t>
    </rPh>
    <rPh sb="9" eb="11">
      <t>シブ</t>
    </rPh>
    <phoneticPr fontId="2"/>
  </si>
  <si>
    <t>　田川・桂川支部</t>
    <rPh sb="1" eb="3">
      <t>タガワ</t>
    </rPh>
    <rPh sb="4" eb="6">
      <t>ケイセン</t>
    </rPh>
    <rPh sb="6" eb="8">
      <t>シブ</t>
    </rPh>
    <phoneticPr fontId="2"/>
  </si>
  <si>
    <t>　豊築支部</t>
    <rPh sb="1" eb="3">
      <t>ホウチク</t>
    </rPh>
    <rPh sb="3" eb="5">
      <t>シブ</t>
    </rPh>
    <phoneticPr fontId="2"/>
  </si>
  <si>
    <t>0歳～39歳</t>
    <rPh sb="1" eb="2">
      <t>サイ</t>
    </rPh>
    <rPh sb="5" eb="6">
      <t>サイ</t>
    </rPh>
    <phoneticPr fontId="2"/>
  </si>
  <si>
    <t>要支援１</t>
    <rPh sb="0" eb="3">
      <t>ヨウシエン</t>
    </rPh>
    <phoneticPr fontId="2"/>
  </si>
  <si>
    <t>要支援２</t>
    <rPh sb="0" eb="3">
      <t>ヨウシエン</t>
    </rPh>
    <phoneticPr fontId="2"/>
  </si>
  <si>
    <t>要介護１</t>
    <rPh sb="0" eb="3">
      <t>ヨウカイゴ</t>
    </rPh>
    <phoneticPr fontId="2"/>
  </si>
  <si>
    <t>要介護２</t>
    <rPh sb="0" eb="3">
      <t>ヨウカイゴ</t>
    </rPh>
    <phoneticPr fontId="2"/>
  </si>
  <si>
    <t>要介護３</t>
    <rPh sb="0" eb="3">
      <t>ヨウカイゴ</t>
    </rPh>
    <phoneticPr fontId="2"/>
  </si>
  <si>
    <t>要介護４</t>
    <rPh sb="0" eb="3">
      <t>ヨウカイゴ</t>
    </rPh>
    <phoneticPr fontId="2"/>
  </si>
  <si>
    <t>要介護５</t>
    <rPh sb="0" eb="3">
      <t>ヨウカイゴ</t>
    </rPh>
    <phoneticPr fontId="2"/>
  </si>
  <si>
    <t>計</t>
    <rPh sb="0" eb="1">
      <t>ケイ</t>
    </rPh>
    <phoneticPr fontId="2"/>
  </si>
  <si>
    <t>総　　数</t>
    <rPh sb="0" eb="1">
      <t>ソウ</t>
    </rPh>
    <rPh sb="3" eb="4">
      <t>スウ</t>
    </rPh>
    <phoneticPr fontId="2"/>
  </si>
  <si>
    <t>（単位：人）</t>
    <rPh sb="1" eb="3">
      <t>タンイ</t>
    </rPh>
    <rPh sb="4" eb="5">
      <t>ニン</t>
    </rPh>
    <phoneticPr fontId="2"/>
  </si>
  <si>
    <t>１．人口統計（当月末現在）</t>
    <rPh sb="2" eb="4">
      <t>ジンコウ</t>
    </rPh>
    <rPh sb="4" eb="6">
      <t>トウケイ</t>
    </rPh>
    <rPh sb="7" eb="8">
      <t>トウ</t>
    </rPh>
    <rPh sb="8" eb="10">
      <t>ゲツマツ</t>
    </rPh>
    <rPh sb="10" eb="12">
      <t>ゲンザイ</t>
    </rPh>
    <phoneticPr fontId="2"/>
  </si>
  <si>
    <t>３．給付受給状況（当月利用分）</t>
    <rPh sb="2" eb="4">
      <t>キュウフ</t>
    </rPh>
    <rPh sb="4" eb="6">
      <t>ジュキュウ</t>
    </rPh>
    <rPh sb="6" eb="8">
      <t>ジョウキョウ</t>
    </rPh>
    <rPh sb="9" eb="11">
      <t>トウゲツ</t>
    </rPh>
    <rPh sb="11" eb="13">
      <t>リヨウ</t>
    </rPh>
    <rPh sb="13" eb="14">
      <t>ブン</t>
    </rPh>
    <phoneticPr fontId="2"/>
  </si>
  <si>
    <t>前期（65歳～74歳）</t>
    <rPh sb="0" eb="2">
      <t>ゼンキ</t>
    </rPh>
    <rPh sb="5" eb="6">
      <t>サイ</t>
    </rPh>
    <rPh sb="9" eb="10">
      <t>サイ</t>
    </rPh>
    <phoneticPr fontId="2"/>
  </si>
  <si>
    <t>後期（75歳以上）</t>
    <rPh sb="0" eb="2">
      <t>コウキ</t>
    </rPh>
    <rPh sb="5" eb="6">
      <t>サイ</t>
    </rPh>
    <rPh sb="6" eb="8">
      <t>イジョウ</t>
    </rPh>
    <phoneticPr fontId="2"/>
  </si>
  <si>
    <t>後期率</t>
    <rPh sb="0" eb="2">
      <t>コウキ</t>
    </rPh>
    <rPh sb="2" eb="3">
      <t>リツ</t>
    </rPh>
    <phoneticPr fontId="2"/>
  </si>
  <si>
    <t>前期率</t>
    <rPh sb="0" eb="2">
      <t>ゼンキ</t>
    </rPh>
    <rPh sb="2" eb="3">
      <t>リツ</t>
    </rPh>
    <phoneticPr fontId="2"/>
  </si>
  <si>
    <t>＊出現率は要介護・要支援認定者数を65歳以上人口で除した数値</t>
    <rPh sb="1" eb="3">
      <t>シュツゲン</t>
    </rPh>
    <rPh sb="3" eb="4">
      <t>リツ</t>
    </rPh>
    <rPh sb="5" eb="8">
      <t>ヨウカイゴ</t>
    </rPh>
    <rPh sb="9" eb="12">
      <t>ヨウシエン</t>
    </rPh>
    <rPh sb="12" eb="15">
      <t>ニンテイシャ</t>
    </rPh>
    <rPh sb="15" eb="16">
      <t>カズ</t>
    </rPh>
    <rPh sb="19" eb="22">
      <t>サイイジョウ</t>
    </rPh>
    <rPh sb="22" eb="24">
      <t>ジンコウ</t>
    </rPh>
    <rPh sb="25" eb="26">
      <t>ジョ</t>
    </rPh>
    <rPh sb="28" eb="30">
      <t>スウチ</t>
    </rPh>
    <phoneticPr fontId="2"/>
  </si>
  <si>
    <t>２-２．要介護・要支援認定者数（支部別）</t>
    <rPh sb="4" eb="7">
      <t>ヨウカイゴ</t>
    </rPh>
    <rPh sb="8" eb="11">
      <t>ヨウシエン</t>
    </rPh>
    <rPh sb="11" eb="14">
      <t>ニンテイシャ</t>
    </rPh>
    <rPh sb="14" eb="15">
      <t>カズ</t>
    </rPh>
    <rPh sb="16" eb="18">
      <t>シブ</t>
    </rPh>
    <rPh sb="18" eb="19">
      <t>ベツ</t>
    </rPh>
    <phoneticPr fontId="2"/>
  </si>
  <si>
    <t>２-１．要介護・要支援認定者数</t>
    <rPh sb="4" eb="7">
      <t>ヨウカイゴ</t>
    </rPh>
    <rPh sb="8" eb="11">
      <t>ヨウシエン</t>
    </rPh>
    <rPh sb="11" eb="14">
      <t>ニンテイシャ</t>
    </rPh>
    <rPh sb="14" eb="15">
      <t>カズ</t>
    </rPh>
    <phoneticPr fontId="2"/>
  </si>
  <si>
    <t>※表中の数値は第１号被保険者のみ</t>
    <rPh sb="1" eb="3">
      <t>ヒョウチュウ</t>
    </rPh>
    <rPh sb="4" eb="6">
      <t>スウチ</t>
    </rPh>
    <rPh sb="7" eb="8">
      <t>ダイ</t>
    </rPh>
    <rPh sb="9" eb="10">
      <t>ゴウ</t>
    </rPh>
    <rPh sb="10" eb="14">
      <t>ヒホケンシャ</t>
    </rPh>
    <phoneticPr fontId="2"/>
  </si>
  <si>
    <t>利用人数（実数）</t>
    <rPh sb="0" eb="2">
      <t>リヨウ</t>
    </rPh>
    <rPh sb="2" eb="4">
      <t>ニンズウ</t>
    </rPh>
    <rPh sb="5" eb="7">
      <t>ジッスウ</t>
    </rPh>
    <phoneticPr fontId="2"/>
  </si>
  <si>
    <t>３-１．給付状況（利用状況）</t>
    <rPh sb="4" eb="6">
      <t>キュウフ</t>
    </rPh>
    <rPh sb="6" eb="8">
      <t>ジョウキョウ</t>
    </rPh>
    <rPh sb="9" eb="11">
      <t>リヨウ</t>
    </rPh>
    <rPh sb="11" eb="13">
      <t>ジョウキョウ</t>
    </rPh>
    <phoneticPr fontId="2"/>
  </si>
  <si>
    <t>サービス名</t>
    <rPh sb="4" eb="5">
      <t>メイ</t>
    </rPh>
    <phoneticPr fontId="2"/>
  </si>
  <si>
    <t>通所介護</t>
    <rPh sb="0" eb="1">
      <t>ツウ</t>
    </rPh>
    <rPh sb="1" eb="2">
      <t>ショ</t>
    </rPh>
    <rPh sb="2" eb="4">
      <t>カイゴ</t>
    </rPh>
    <phoneticPr fontId="2"/>
  </si>
  <si>
    <t>通所リハ</t>
    <rPh sb="0" eb="1">
      <t>ツウ</t>
    </rPh>
    <rPh sb="1" eb="2">
      <t>ショ</t>
    </rPh>
    <phoneticPr fontId="2"/>
  </si>
  <si>
    <t>費用額（千円）</t>
    <rPh sb="0" eb="2">
      <t>ヒヨウ</t>
    </rPh>
    <rPh sb="2" eb="3">
      <t>ガク</t>
    </rPh>
    <rPh sb="4" eb="6">
      <t>センエン</t>
    </rPh>
    <phoneticPr fontId="2"/>
  </si>
  <si>
    <t>要介護度</t>
    <rPh sb="0" eb="3">
      <t>ヨウカイゴ</t>
    </rPh>
    <rPh sb="3" eb="4">
      <t>ド</t>
    </rPh>
    <phoneticPr fontId="2"/>
  </si>
  <si>
    <t>中・重度</t>
    <rPh sb="0" eb="1">
      <t>チュウ</t>
    </rPh>
    <rPh sb="2" eb="4">
      <t>ジュウド</t>
    </rPh>
    <phoneticPr fontId="2"/>
  </si>
  <si>
    <t>人数</t>
    <rPh sb="0" eb="2">
      <t>ニンズウ</t>
    </rPh>
    <phoneticPr fontId="2"/>
  </si>
  <si>
    <t>支給限度額</t>
    <rPh sb="0" eb="2">
      <t>シキュウ</t>
    </rPh>
    <rPh sb="2" eb="4">
      <t>ゲンド</t>
    </rPh>
    <rPh sb="4" eb="5">
      <t>ガク</t>
    </rPh>
    <phoneticPr fontId="2"/>
  </si>
  <si>
    <t>限度額比率</t>
    <rPh sb="0" eb="2">
      <t>ゲンド</t>
    </rPh>
    <rPh sb="2" eb="3">
      <t>ガク</t>
    </rPh>
    <rPh sb="3" eb="5">
      <t>ヒリツ</t>
    </rPh>
    <phoneticPr fontId="2"/>
  </si>
  <si>
    <t>費用総額
（千円）</t>
    <rPh sb="0" eb="2">
      <t>ヒヨウ</t>
    </rPh>
    <rPh sb="2" eb="4">
      <t>ソウガク</t>
    </rPh>
    <rPh sb="6" eb="8">
      <t>センエン</t>
    </rPh>
    <phoneticPr fontId="2"/>
  </si>
  <si>
    <t>1人あたり
費用額</t>
    <rPh sb="1" eb="2">
      <t>ニン</t>
    </rPh>
    <rPh sb="6" eb="8">
      <t>ヒヨウ</t>
    </rPh>
    <rPh sb="8" eb="9">
      <t>ガク</t>
    </rPh>
    <phoneticPr fontId="2"/>
  </si>
  <si>
    <t>軽　度</t>
    <rPh sb="0" eb="1">
      <t>ケイ</t>
    </rPh>
    <rPh sb="2" eb="3">
      <t>ド</t>
    </rPh>
    <phoneticPr fontId="2"/>
  </si>
  <si>
    <t>合　計</t>
    <rPh sb="0" eb="1">
      <t>ア</t>
    </rPh>
    <rPh sb="2" eb="3">
      <t>ケイ</t>
    </rPh>
    <phoneticPr fontId="2"/>
  </si>
  <si>
    <t>第１号被保険者</t>
    <rPh sb="0" eb="1">
      <t>ダイ</t>
    </rPh>
    <rPh sb="2" eb="3">
      <t>ゴウ</t>
    </rPh>
    <rPh sb="3" eb="7">
      <t>ヒホケンシャ</t>
    </rPh>
    <phoneticPr fontId="2"/>
  </si>
  <si>
    <t>第2号被保険者</t>
    <rPh sb="0" eb="1">
      <t>ダイ</t>
    </rPh>
    <rPh sb="2" eb="3">
      <t>ゴウ</t>
    </rPh>
    <rPh sb="3" eb="7">
      <t>ヒホケンシャ</t>
    </rPh>
    <phoneticPr fontId="2"/>
  </si>
  <si>
    <t>介護サービス</t>
    <rPh sb="0" eb="2">
      <t>カイゴ</t>
    </rPh>
    <phoneticPr fontId="2"/>
  </si>
  <si>
    <t>介護予防サービス</t>
    <rPh sb="0" eb="2">
      <t>カイゴ</t>
    </rPh>
    <rPh sb="2" eb="4">
      <t>ヨボウ</t>
    </rPh>
    <phoneticPr fontId="2"/>
  </si>
  <si>
    <t>居宅療養管理指導</t>
    <rPh sb="4" eb="6">
      <t>カンリ</t>
    </rPh>
    <rPh sb="6" eb="8">
      <t>シドウ</t>
    </rPh>
    <phoneticPr fontId="2"/>
  </si>
  <si>
    <t>短期入所生活介護</t>
    <rPh sb="0" eb="2">
      <t>タンキ</t>
    </rPh>
    <rPh sb="2" eb="4">
      <t>ニュウショ</t>
    </rPh>
    <rPh sb="4" eb="6">
      <t>セイカツ</t>
    </rPh>
    <rPh sb="6" eb="8">
      <t>カイゴ</t>
    </rPh>
    <phoneticPr fontId="2"/>
  </si>
  <si>
    <t>短期入所療養介護</t>
    <rPh sb="0" eb="2">
      <t>タンキ</t>
    </rPh>
    <rPh sb="2" eb="4">
      <t>ニュウショ</t>
    </rPh>
    <rPh sb="4" eb="6">
      <t>リョウヨウ</t>
    </rPh>
    <rPh sb="6" eb="8">
      <t>カイゴ</t>
    </rPh>
    <phoneticPr fontId="2"/>
  </si>
  <si>
    <t>特定施設入居者生活介護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phoneticPr fontId="2"/>
  </si>
  <si>
    <t>福祉用具貸与</t>
    <rPh sb="0" eb="2">
      <t>フクシ</t>
    </rPh>
    <rPh sb="2" eb="4">
      <t>ヨウグ</t>
    </rPh>
    <rPh sb="4" eb="6">
      <t>タイヨ</t>
    </rPh>
    <phoneticPr fontId="2"/>
  </si>
  <si>
    <t>定期巡回・随時対応型訪問介護看護</t>
    <rPh sb="0" eb="2">
      <t>テイキ</t>
    </rPh>
    <rPh sb="2" eb="4">
      <t>ジュンカイ</t>
    </rPh>
    <rPh sb="5" eb="7">
      <t>ズイジ</t>
    </rPh>
    <rPh sb="7" eb="10">
      <t>タイオウガタ</t>
    </rPh>
    <rPh sb="10" eb="12">
      <t>ホウモン</t>
    </rPh>
    <rPh sb="12" eb="14">
      <t>カイゴ</t>
    </rPh>
    <rPh sb="14" eb="16">
      <t>カンゴ</t>
    </rPh>
    <phoneticPr fontId="2"/>
  </si>
  <si>
    <t>夜間対応型訪問介護</t>
    <rPh sb="0" eb="2">
      <t>ヤカン</t>
    </rPh>
    <rPh sb="2" eb="5">
      <t>タイオウガタ</t>
    </rPh>
    <rPh sb="5" eb="7">
      <t>ホウモン</t>
    </rPh>
    <rPh sb="7" eb="9">
      <t>カイゴ</t>
    </rPh>
    <phoneticPr fontId="2"/>
  </si>
  <si>
    <t>認知症対応型通所介護</t>
    <rPh sb="0" eb="3">
      <t>ニンチショウ</t>
    </rPh>
    <rPh sb="3" eb="6">
      <t>タイオウガタ</t>
    </rPh>
    <rPh sb="6" eb="10">
      <t>ツウショカイゴ</t>
    </rPh>
    <phoneticPr fontId="2"/>
  </si>
  <si>
    <t>介護予防認知症対応型通所介護</t>
    <rPh sb="0" eb="2">
      <t>カイゴ</t>
    </rPh>
    <rPh sb="2" eb="4">
      <t>ヨボウ</t>
    </rPh>
    <rPh sb="4" eb="7">
      <t>ニンチショウ</t>
    </rPh>
    <rPh sb="7" eb="10">
      <t>タイオウガタ</t>
    </rPh>
    <rPh sb="10" eb="14">
      <t>ツウショカイゴ</t>
    </rPh>
    <phoneticPr fontId="2"/>
  </si>
  <si>
    <t>小規模多機能型居宅介護</t>
    <rPh sb="0" eb="3">
      <t>ショウキボ</t>
    </rPh>
    <rPh sb="3" eb="6">
      <t>タキノウ</t>
    </rPh>
    <rPh sb="6" eb="7">
      <t>ガタ</t>
    </rPh>
    <rPh sb="7" eb="9">
      <t>キョタク</t>
    </rPh>
    <rPh sb="9" eb="11">
      <t>カイゴ</t>
    </rPh>
    <phoneticPr fontId="2"/>
  </si>
  <si>
    <t>予防小規模多機能型居宅介護</t>
    <rPh sb="0" eb="2">
      <t>ヨボウ</t>
    </rPh>
    <rPh sb="2" eb="5">
      <t>ショウキボ</t>
    </rPh>
    <rPh sb="5" eb="8">
      <t>タキノウ</t>
    </rPh>
    <rPh sb="8" eb="9">
      <t>ガタ</t>
    </rPh>
    <rPh sb="9" eb="11">
      <t>キョタク</t>
    </rPh>
    <rPh sb="11" eb="13">
      <t>カイゴ</t>
    </rPh>
    <phoneticPr fontId="2"/>
  </si>
  <si>
    <t>認知症対応型共同生活介護</t>
    <rPh sb="0" eb="3">
      <t>ニンチショウ</t>
    </rPh>
    <rPh sb="3" eb="6">
      <t>タイオウガタ</t>
    </rPh>
    <rPh sb="6" eb="8">
      <t>キョウドウ</t>
    </rPh>
    <rPh sb="8" eb="10">
      <t>セイカツ</t>
    </rPh>
    <rPh sb="10" eb="12">
      <t>カイゴ</t>
    </rPh>
    <phoneticPr fontId="2"/>
  </si>
  <si>
    <t>予防認知症対応型共同生活介護</t>
    <rPh sb="0" eb="2">
      <t>ヨボウ</t>
    </rPh>
    <rPh sb="2" eb="5">
      <t>ニンチショウ</t>
    </rPh>
    <rPh sb="5" eb="8">
      <t>タイオウガタ</t>
    </rPh>
    <rPh sb="8" eb="10">
      <t>キョウドウ</t>
    </rPh>
    <rPh sb="10" eb="12">
      <t>セイカツ</t>
    </rPh>
    <rPh sb="12" eb="14">
      <t>カイゴ</t>
    </rPh>
    <phoneticPr fontId="2"/>
  </si>
  <si>
    <t>地域密着型特定施設入居者生活介護</t>
    <rPh sb="0" eb="2">
      <t>チイキ</t>
    </rPh>
    <rPh sb="2" eb="5">
      <t>ミッチャクガタ</t>
    </rPh>
    <rPh sb="5" eb="7">
      <t>トクテイ</t>
    </rPh>
    <rPh sb="7" eb="9">
      <t>シセツ</t>
    </rPh>
    <rPh sb="9" eb="12">
      <t>ニュウキョシャ</t>
    </rPh>
    <rPh sb="12" eb="14">
      <t>セイカツ</t>
    </rPh>
    <rPh sb="14" eb="16">
      <t>カイゴ</t>
    </rPh>
    <phoneticPr fontId="2"/>
  </si>
  <si>
    <t>地域密着型サービス</t>
    <rPh sb="0" eb="2">
      <t>チイキ</t>
    </rPh>
    <rPh sb="2" eb="5">
      <t>ミッチャクガタ</t>
    </rPh>
    <phoneticPr fontId="2"/>
  </si>
  <si>
    <t>介護予防訪問介護</t>
    <rPh sb="0" eb="2">
      <t>カイゴ</t>
    </rPh>
    <rPh sb="2" eb="4">
      <t>ヨボウ</t>
    </rPh>
    <rPh sb="4" eb="6">
      <t>ホウモン</t>
    </rPh>
    <rPh sb="6" eb="8">
      <t>カイゴ</t>
    </rPh>
    <phoneticPr fontId="2"/>
  </si>
  <si>
    <t>介護予防訪問入浴</t>
    <rPh sb="0" eb="2">
      <t>カイゴ</t>
    </rPh>
    <rPh sb="2" eb="4">
      <t>ヨボウ</t>
    </rPh>
    <rPh sb="4" eb="6">
      <t>ホウモン</t>
    </rPh>
    <rPh sb="6" eb="8">
      <t>ニュウヨク</t>
    </rPh>
    <phoneticPr fontId="2"/>
  </si>
  <si>
    <t>介護予防訪問看護</t>
    <rPh sb="0" eb="2">
      <t>カイゴ</t>
    </rPh>
    <rPh sb="2" eb="4">
      <t>ヨボウ</t>
    </rPh>
    <rPh sb="4" eb="6">
      <t>ホウモン</t>
    </rPh>
    <rPh sb="6" eb="8">
      <t>カンゴ</t>
    </rPh>
    <phoneticPr fontId="2"/>
  </si>
  <si>
    <t>介護予防訪問リハ</t>
    <rPh sb="0" eb="2">
      <t>カイゴ</t>
    </rPh>
    <rPh sb="2" eb="4">
      <t>ヨボウ</t>
    </rPh>
    <rPh sb="4" eb="6">
      <t>ホウモン</t>
    </rPh>
    <phoneticPr fontId="2"/>
  </si>
  <si>
    <t>介護予防居宅療養管理指導</t>
    <rPh sb="0" eb="2">
      <t>カイゴ</t>
    </rPh>
    <rPh sb="2" eb="4">
      <t>ヨボウ</t>
    </rPh>
    <rPh sb="4" eb="6">
      <t>キョタク</t>
    </rPh>
    <rPh sb="6" eb="8">
      <t>リョウヨウ</t>
    </rPh>
    <rPh sb="8" eb="10">
      <t>カンリ</t>
    </rPh>
    <rPh sb="10" eb="12">
      <t>シドウ</t>
    </rPh>
    <phoneticPr fontId="2"/>
  </si>
  <si>
    <t>介護予防通所介護</t>
    <rPh sb="0" eb="2">
      <t>カイゴ</t>
    </rPh>
    <rPh sb="2" eb="4">
      <t>ヨボウ</t>
    </rPh>
    <rPh sb="4" eb="5">
      <t>ツウ</t>
    </rPh>
    <rPh sb="5" eb="6">
      <t>ショ</t>
    </rPh>
    <rPh sb="6" eb="8">
      <t>カイゴ</t>
    </rPh>
    <phoneticPr fontId="2"/>
  </si>
  <si>
    <t>介護予防通所リハ</t>
    <rPh sb="0" eb="2">
      <t>カイゴ</t>
    </rPh>
    <rPh sb="2" eb="4">
      <t>ヨボウ</t>
    </rPh>
    <rPh sb="4" eb="5">
      <t>ツウ</t>
    </rPh>
    <rPh sb="5" eb="6">
      <t>ショ</t>
    </rPh>
    <phoneticPr fontId="2"/>
  </si>
  <si>
    <t>介護予防短期入所生活介護</t>
    <rPh sb="0" eb="2">
      <t>カイゴ</t>
    </rPh>
    <rPh sb="2" eb="4">
      <t>ヨボウ</t>
    </rPh>
    <rPh sb="4" eb="6">
      <t>タンキ</t>
    </rPh>
    <rPh sb="6" eb="8">
      <t>ニュウショ</t>
    </rPh>
    <rPh sb="8" eb="10">
      <t>セイカツ</t>
    </rPh>
    <rPh sb="10" eb="12">
      <t>カイゴ</t>
    </rPh>
    <phoneticPr fontId="2"/>
  </si>
  <si>
    <t>介護予防短期入所療養介護</t>
    <rPh sb="0" eb="2">
      <t>カイゴ</t>
    </rPh>
    <rPh sb="2" eb="4">
      <t>ヨボウ</t>
    </rPh>
    <rPh sb="4" eb="6">
      <t>タンキ</t>
    </rPh>
    <rPh sb="6" eb="8">
      <t>ニュウショ</t>
    </rPh>
    <rPh sb="8" eb="10">
      <t>リョウヨウ</t>
    </rPh>
    <rPh sb="10" eb="12">
      <t>カイゴ</t>
    </rPh>
    <phoneticPr fontId="2"/>
  </si>
  <si>
    <t>介護予防特定施設入居者生活介護</t>
    <rPh sb="0" eb="2">
      <t>カイゴ</t>
    </rPh>
    <rPh sb="2" eb="4">
      <t>ヨボウ</t>
    </rPh>
    <rPh sb="4" eb="6">
      <t>トクテイ</t>
    </rPh>
    <rPh sb="6" eb="8">
      <t>シセツ</t>
    </rPh>
    <rPh sb="8" eb="11">
      <t>ニュウキョシャ</t>
    </rPh>
    <rPh sb="11" eb="13">
      <t>セイカツ</t>
    </rPh>
    <rPh sb="13" eb="15">
      <t>カイゴ</t>
    </rPh>
    <phoneticPr fontId="2"/>
  </si>
  <si>
    <t>介護予防福祉用具貸与</t>
    <rPh sb="0" eb="2">
      <t>カイゴ</t>
    </rPh>
    <rPh sb="2" eb="4">
      <t>ヨボウ</t>
    </rPh>
    <rPh sb="4" eb="6">
      <t>フクシ</t>
    </rPh>
    <rPh sb="6" eb="8">
      <t>ヨウグ</t>
    </rPh>
    <rPh sb="8" eb="10">
      <t>タイヨ</t>
    </rPh>
    <phoneticPr fontId="2"/>
  </si>
  <si>
    <t>看護小規模多機能型居宅介護</t>
    <rPh sb="0" eb="2">
      <t>カンゴ</t>
    </rPh>
    <rPh sb="2" eb="5">
      <t>ショウキボ</t>
    </rPh>
    <rPh sb="5" eb="9">
      <t>タキノウガタ</t>
    </rPh>
    <rPh sb="9" eb="11">
      <t>キョタク</t>
    </rPh>
    <rPh sb="11" eb="13">
      <t>カイゴ</t>
    </rPh>
    <phoneticPr fontId="2"/>
  </si>
  <si>
    <t>施設サービス</t>
    <rPh sb="0" eb="2">
      <t>シセツ</t>
    </rPh>
    <phoneticPr fontId="2"/>
  </si>
  <si>
    <t>介護老人福祉施設</t>
    <rPh sb="0" eb="2">
      <t>カイゴ</t>
    </rPh>
    <rPh sb="2" eb="4">
      <t>ロウジン</t>
    </rPh>
    <rPh sb="4" eb="6">
      <t>フクシ</t>
    </rPh>
    <rPh sb="6" eb="8">
      <t>シセツ</t>
    </rPh>
    <phoneticPr fontId="2"/>
  </si>
  <si>
    <t>介護老人保健施設</t>
    <rPh sb="0" eb="2">
      <t>カイゴ</t>
    </rPh>
    <rPh sb="2" eb="4">
      <t>ロウジン</t>
    </rPh>
    <rPh sb="4" eb="6">
      <t>ホケン</t>
    </rPh>
    <rPh sb="6" eb="8">
      <t>シセツ</t>
    </rPh>
    <phoneticPr fontId="2"/>
  </si>
  <si>
    <t>介護療養型医療施設</t>
    <rPh sb="0" eb="2">
      <t>カイゴ</t>
    </rPh>
    <rPh sb="2" eb="5">
      <t>リョウヨウガタ</t>
    </rPh>
    <rPh sb="5" eb="7">
      <t>イリョウ</t>
    </rPh>
    <rPh sb="7" eb="9">
      <t>シセツ</t>
    </rPh>
    <phoneticPr fontId="2"/>
  </si>
  <si>
    <t>３-２．サービス別利用状況</t>
    <rPh sb="8" eb="9">
      <t>ベツ</t>
    </rPh>
    <rPh sb="9" eb="11">
      <t>リヨウ</t>
    </rPh>
    <rPh sb="11" eb="13">
      <t>ジョウキョウ</t>
    </rPh>
    <phoneticPr fontId="2"/>
  </si>
  <si>
    <t>構成比</t>
    <rPh sb="0" eb="3">
      <t>コウセイヒ</t>
    </rPh>
    <phoneticPr fontId="2"/>
  </si>
  <si>
    <t>サービス区分</t>
    <rPh sb="4" eb="6">
      <t>クブン</t>
    </rPh>
    <phoneticPr fontId="2"/>
  </si>
  <si>
    <t>利用人数（実数）</t>
    <rPh sb="0" eb="2">
      <t>リヨウ</t>
    </rPh>
    <rPh sb="2" eb="4">
      <t>ニンズウ</t>
    </rPh>
    <rPh sb="5" eb="7">
      <t>ジッスウ</t>
    </rPh>
    <phoneticPr fontId="2"/>
  </si>
  <si>
    <t>費用総額（千円）</t>
    <rPh sb="0" eb="2">
      <t>ヒヨウ</t>
    </rPh>
    <rPh sb="2" eb="4">
      <t>ソウガク</t>
    </rPh>
    <rPh sb="5" eb="7">
      <t>センエン</t>
    </rPh>
    <phoneticPr fontId="2"/>
  </si>
  <si>
    <t>費用額/一人（円）</t>
    <rPh sb="0" eb="2">
      <t>ヒヨウ</t>
    </rPh>
    <rPh sb="2" eb="3">
      <t>ガク</t>
    </rPh>
    <rPh sb="4" eb="6">
      <t>１ニン</t>
    </rPh>
    <rPh sb="7" eb="8">
      <t>エン</t>
    </rPh>
    <phoneticPr fontId="2"/>
  </si>
  <si>
    <t>構成比</t>
    <rPh sb="0" eb="3">
      <t>コウセイヒ</t>
    </rPh>
    <phoneticPr fontId="2"/>
  </si>
  <si>
    <t>-</t>
  </si>
  <si>
    <t>-</t>
    <phoneticPr fontId="2"/>
  </si>
  <si>
    <t>　　介護サービス</t>
    <rPh sb="2" eb="4">
      <t>カイゴ</t>
    </rPh>
    <phoneticPr fontId="2"/>
  </si>
  <si>
    <t>　　予防サービス</t>
    <rPh sb="2" eb="4">
      <t>ヨボウ</t>
    </rPh>
    <phoneticPr fontId="2"/>
  </si>
  <si>
    <t>　　地域密着型サービス</t>
    <rPh sb="2" eb="4">
      <t>チイキ</t>
    </rPh>
    <rPh sb="4" eb="6">
      <t>ミッチャク</t>
    </rPh>
    <rPh sb="6" eb="7">
      <t>ガタ</t>
    </rPh>
    <phoneticPr fontId="2"/>
  </si>
  <si>
    <t>　　施設サービス</t>
    <rPh sb="2" eb="4">
      <t>シセツ</t>
    </rPh>
    <phoneticPr fontId="2"/>
  </si>
  <si>
    <t>　　合　　計</t>
    <rPh sb="2" eb="3">
      <t>ア</t>
    </rPh>
    <rPh sb="5" eb="6">
      <t>ケイ</t>
    </rPh>
    <phoneticPr fontId="2"/>
  </si>
  <si>
    <t>合　　計（延べ）</t>
    <rPh sb="0" eb="1">
      <t>ア</t>
    </rPh>
    <rPh sb="3" eb="4">
      <t>ケイ</t>
    </rPh>
    <rPh sb="5" eb="6">
      <t>ノ</t>
    </rPh>
    <phoneticPr fontId="2"/>
  </si>
  <si>
    <t>粕屋支部</t>
    <rPh sb="0" eb="2">
      <t>カスヤ</t>
    </rPh>
    <rPh sb="2" eb="4">
      <t>シブ</t>
    </rPh>
    <phoneticPr fontId="2"/>
  </si>
  <si>
    <t>遠賀支部</t>
    <rPh sb="0" eb="2">
      <t>オンガ</t>
    </rPh>
    <rPh sb="2" eb="4">
      <t>シブ</t>
    </rPh>
    <phoneticPr fontId="2"/>
  </si>
  <si>
    <t>鞍手支部</t>
    <rPh sb="0" eb="2">
      <t>クラテ</t>
    </rPh>
    <rPh sb="2" eb="4">
      <t>シブ</t>
    </rPh>
    <phoneticPr fontId="2"/>
  </si>
  <si>
    <t>朝倉支部</t>
    <rPh sb="0" eb="2">
      <t>アサクラ</t>
    </rPh>
    <rPh sb="2" eb="4">
      <t>シブ</t>
    </rPh>
    <phoneticPr fontId="2"/>
  </si>
  <si>
    <t>うきは・大刀洗支部</t>
    <rPh sb="4" eb="7">
      <t>タチアライ</t>
    </rPh>
    <rPh sb="7" eb="9">
      <t>シブ</t>
    </rPh>
    <phoneticPr fontId="2"/>
  </si>
  <si>
    <t>柳川・大木・広川支部</t>
    <rPh sb="0" eb="2">
      <t>ヤナガワ</t>
    </rPh>
    <rPh sb="3" eb="5">
      <t>オオキ</t>
    </rPh>
    <rPh sb="6" eb="8">
      <t>ヒロカワ</t>
    </rPh>
    <rPh sb="8" eb="10">
      <t>シブ</t>
    </rPh>
    <phoneticPr fontId="2"/>
  </si>
  <si>
    <t>田川・桂川支部</t>
    <rPh sb="0" eb="2">
      <t>タガワ</t>
    </rPh>
    <rPh sb="3" eb="5">
      <t>ケイセン</t>
    </rPh>
    <rPh sb="5" eb="7">
      <t>シブ</t>
    </rPh>
    <phoneticPr fontId="2"/>
  </si>
  <si>
    <t>豊築支部</t>
    <rPh sb="0" eb="2">
      <t>ホウチク</t>
    </rPh>
    <rPh sb="2" eb="4">
      <t>シブ</t>
    </rPh>
    <phoneticPr fontId="2"/>
  </si>
  <si>
    <t>介護サービス</t>
    <rPh sb="0" eb="2">
      <t>カイゴ</t>
    </rPh>
    <phoneticPr fontId="2"/>
  </si>
  <si>
    <t>予防サービス</t>
    <rPh sb="0" eb="2">
      <t>ヨボウ</t>
    </rPh>
    <phoneticPr fontId="2"/>
  </si>
  <si>
    <t>地域密着型サービス</t>
    <rPh sb="0" eb="2">
      <t>チイキ</t>
    </rPh>
    <rPh sb="2" eb="5">
      <t>ミッチャクガタ</t>
    </rPh>
    <phoneticPr fontId="2"/>
  </si>
  <si>
    <t>施設サービス</t>
    <rPh sb="0" eb="2">
      <t>シセツ</t>
    </rPh>
    <phoneticPr fontId="2"/>
  </si>
  <si>
    <t>広域連合</t>
    <rPh sb="0" eb="2">
      <t>コウイキ</t>
    </rPh>
    <rPh sb="2" eb="4">
      <t>レンゴウ</t>
    </rPh>
    <phoneticPr fontId="2"/>
  </si>
  <si>
    <t>利用人数
（実数）</t>
    <rPh sb="0" eb="2">
      <t>リヨウ</t>
    </rPh>
    <rPh sb="2" eb="4">
      <t>ニンズウ</t>
    </rPh>
    <rPh sb="6" eb="8">
      <t>ジッスウ</t>
    </rPh>
    <phoneticPr fontId="2"/>
  </si>
  <si>
    <t>費用総額
（千円）</t>
    <rPh sb="0" eb="2">
      <t>ヒヨウ</t>
    </rPh>
    <rPh sb="2" eb="4">
      <t>ソウガク</t>
    </rPh>
    <rPh sb="6" eb="8">
      <t>センエン</t>
    </rPh>
    <phoneticPr fontId="2"/>
  </si>
  <si>
    <t>介護</t>
    <rPh sb="0" eb="2">
      <t>カイゴ</t>
    </rPh>
    <phoneticPr fontId="2"/>
  </si>
  <si>
    <t>予防</t>
    <rPh sb="0" eb="2">
      <t>ヨボウ</t>
    </rPh>
    <phoneticPr fontId="2"/>
  </si>
  <si>
    <t>密着</t>
    <rPh sb="0" eb="2">
      <t>ミッチャク</t>
    </rPh>
    <phoneticPr fontId="2"/>
  </si>
  <si>
    <t>施設</t>
    <rPh sb="0" eb="2">
      <t>シセツ</t>
    </rPh>
    <phoneticPr fontId="2"/>
  </si>
  <si>
    <t>粕屋</t>
    <rPh sb="0" eb="2">
      <t>カスヤ</t>
    </rPh>
    <phoneticPr fontId="2"/>
  </si>
  <si>
    <t>遠賀</t>
    <rPh sb="0" eb="2">
      <t>オンガ</t>
    </rPh>
    <phoneticPr fontId="2"/>
  </si>
  <si>
    <t>鞍手</t>
    <rPh sb="0" eb="2">
      <t>クラテ</t>
    </rPh>
    <phoneticPr fontId="2"/>
  </si>
  <si>
    <t>朝倉</t>
    <rPh sb="0" eb="2">
      <t>アサクラ</t>
    </rPh>
    <phoneticPr fontId="2"/>
  </si>
  <si>
    <t>う大</t>
    <rPh sb="1" eb="2">
      <t>オオ</t>
    </rPh>
    <phoneticPr fontId="2"/>
  </si>
  <si>
    <t>柳大広</t>
    <rPh sb="0" eb="1">
      <t>ヤナギ</t>
    </rPh>
    <rPh sb="1" eb="3">
      <t>オオヒロ</t>
    </rPh>
    <phoneticPr fontId="2"/>
  </si>
  <si>
    <t>田桂</t>
    <rPh sb="0" eb="1">
      <t>タ</t>
    </rPh>
    <rPh sb="1" eb="2">
      <t>カツラ</t>
    </rPh>
    <phoneticPr fontId="2"/>
  </si>
  <si>
    <t>豊築</t>
    <rPh sb="0" eb="2">
      <t>ホウチク</t>
    </rPh>
    <phoneticPr fontId="2"/>
  </si>
  <si>
    <t>連合</t>
    <rPh sb="0" eb="2">
      <t>レンゴウ</t>
    </rPh>
    <phoneticPr fontId="2"/>
  </si>
  <si>
    <t>＊居宅サービス別利用状況の「利用人数」は同一利用者で複数サービスの利用者を含む</t>
    <rPh sb="1" eb="3">
      <t>キョタク</t>
    </rPh>
    <rPh sb="7" eb="8">
      <t>ベツ</t>
    </rPh>
    <rPh sb="8" eb="10">
      <t>リヨウ</t>
    </rPh>
    <rPh sb="10" eb="12">
      <t>ジョウキョウ</t>
    </rPh>
    <rPh sb="14" eb="16">
      <t>リヨウ</t>
    </rPh>
    <rPh sb="16" eb="18">
      <t>ニンズウ</t>
    </rPh>
    <rPh sb="20" eb="22">
      <t>ドウイツ</t>
    </rPh>
    <rPh sb="22" eb="25">
      <t>リヨウシャ</t>
    </rPh>
    <rPh sb="26" eb="28">
      <t>フクスウ</t>
    </rPh>
    <phoneticPr fontId="2"/>
  </si>
  <si>
    <t>３-３．支給限度額比率（居宅）</t>
    <rPh sb="4" eb="6">
      <t>シキュウ</t>
    </rPh>
    <rPh sb="6" eb="8">
      <t>ゲンド</t>
    </rPh>
    <rPh sb="8" eb="9">
      <t>ガク</t>
    </rPh>
    <rPh sb="9" eb="11">
      <t>ヒリツ</t>
    </rPh>
    <rPh sb="12" eb="14">
      <t>キョタク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</si>
</sst>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.0%"/>
    <numFmt numFmtId="177" formatCode="#,##0_);[Red]\(#,##0\)"/>
    <numFmt numFmtId="178" formatCode="#,##0_ "/>
    <numFmt numFmtId="179" formatCode="0_ "/>
  </numFmts>
  <fonts count="1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22"/>
      <name val="ＭＳ Ｐゴシック"/>
      <family val="3"/>
      <charset val="128"/>
    </font>
    <font>
      <b/>
      <sz val="16"/>
      <name val="HGｺﾞｼｯｸE"/>
      <family val="3"/>
      <charset val="128"/>
    </font>
    <font>
      <sz val="11"/>
      <name val="HGｺﾞｼｯｸE"/>
      <family val="3"/>
      <charset val="128"/>
    </font>
    <font>
      <b/>
      <sz val="11"/>
      <name val="HGｺﾞｼｯｸE"/>
      <family val="3"/>
      <charset val="128"/>
    </font>
    <font>
      <b/>
      <sz val="12"/>
      <name val="HGｺﾞｼｯｸE"/>
      <family val="3"/>
      <charset val="128"/>
    </font>
    <font>
      <sz val="14"/>
      <name val="HGｺﾞｼｯｸE"/>
      <family val="3"/>
      <charset val="128"/>
    </font>
    <font>
      <sz val="10"/>
      <name val="ＭＳ Ｐゴシック"/>
      <family val="3"/>
      <charset val="128"/>
    </font>
    <font>
      <sz val="11"/>
      <name val="Arial Unicode MS"/>
      <family val="3"/>
      <charset val="128"/>
    </font>
    <font>
      <sz val="9"/>
      <name val="ＭＳ Ｐゴシック"/>
      <family val="3"/>
      <charset val="128"/>
    </font>
    <font>
      <sz val="10"/>
      <name val="Arial Unicode MS"/>
      <family val="3"/>
      <charset val="128"/>
    </font>
    <font>
      <sz val="16"/>
      <name val="HGｺﾞｼｯｸE"/>
      <family val="3"/>
      <charset val="128"/>
    </font>
    <font>
      <sz val="9"/>
      <name val="Arial Unicode MS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5">
    <border>
      <left/>
      <right/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hair">
        <color indexed="64"/>
      </left>
      <right/>
      <top style="double">
        <color indexed="64"/>
      </top>
      <bottom/>
      <diagonal/>
    </border>
    <border>
      <left style="hair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hair">
        <color auto="1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hair">
        <color auto="1"/>
      </top>
      <bottom/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 style="thin">
        <color auto="1"/>
      </right>
      <top style="thin">
        <color indexed="64"/>
      </top>
      <bottom style="hair">
        <color indexed="64"/>
      </bottom>
      <diagonal/>
    </border>
    <border>
      <left/>
      <right style="thin">
        <color auto="1"/>
      </right>
      <top style="hair">
        <color indexed="64"/>
      </top>
      <bottom style="hair">
        <color indexed="64"/>
      </bottom>
      <diagonal/>
    </border>
    <border diagonalUp="1"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 style="hair">
        <color auto="1"/>
      </diagonal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 diagonalUp="1"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 style="hair">
        <color auto="1"/>
      </diagonal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 diagonalUp="1"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 style="hair">
        <color indexed="64"/>
      </diagonal>
    </border>
    <border diagonalUp="1"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hair">
        <color indexed="64"/>
      </diagonal>
    </border>
    <border diagonalUp="1"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 style="hair">
        <color auto="1"/>
      </diagonal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auto="1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auto="1"/>
      </left>
      <right style="hair">
        <color auto="1"/>
      </right>
      <top style="double">
        <color indexed="64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auto="1"/>
      </left>
      <right style="hair">
        <color auto="1"/>
      </right>
      <top style="double">
        <color indexed="64"/>
      </top>
      <bottom style="double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42">
    <xf numFmtId="0" fontId="0" fillId="0" borderId="0" xfId="0"/>
    <xf numFmtId="38" fontId="1" fillId="0" borderId="0" xfId="1" applyAlignment="1">
      <alignment vertical="center"/>
    </xf>
    <xf numFmtId="38" fontId="1" fillId="0" borderId="0" xfId="1" applyAlignment="1">
      <alignment horizontal="center" vertical="center"/>
    </xf>
    <xf numFmtId="38" fontId="4" fillId="0" borderId="0" xfId="1" applyFont="1" applyAlignment="1">
      <alignment horizontal="center" vertical="center"/>
    </xf>
    <xf numFmtId="38" fontId="6" fillId="0" borderId="0" xfId="1" applyFont="1" applyAlignment="1">
      <alignment vertical="center"/>
    </xf>
    <xf numFmtId="49" fontId="5" fillId="0" borderId="0" xfId="1" applyNumberFormat="1" applyFont="1" applyAlignment="1">
      <alignment vertical="center"/>
    </xf>
    <xf numFmtId="49" fontId="1" fillId="0" borderId="0" xfId="1" applyNumberFormat="1" applyAlignment="1">
      <alignment vertical="center"/>
    </xf>
    <xf numFmtId="49" fontId="3" fillId="0" borderId="0" xfId="1" applyNumberFormat="1" applyFont="1" applyAlignment="1">
      <alignment vertical="center"/>
    </xf>
    <xf numFmtId="49" fontId="3" fillId="0" borderId="0" xfId="1" applyNumberFormat="1" applyFont="1" applyAlignment="1">
      <alignment horizontal="left" vertical="center"/>
    </xf>
    <xf numFmtId="38" fontId="7" fillId="0" borderId="0" xfId="1" applyFont="1" applyAlignment="1">
      <alignment vertical="center"/>
    </xf>
    <xf numFmtId="38" fontId="8" fillId="0" borderId="0" xfId="1" applyFont="1" applyAlignment="1">
      <alignment vertical="center"/>
    </xf>
    <xf numFmtId="49" fontId="9" fillId="0" borderId="0" xfId="1" applyNumberFormat="1" applyFont="1" applyAlignment="1">
      <alignment vertical="center"/>
    </xf>
    <xf numFmtId="49" fontId="10" fillId="0" borderId="0" xfId="1" applyNumberFormat="1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2" borderId="17" xfId="0" applyFill="1" applyBorder="1" applyAlignment="1">
      <alignment vertical="center"/>
    </xf>
    <xf numFmtId="0" fontId="0" fillId="2" borderId="5" xfId="0" applyFill="1" applyBorder="1" applyAlignment="1">
      <alignment vertical="center"/>
    </xf>
    <xf numFmtId="0" fontId="0" fillId="2" borderId="19" xfId="0" applyFill="1" applyBorder="1" applyAlignment="1">
      <alignment vertical="center" shrinkToFit="1"/>
    </xf>
    <xf numFmtId="0" fontId="0" fillId="2" borderId="30" xfId="0" applyFill="1" applyBorder="1" applyAlignment="1">
      <alignment vertical="center" shrinkToFit="1"/>
    </xf>
    <xf numFmtId="0" fontId="0" fillId="2" borderId="18" xfId="0" applyFill="1" applyBorder="1" applyAlignment="1">
      <alignment vertical="center" shrinkToFit="1"/>
    </xf>
    <xf numFmtId="0" fontId="0" fillId="2" borderId="26" xfId="0" applyFill="1" applyBorder="1" applyAlignment="1">
      <alignment vertical="center"/>
    </xf>
    <xf numFmtId="0" fontId="0" fillId="2" borderId="21" xfId="0" applyFill="1" applyBorder="1" applyAlignment="1">
      <alignment vertical="center"/>
    </xf>
    <xf numFmtId="0" fontId="12" fillId="2" borderId="12" xfId="0" applyFont="1" applyFill="1" applyBorder="1" applyAlignment="1">
      <alignment horizontal="center" vertical="center" shrinkToFit="1"/>
    </xf>
    <xf numFmtId="0" fontId="12" fillId="2" borderId="14" xfId="0" applyFont="1" applyFill="1" applyBorder="1" applyAlignment="1">
      <alignment horizontal="center" vertical="center" shrinkToFit="1"/>
    </xf>
    <xf numFmtId="38" fontId="0" fillId="0" borderId="0" xfId="1" applyFont="1" applyAlignment="1">
      <alignment vertical="center"/>
    </xf>
    <xf numFmtId="0" fontId="0" fillId="0" borderId="0" xfId="0" applyAlignment="1">
      <alignment horizontal="center" vertical="center"/>
    </xf>
    <xf numFmtId="176" fontId="13" fillId="0" borderId="0" xfId="0" applyNumberFormat="1" applyFont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Alignment="1">
      <alignment horizontal="center" vertical="center" shrinkToFit="1"/>
    </xf>
    <xf numFmtId="38" fontId="15" fillId="0" borderId="19" xfId="1" applyFont="1" applyBorder="1" applyAlignment="1">
      <alignment vertical="center"/>
    </xf>
    <xf numFmtId="38" fontId="15" fillId="0" borderId="35" xfId="1" applyFont="1" applyBorder="1" applyAlignment="1">
      <alignment vertical="center"/>
    </xf>
    <xf numFmtId="38" fontId="15" fillId="0" borderId="36" xfId="1" applyFont="1" applyBorder="1" applyAlignment="1">
      <alignment vertical="center"/>
    </xf>
    <xf numFmtId="38" fontId="15" fillId="0" borderId="37" xfId="1" applyFont="1" applyBorder="1" applyAlignment="1">
      <alignment vertical="center"/>
    </xf>
    <xf numFmtId="176" fontId="15" fillId="0" borderId="19" xfId="0" applyNumberFormat="1" applyFont="1" applyBorder="1" applyAlignment="1">
      <alignment vertical="center"/>
    </xf>
    <xf numFmtId="38" fontId="15" fillId="0" borderId="30" xfId="1" applyFont="1" applyBorder="1" applyAlignment="1">
      <alignment vertical="center"/>
    </xf>
    <xf numFmtId="38" fontId="15" fillId="0" borderId="29" xfId="1" applyFont="1" applyBorder="1" applyAlignment="1">
      <alignment vertical="center"/>
    </xf>
    <xf numFmtId="38" fontId="15" fillId="0" borderId="33" xfId="1" applyFont="1" applyBorder="1" applyAlignment="1">
      <alignment vertical="center"/>
    </xf>
    <xf numFmtId="38" fontId="15" fillId="0" borderId="34" xfId="1" applyFont="1" applyBorder="1" applyAlignment="1">
      <alignment vertical="center"/>
    </xf>
    <xf numFmtId="176" fontId="15" fillId="0" borderId="30" xfId="0" applyNumberFormat="1" applyFont="1" applyBorder="1" applyAlignment="1">
      <alignment vertical="center"/>
    </xf>
    <xf numFmtId="38" fontId="15" fillId="0" borderId="18" xfId="1" applyFont="1" applyBorder="1" applyAlignment="1">
      <alignment vertical="center"/>
    </xf>
    <xf numFmtId="38" fontId="15" fillId="0" borderId="4" xfId="1" applyFont="1" applyBorder="1" applyAlignment="1">
      <alignment vertical="center"/>
    </xf>
    <xf numFmtId="38" fontId="15" fillId="0" borderId="27" xfId="1" applyFont="1" applyBorder="1" applyAlignment="1">
      <alignment vertical="center"/>
    </xf>
    <xf numFmtId="38" fontId="15" fillId="0" borderId="3" xfId="1" applyFont="1" applyBorder="1" applyAlignment="1">
      <alignment vertical="center"/>
    </xf>
    <xf numFmtId="176" fontId="15" fillId="0" borderId="18" xfId="0" applyNumberFormat="1" applyFont="1" applyBorder="1" applyAlignment="1">
      <alignment vertical="center"/>
    </xf>
    <xf numFmtId="0" fontId="12" fillId="0" borderId="0" xfId="0" applyFont="1" applyAlignment="1">
      <alignment horizontal="center" vertical="center"/>
    </xf>
    <xf numFmtId="38" fontId="15" fillId="0" borderId="25" xfId="1" applyFont="1" applyBorder="1" applyAlignment="1">
      <alignment vertical="center"/>
    </xf>
    <xf numFmtId="38" fontId="15" fillId="0" borderId="17" xfId="1" applyFont="1" applyBorder="1" applyAlignment="1">
      <alignment vertical="center"/>
    </xf>
    <xf numFmtId="38" fontId="15" fillId="0" borderId="40" xfId="1" applyFont="1" applyBorder="1" applyAlignment="1">
      <alignment vertical="center"/>
    </xf>
    <xf numFmtId="38" fontId="15" fillId="0" borderId="13" xfId="1" applyFont="1" applyBorder="1" applyAlignment="1">
      <alignment vertical="center"/>
    </xf>
    <xf numFmtId="38" fontId="15" fillId="0" borderId="39" xfId="1" applyFont="1" applyBorder="1" applyAlignment="1">
      <alignment vertical="center"/>
    </xf>
    <xf numFmtId="38" fontId="15" fillId="0" borderId="41" xfId="1" applyFont="1" applyBorder="1" applyAlignment="1">
      <alignment vertical="center"/>
    </xf>
    <xf numFmtId="38" fontId="15" fillId="0" borderId="8" xfId="1" applyFont="1" applyBorder="1" applyAlignment="1">
      <alignment vertical="center"/>
    </xf>
    <xf numFmtId="38" fontId="15" fillId="0" borderId="7" xfId="1" applyFont="1" applyBorder="1" applyAlignment="1">
      <alignment vertical="center"/>
    </xf>
    <xf numFmtId="38" fontId="15" fillId="0" borderId="42" xfId="1" applyFont="1" applyBorder="1" applyAlignment="1">
      <alignment vertical="center"/>
    </xf>
    <xf numFmtId="38" fontId="15" fillId="0" borderId="43" xfId="1" applyFont="1" applyBorder="1" applyAlignment="1">
      <alignment vertical="center"/>
    </xf>
    <xf numFmtId="176" fontId="15" fillId="0" borderId="21" xfId="0" applyNumberFormat="1" applyFont="1" applyBorder="1" applyAlignment="1">
      <alignment vertical="center"/>
    </xf>
    <xf numFmtId="176" fontId="15" fillId="0" borderId="38" xfId="0" applyNumberFormat="1" applyFont="1" applyBorder="1" applyAlignment="1">
      <alignment vertical="center"/>
    </xf>
    <xf numFmtId="176" fontId="15" fillId="0" borderId="24" xfId="0" applyNumberFormat="1" applyFont="1" applyBorder="1" applyAlignment="1">
      <alignment vertical="center"/>
    </xf>
    <xf numFmtId="176" fontId="0" fillId="0" borderId="0" xfId="0" applyNumberFormat="1" applyAlignment="1">
      <alignment vertical="center"/>
    </xf>
    <xf numFmtId="0" fontId="0" fillId="0" borderId="31" xfId="0" applyBorder="1" applyAlignment="1">
      <alignment horizontal="center" vertical="center"/>
    </xf>
    <xf numFmtId="38" fontId="15" fillId="0" borderId="44" xfId="1" applyFont="1" applyBorder="1" applyAlignment="1">
      <alignment vertical="center"/>
    </xf>
    <xf numFmtId="176" fontId="15" fillId="0" borderId="16" xfId="1" applyNumberFormat="1" applyFont="1" applyBorder="1" applyAlignment="1">
      <alignment vertical="center"/>
    </xf>
    <xf numFmtId="38" fontId="15" fillId="0" borderId="46" xfId="1" applyFont="1" applyBorder="1" applyAlignment="1">
      <alignment vertical="center"/>
    </xf>
    <xf numFmtId="176" fontId="15" fillId="0" borderId="11" xfId="1" applyNumberFormat="1" applyFont="1" applyBorder="1" applyAlignment="1">
      <alignment vertical="center"/>
    </xf>
    <xf numFmtId="38" fontId="15" fillId="0" borderId="48" xfId="1" applyFont="1" applyBorder="1" applyAlignment="1">
      <alignment vertical="center"/>
    </xf>
    <xf numFmtId="38" fontId="15" fillId="0" borderId="45" xfId="1" applyFont="1" applyBorder="1" applyAlignment="1">
      <alignment vertical="center"/>
    </xf>
    <xf numFmtId="38" fontId="15" fillId="0" borderId="47" xfId="1" applyFont="1" applyBorder="1" applyAlignment="1">
      <alignment vertical="center"/>
    </xf>
    <xf numFmtId="38" fontId="15" fillId="0" borderId="49" xfId="1" applyFont="1" applyBorder="1" applyAlignment="1">
      <alignment vertical="center"/>
    </xf>
    <xf numFmtId="176" fontId="15" fillId="0" borderId="23" xfId="1" applyNumberFormat="1" applyFont="1" applyBorder="1" applyAlignment="1">
      <alignment vertical="center"/>
    </xf>
    <xf numFmtId="38" fontId="15" fillId="0" borderId="54" xfId="1" applyFont="1" applyBorder="1" applyAlignment="1">
      <alignment vertical="center"/>
    </xf>
    <xf numFmtId="38" fontId="15" fillId="0" borderId="55" xfId="1" applyFont="1" applyBorder="1" applyAlignment="1">
      <alignment vertical="center"/>
    </xf>
    <xf numFmtId="38" fontId="15" fillId="0" borderId="56" xfId="1" applyFont="1" applyBorder="1" applyAlignment="1">
      <alignment vertical="center"/>
    </xf>
    <xf numFmtId="38" fontId="15" fillId="0" borderId="61" xfId="1" applyFont="1" applyBorder="1" applyAlignment="1">
      <alignment vertical="center"/>
    </xf>
    <xf numFmtId="176" fontId="15" fillId="0" borderId="14" xfId="1" applyNumberFormat="1" applyFont="1" applyBorder="1" applyAlignment="1">
      <alignment vertical="center"/>
    </xf>
    <xf numFmtId="176" fontId="15" fillId="0" borderId="1" xfId="1" applyNumberFormat="1" applyFont="1" applyBorder="1" applyAlignment="1">
      <alignment vertical="center"/>
    </xf>
    <xf numFmtId="38" fontId="15" fillId="0" borderId="62" xfId="1" applyFont="1" applyBorder="1" applyAlignment="1">
      <alignment vertical="center"/>
    </xf>
    <xf numFmtId="38" fontId="15" fillId="0" borderId="49" xfId="1" applyFont="1" applyBorder="1" applyAlignment="1">
      <alignment vertical="center" shrinkToFit="1"/>
    </xf>
    <xf numFmtId="38" fontId="15" fillId="0" borderId="61" xfId="1" applyFont="1" applyBorder="1" applyAlignment="1">
      <alignment vertical="center" shrinkToFit="1"/>
    </xf>
    <xf numFmtId="0" fontId="15" fillId="0" borderId="64" xfId="0" applyFont="1" applyBorder="1" applyAlignment="1">
      <alignment vertical="center"/>
    </xf>
    <xf numFmtId="0" fontId="15" fillId="0" borderId="65" xfId="0" applyFont="1" applyBorder="1" applyAlignment="1">
      <alignment vertical="center"/>
    </xf>
    <xf numFmtId="38" fontId="15" fillId="0" borderId="59" xfId="1" applyFont="1" applyBorder="1" applyAlignment="1">
      <alignment vertical="center"/>
    </xf>
    <xf numFmtId="38" fontId="15" fillId="0" borderId="66" xfId="1" applyFont="1" applyBorder="1" applyAlignment="1">
      <alignment vertical="center"/>
    </xf>
    <xf numFmtId="0" fontId="0" fillId="0" borderId="1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38" fontId="15" fillId="0" borderId="0" xfId="1" applyFont="1" applyBorder="1" applyAlignment="1">
      <alignment vertical="center"/>
    </xf>
    <xf numFmtId="178" fontId="15" fillId="0" borderId="0" xfId="1" applyNumberFormat="1" applyFont="1" applyBorder="1" applyAlignment="1">
      <alignment vertical="center"/>
    </xf>
    <xf numFmtId="176" fontId="15" fillId="0" borderId="0" xfId="1" applyNumberFormat="1" applyFont="1" applyBorder="1" applyAlignment="1">
      <alignment vertical="center"/>
    </xf>
    <xf numFmtId="177" fontId="15" fillId="0" borderId="0" xfId="1" applyNumberFormat="1" applyFont="1" applyBorder="1" applyAlignment="1">
      <alignment vertical="center"/>
    </xf>
    <xf numFmtId="0" fontId="0" fillId="0" borderId="17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176" fontId="0" fillId="0" borderId="0" xfId="0" applyNumberFormat="1" applyBorder="1" applyAlignment="1">
      <alignment vertical="center"/>
    </xf>
    <xf numFmtId="0" fontId="0" fillId="0" borderId="0" xfId="0" applyBorder="1" applyAlignment="1">
      <alignment horizontal="right" vertical="center"/>
    </xf>
    <xf numFmtId="0" fontId="0" fillId="0" borderId="22" xfId="0" applyBorder="1" applyAlignment="1">
      <alignment horizontal="center" vertical="center"/>
    </xf>
    <xf numFmtId="0" fontId="0" fillId="3" borderId="6" xfId="0" applyFill="1" applyBorder="1" applyAlignment="1">
      <alignment vertical="center"/>
    </xf>
    <xf numFmtId="38" fontId="13" fillId="3" borderId="68" xfId="1" applyFont="1" applyFill="1" applyBorder="1" applyAlignment="1">
      <alignment vertical="center"/>
    </xf>
    <xf numFmtId="38" fontId="13" fillId="3" borderId="19" xfId="1" applyFont="1" applyFill="1" applyBorder="1" applyAlignment="1">
      <alignment vertical="center"/>
    </xf>
    <xf numFmtId="176" fontId="13" fillId="0" borderId="28" xfId="0" applyNumberFormat="1" applyFont="1" applyBorder="1" applyAlignment="1">
      <alignment vertical="center"/>
    </xf>
    <xf numFmtId="176" fontId="13" fillId="0" borderId="7" xfId="0" applyNumberFormat="1" applyFont="1" applyBorder="1" applyAlignment="1">
      <alignment vertical="center"/>
    </xf>
    <xf numFmtId="0" fontId="13" fillId="0" borderId="7" xfId="0" applyFont="1" applyBorder="1" applyAlignment="1">
      <alignment horizontal="right" vertical="center"/>
    </xf>
    <xf numFmtId="38" fontId="13" fillId="3" borderId="31" xfId="1" applyFont="1" applyFill="1" applyBorder="1" applyAlignment="1">
      <alignment vertical="center"/>
    </xf>
    <xf numFmtId="38" fontId="13" fillId="3" borderId="17" xfId="1" applyFont="1" applyFill="1" applyBorder="1" applyAlignment="1">
      <alignment vertical="center"/>
    </xf>
    <xf numFmtId="176" fontId="13" fillId="0" borderId="69" xfId="0" applyNumberFormat="1" applyFont="1" applyBorder="1" applyAlignment="1">
      <alignment vertical="center"/>
    </xf>
    <xf numFmtId="176" fontId="13" fillId="0" borderId="39" xfId="0" applyNumberFormat="1" applyFont="1" applyBorder="1" applyAlignment="1">
      <alignment vertical="center"/>
    </xf>
    <xf numFmtId="0" fontId="13" fillId="0" borderId="39" xfId="0" applyFont="1" applyBorder="1" applyAlignment="1">
      <alignment horizontal="right" vertical="center"/>
    </xf>
    <xf numFmtId="0" fontId="16" fillId="0" borderId="0" xfId="0" applyFont="1" applyAlignment="1">
      <alignment vertical="center"/>
    </xf>
    <xf numFmtId="0" fontId="0" fillId="0" borderId="70" xfId="0" applyBorder="1" applyAlignment="1">
      <alignment horizontal="center" vertical="center"/>
    </xf>
    <xf numFmtId="0" fontId="0" fillId="0" borderId="71" xfId="0" applyBorder="1" applyAlignment="1">
      <alignment horizontal="center" vertical="center"/>
    </xf>
    <xf numFmtId="0" fontId="0" fillId="0" borderId="79" xfId="0" applyBorder="1" applyAlignment="1">
      <alignment horizontal="center" vertical="center"/>
    </xf>
    <xf numFmtId="0" fontId="0" fillId="0" borderId="80" xfId="0" applyBorder="1" applyAlignment="1">
      <alignment horizontal="center" vertical="center"/>
    </xf>
    <xf numFmtId="0" fontId="0" fillId="0" borderId="81" xfId="0" applyBorder="1" applyAlignment="1">
      <alignment horizontal="center" vertical="center"/>
    </xf>
    <xf numFmtId="0" fontId="12" fillId="2" borderId="26" xfId="0" applyFont="1" applyFill="1" applyBorder="1" applyAlignment="1">
      <alignment vertical="center"/>
    </xf>
    <xf numFmtId="0" fontId="12" fillId="2" borderId="25" xfId="0" applyFont="1" applyFill="1" applyBorder="1" applyAlignment="1">
      <alignment horizontal="center" vertical="center"/>
    </xf>
    <xf numFmtId="0" fontId="12" fillId="2" borderId="17" xfId="0" applyFont="1" applyFill="1" applyBorder="1" applyAlignment="1">
      <alignment horizontal="center" vertical="center"/>
    </xf>
    <xf numFmtId="0" fontId="12" fillId="2" borderId="40" xfId="0" applyFont="1" applyFill="1" applyBorder="1" applyAlignment="1">
      <alignment horizontal="center" vertical="center"/>
    </xf>
    <xf numFmtId="0" fontId="12" fillId="2" borderId="21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vertical="center"/>
    </xf>
    <xf numFmtId="0" fontId="14" fillId="2" borderId="12" xfId="0" applyFont="1" applyFill="1" applyBorder="1" applyAlignment="1">
      <alignment vertical="center" shrinkToFit="1"/>
    </xf>
    <xf numFmtId="0" fontId="14" fillId="2" borderId="22" xfId="0" applyFont="1" applyFill="1" applyBorder="1" applyAlignment="1">
      <alignment vertical="center" shrinkToFit="1"/>
    </xf>
    <xf numFmtId="0" fontId="12" fillId="2" borderId="25" xfId="0" applyFont="1" applyFill="1" applyBorder="1" applyAlignment="1">
      <alignment vertical="center"/>
    </xf>
    <xf numFmtId="0" fontId="0" fillId="2" borderId="35" xfId="0" applyFill="1" applyBorder="1" applyAlignment="1">
      <alignment horizontal="left" vertical="center"/>
    </xf>
    <xf numFmtId="0" fontId="0" fillId="2" borderId="67" xfId="0" applyFill="1" applyBorder="1" applyAlignment="1">
      <alignment horizontal="left" vertical="center"/>
    </xf>
    <xf numFmtId="38" fontId="13" fillId="2" borderId="68" xfId="1" applyFont="1" applyFill="1" applyBorder="1" applyAlignment="1">
      <alignment vertical="center"/>
    </xf>
    <xf numFmtId="38" fontId="13" fillId="2" borderId="19" xfId="1" applyFont="1" applyFill="1" applyBorder="1" applyAlignment="1">
      <alignment vertical="center"/>
    </xf>
    <xf numFmtId="0" fontId="0" fillId="2" borderId="6" xfId="0" applyFill="1" applyBorder="1" applyAlignment="1">
      <alignment vertical="center"/>
    </xf>
    <xf numFmtId="0" fontId="0" fillId="2" borderId="25" xfId="0" applyFill="1" applyBorder="1" applyAlignment="1">
      <alignment horizontal="left" vertical="center"/>
    </xf>
    <xf numFmtId="0" fontId="0" fillId="2" borderId="26" xfId="0" applyFill="1" applyBorder="1" applyAlignment="1">
      <alignment horizontal="left" vertical="center"/>
    </xf>
    <xf numFmtId="38" fontId="13" fillId="2" borderId="31" xfId="1" applyFont="1" applyFill="1" applyBorder="1" applyAlignment="1">
      <alignment vertical="center"/>
    </xf>
    <xf numFmtId="38" fontId="13" fillId="2" borderId="17" xfId="1" applyFont="1" applyFill="1" applyBorder="1" applyAlignment="1">
      <alignment vertical="center"/>
    </xf>
    <xf numFmtId="0" fontId="0" fillId="2" borderId="2" xfId="0" applyFill="1" applyBorder="1" applyAlignment="1">
      <alignment vertical="center"/>
    </xf>
    <xf numFmtId="0" fontId="0" fillId="2" borderId="35" xfId="0" applyFill="1" applyBorder="1" applyAlignment="1">
      <alignment horizontal="center" vertical="center"/>
    </xf>
    <xf numFmtId="0" fontId="0" fillId="2" borderId="67" xfId="0" applyFill="1" applyBorder="1" applyAlignment="1">
      <alignment horizontal="center" vertical="center"/>
    </xf>
    <xf numFmtId="0" fontId="0" fillId="2" borderId="83" xfId="0" applyFill="1" applyBorder="1" applyAlignment="1">
      <alignment horizontal="center" vertical="center"/>
    </xf>
    <xf numFmtId="0" fontId="0" fillId="2" borderId="83" xfId="0" applyFill="1" applyBorder="1" applyAlignment="1">
      <alignment horizontal="left" vertical="center"/>
    </xf>
    <xf numFmtId="0" fontId="0" fillId="2" borderId="82" xfId="0" applyFill="1" applyBorder="1" applyAlignment="1">
      <alignment horizontal="left" vertical="center"/>
    </xf>
    <xf numFmtId="0" fontId="14" fillId="2" borderId="50" xfId="0" applyFont="1" applyFill="1" applyBorder="1" applyAlignment="1">
      <alignment horizontal="center" vertical="center"/>
    </xf>
    <xf numFmtId="0" fontId="14" fillId="2" borderId="60" xfId="0" applyFont="1" applyFill="1" applyBorder="1" applyAlignment="1">
      <alignment horizontal="center" vertical="center" wrapText="1"/>
    </xf>
    <xf numFmtId="0" fontId="14" fillId="2" borderId="60" xfId="0" applyFont="1" applyFill="1" applyBorder="1" applyAlignment="1">
      <alignment horizontal="center" vertical="center"/>
    </xf>
    <xf numFmtId="0" fontId="14" fillId="2" borderId="52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4" xfId="0" applyBorder="1" applyAlignment="1">
      <alignment horizontal="center" vertical="center"/>
    </xf>
    <xf numFmtId="0" fontId="0" fillId="0" borderId="85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38" fontId="13" fillId="0" borderId="63" xfId="1" applyFont="1" applyBorder="1" applyAlignment="1">
      <alignment vertical="center"/>
    </xf>
    <xf numFmtId="38" fontId="17" fillId="0" borderId="4" xfId="1" applyFont="1" applyBorder="1" applyAlignment="1">
      <alignment vertical="center"/>
    </xf>
    <xf numFmtId="38" fontId="17" fillId="0" borderId="3" xfId="1" applyFont="1" applyBorder="1" applyAlignment="1">
      <alignment vertical="center"/>
    </xf>
    <xf numFmtId="38" fontId="17" fillId="0" borderId="63" xfId="1" applyFont="1" applyBorder="1" applyAlignment="1">
      <alignment vertical="center"/>
    </xf>
    <xf numFmtId="38" fontId="17" fillId="0" borderId="20" xfId="1" applyFont="1" applyBorder="1" applyAlignment="1">
      <alignment vertical="center"/>
    </xf>
    <xf numFmtId="38" fontId="0" fillId="0" borderId="0" xfId="0" applyNumberFormat="1" applyAlignment="1">
      <alignment vertical="center"/>
    </xf>
    <xf numFmtId="38" fontId="13" fillId="0" borderId="78" xfId="1" applyFont="1" applyBorder="1" applyAlignment="1">
      <alignment vertical="center"/>
    </xf>
    <xf numFmtId="176" fontId="13" fillId="0" borderId="77" xfId="1" applyNumberFormat="1" applyFont="1" applyBorder="1" applyAlignment="1">
      <alignment vertical="center"/>
    </xf>
    <xf numFmtId="178" fontId="13" fillId="0" borderId="78" xfId="1" applyNumberFormat="1" applyFont="1" applyBorder="1" applyAlignment="1">
      <alignment vertical="center"/>
    </xf>
    <xf numFmtId="176" fontId="13" fillId="0" borderId="76" xfId="1" applyNumberFormat="1" applyFont="1" applyBorder="1" applyAlignment="1">
      <alignment vertical="center"/>
    </xf>
    <xf numFmtId="38" fontId="13" fillId="0" borderId="46" xfId="1" applyFont="1" applyBorder="1" applyAlignment="1">
      <alignment vertical="center"/>
    </xf>
    <xf numFmtId="176" fontId="13" fillId="0" borderId="11" xfId="1" applyNumberFormat="1" applyFont="1" applyBorder="1" applyAlignment="1">
      <alignment vertical="center"/>
    </xf>
    <xf numFmtId="178" fontId="13" fillId="0" borderId="46" xfId="1" applyNumberFormat="1" applyFont="1" applyBorder="1" applyAlignment="1">
      <alignment vertical="center"/>
    </xf>
    <xf numFmtId="176" fontId="13" fillId="0" borderId="58" xfId="1" applyNumberFormat="1" applyFont="1" applyBorder="1" applyAlignment="1">
      <alignment vertical="center"/>
    </xf>
    <xf numFmtId="38" fontId="13" fillId="0" borderId="48" xfId="1" applyFont="1" applyBorder="1" applyAlignment="1">
      <alignment vertical="center"/>
    </xf>
    <xf numFmtId="176" fontId="13" fillId="0" borderId="23" xfId="1" applyNumberFormat="1" applyFont="1" applyBorder="1" applyAlignment="1">
      <alignment vertical="center"/>
    </xf>
    <xf numFmtId="178" fontId="13" fillId="0" borderId="48" xfId="1" applyNumberFormat="1" applyFont="1" applyBorder="1" applyAlignment="1">
      <alignment vertical="center"/>
    </xf>
    <xf numFmtId="176" fontId="13" fillId="0" borderId="24" xfId="1" applyNumberFormat="1" applyFont="1" applyBorder="1" applyAlignment="1">
      <alignment vertical="center"/>
    </xf>
    <xf numFmtId="38" fontId="13" fillId="0" borderId="44" xfId="1" applyFont="1" applyBorder="1" applyAlignment="1">
      <alignment vertical="center"/>
    </xf>
    <xf numFmtId="176" fontId="13" fillId="0" borderId="16" xfId="1" applyNumberFormat="1" applyFont="1" applyBorder="1" applyAlignment="1">
      <alignment vertical="center"/>
    </xf>
    <xf numFmtId="178" fontId="13" fillId="0" borderId="44" xfId="1" applyNumberFormat="1" applyFont="1" applyBorder="1" applyAlignment="1">
      <alignment vertical="center"/>
    </xf>
    <xf numFmtId="176" fontId="13" fillId="0" borderId="57" xfId="1" applyNumberFormat="1" applyFont="1" applyBorder="1" applyAlignment="1">
      <alignment vertical="center"/>
    </xf>
    <xf numFmtId="176" fontId="13" fillId="0" borderId="3" xfId="1" applyNumberFormat="1" applyFont="1" applyBorder="1" applyAlignment="1">
      <alignment vertical="center"/>
    </xf>
    <xf numFmtId="178" fontId="13" fillId="0" borderId="63" xfId="1" applyNumberFormat="1" applyFont="1" applyBorder="1" applyAlignment="1">
      <alignment vertical="center"/>
    </xf>
    <xf numFmtId="176" fontId="13" fillId="0" borderId="20" xfId="1" applyNumberFormat="1" applyFont="1" applyBorder="1" applyAlignment="1">
      <alignment vertical="center"/>
    </xf>
    <xf numFmtId="38" fontId="15" fillId="0" borderId="86" xfId="1" applyFont="1" applyBorder="1" applyAlignment="1">
      <alignment vertical="center"/>
    </xf>
    <xf numFmtId="176" fontId="15" fillId="0" borderId="87" xfId="0" applyNumberFormat="1" applyFont="1" applyBorder="1" applyAlignment="1">
      <alignment vertical="center"/>
    </xf>
    <xf numFmtId="38" fontId="17" fillId="0" borderId="2" xfId="1" applyFont="1" applyBorder="1" applyAlignment="1">
      <alignment vertical="center"/>
    </xf>
    <xf numFmtId="38" fontId="17" fillId="0" borderId="1" xfId="1" applyFont="1" applyBorder="1" applyAlignment="1">
      <alignment vertical="center"/>
    </xf>
    <xf numFmtId="38" fontId="17" fillId="0" borderId="54" xfId="1" applyFont="1" applyBorder="1" applyAlignment="1">
      <alignment vertical="center"/>
    </xf>
    <xf numFmtId="38" fontId="17" fillId="0" borderId="89" xfId="1" applyFont="1" applyBorder="1" applyAlignment="1">
      <alignment vertical="center"/>
    </xf>
    <xf numFmtId="38" fontId="17" fillId="0" borderId="90" xfId="1" applyFont="1" applyBorder="1" applyAlignment="1">
      <alignment vertical="center"/>
    </xf>
    <xf numFmtId="38" fontId="17" fillId="0" borderId="93" xfId="1" applyFont="1" applyBorder="1" applyAlignment="1">
      <alignment vertical="center"/>
    </xf>
    <xf numFmtId="38" fontId="17" fillId="0" borderId="94" xfId="1" applyFont="1" applyBorder="1" applyAlignment="1">
      <alignment vertical="center"/>
    </xf>
    <xf numFmtId="38" fontId="17" fillId="0" borderId="91" xfId="1" applyFont="1" applyBorder="1" applyAlignment="1">
      <alignment vertical="center"/>
    </xf>
    <xf numFmtId="179" fontId="0" fillId="2" borderId="25" xfId="0" applyNumberFormat="1" applyFill="1" applyBorder="1" applyAlignment="1">
      <alignment horizontal="center" vertical="center" wrapText="1"/>
    </xf>
    <xf numFmtId="179" fontId="0" fillId="2" borderId="52" xfId="0" applyNumberFormat="1" applyFill="1" applyBorder="1" applyAlignment="1">
      <alignment horizontal="center" vertical="center" wrapText="1"/>
    </xf>
    <xf numFmtId="179" fontId="0" fillId="2" borderId="50" xfId="0" applyNumberFormat="1" applyFill="1" applyBorder="1" applyAlignment="1">
      <alignment horizontal="center" vertical="center" wrapText="1"/>
    </xf>
    <xf numFmtId="179" fontId="0" fillId="2" borderId="21" xfId="0" applyNumberFormat="1" applyFill="1" applyBorder="1" applyAlignment="1">
      <alignment horizontal="center" vertical="center" wrapText="1"/>
    </xf>
    <xf numFmtId="0" fontId="0" fillId="2" borderId="18" xfId="0" applyFill="1" applyBorder="1" applyAlignment="1">
      <alignment vertical="center"/>
    </xf>
    <xf numFmtId="0" fontId="12" fillId="2" borderId="4" xfId="0" applyFont="1" applyFill="1" applyBorder="1" applyAlignment="1">
      <alignment vertical="center"/>
    </xf>
    <xf numFmtId="0" fontId="12" fillId="2" borderId="72" xfId="0" applyFont="1" applyFill="1" applyBorder="1" applyAlignment="1">
      <alignment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18" xfId="0" applyFont="1" applyFill="1" applyBorder="1" applyAlignment="1">
      <alignment horizontal="center" vertical="center"/>
    </xf>
    <xf numFmtId="0" fontId="12" fillId="2" borderId="86" xfId="0" applyFont="1" applyFill="1" applyBorder="1" applyAlignment="1">
      <alignment horizontal="center" vertical="center"/>
    </xf>
    <xf numFmtId="0" fontId="12" fillId="2" borderId="20" xfId="0" applyFont="1" applyFill="1" applyBorder="1" applyAlignment="1">
      <alignment horizontal="center" vertical="center"/>
    </xf>
    <xf numFmtId="176" fontId="15" fillId="0" borderId="20" xfId="0" applyNumberFormat="1" applyFont="1" applyBorder="1" applyAlignment="1">
      <alignment vertical="center"/>
    </xf>
    <xf numFmtId="0" fontId="0" fillId="2" borderId="17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12" fillId="2" borderId="25" xfId="0" applyFont="1" applyFill="1" applyBorder="1" applyAlignment="1">
      <alignment horizontal="center" vertical="center"/>
    </xf>
    <xf numFmtId="0" fontId="12" fillId="2" borderId="26" xfId="0" applyFont="1" applyFill="1" applyBorder="1" applyAlignment="1">
      <alignment horizontal="center" vertical="center"/>
    </xf>
    <xf numFmtId="0" fontId="12" fillId="2" borderId="29" xfId="0" applyFont="1" applyFill="1" applyBorder="1" applyAlignment="1">
      <alignment horizontal="center" vertical="center"/>
    </xf>
    <xf numFmtId="0" fontId="12" fillId="2" borderId="32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left" vertical="center" shrinkToFit="1"/>
    </xf>
    <xf numFmtId="0" fontId="12" fillId="2" borderId="72" xfId="0" applyFont="1" applyFill="1" applyBorder="1" applyAlignment="1">
      <alignment horizontal="left" vertical="center" shrinkToFit="1"/>
    </xf>
    <xf numFmtId="0" fontId="12" fillId="2" borderId="20" xfId="0" applyFont="1" applyFill="1" applyBorder="1" applyAlignment="1">
      <alignment horizontal="left" vertical="center" shrinkToFit="1"/>
    </xf>
    <xf numFmtId="0" fontId="0" fillId="2" borderId="18" xfId="0" applyFill="1" applyBorder="1" applyAlignment="1">
      <alignment horizontal="left" vertical="center"/>
    </xf>
    <xf numFmtId="0" fontId="0" fillId="2" borderId="18" xfId="0" applyFill="1" applyBorder="1" applyAlignment="1">
      <alignment horizontal="center" vertical="center"/>
    </xf>
    <xf numFmtId="0" fontId="0" fillId="2" borderId="88" xfId="0" applyFill="1" applyBorder="1" applyAlignment="1">
      <alignment horizontal="left" vertical="center"/>
    </xf>
    <xf numFmtId="0" fontId="0" fillId="2" borderId="92" xfId="0" applyFill="1" applyBorder="1" applyAlignment="1">
      <alignment horizontal="left" vertical="center"/>
    </xf>
    <xf numFmtId="0" fontId="0" fillId="2" borderId="52" xfId="0" applyFill="1" applyBorder="1" applyAlignment="1">
      <alignment horizontal="center" vertical="center" shrinkToFit="1"/>
    </xf>
    <xf numFmtId="0" fontId="0" fillId="2" borderId="74" xfId="0" applyFill="1" applyBorder="1" applyAlignment="1">
      <alignment horizontal="center" vertical="center" shrinkToFit="1"/>
    </xf>
    <xf numFmtId="0" fontId="0" fillId="2" borderId="35" xfId="0" applyFont="1" applyFill="1" applyBorder="1" applyAlignment="1">
      <alignment horizontal="center" vertical="center" textRotation="255"/>
    </xf>
    <xf numFmtId="0" fontId="1" fillId="2" borderId="6" xfId="0" applyFont="1" applyFill="1" applyBorder="1" applyAlignment="1">
      <alignment horizontal="center" vertical="center" textRotation="255"/>
    </xf>
    <xf numFmtId="0" fontId="1" fillId="2" borderId="2" xfId="0" applyFont="1" applyFill="1" applyBorder="1" applyAlignment="1">
      <alignment horizontal="center" vertical="center" textRotation="255"/>
    </xf>
    <xf numFmtId="0" fontId="1" fillId="2" borderId="75" xfId="0" applyFont="1" applyFill="1" applyBorder="1" applyAlignment="1">
      <alignment horizontal="left" vertical="center" shrinkToFit="1"/>
    </xf>
    <xf numFmtId="0" fontId="1" fillId="2" borderId="76" xfId="0" applyFont="1" applyFill="1" applyBorder="1" applyAlignment="1">
      <alignment horizontal="left" vertical="center" shrinkToFit="1"/>
    </xf>
    <xf numFmtId="0" fontId="1" fillId="2" borderId="9" xfId="0" applyFont="1" applyFill="1" applyBorder="1" applyAlignment="1">
      <alignment horizontal="left" vertical="center" shrinkToFit="1"/>
    </xf>
    <xf numFmtId="0" fontId="1" fillId="2" borderId="58" xfId="0" applyFont="1" applyFill="1" applyBorder="1" applyAlignment="1">
      <alignment horizontal="left" vertical="center" shrinkToFit="1"/>
    </xf>
    <xf numFmtId="0" fontId="0" fillId="2" borderId="9" xfId="0" applyFont="1" applyFill="1" applyBorder="1" applyAlignment="1">
      <alignment horizontal="left" vertical="center" shrinkToFit="1"/>
    </xf>
    <xf numFmtId="0" fontId="0" fillId="2" borderId="58" xfId="0" applyFont="1" applyFill="1" applyBorder="1" applyAlignment="1">
      <alignment horizontal="left" vertical="center" shrinkToFit="1"/>
    </xf>
    <xf numFmtId="0" fontId="0" fillId="2" borderId="26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73" xfId="0" applyFill="1" applyBorder="1" applyAlignment="1">
      <alignment horizontal="center" vertical="center"/>
    </xf>
    <xf numFmtId="0" fontId="0" fillId="2" borderId="50" xfId="0" applyFill="1" applyBorder="1" applyAlignment="1">
      <alignment horizontal="center" vertical="center" shrinkToFit="1"/>
    </xf>
    <xf numFmtId="0" fontId="0" fillId="2" borderId="53" xfId="0" applyFill="1" applyBorder="1" applyAlignment="1">
      <alignment horizontal="center" vertical="center" shrinkToFit="1"/>
    </xf>
    <xf numFmtId="0" fontId="0" fillId="2" borderId="22" xfId="0" applyFont="1" applyFill="1" applyBorder="1" applyAlignment="1">
      <alignment horizontal="left" vertical="center" shrinkToFit="1"/>
    </xf>
    <xf numFmtId="0" fontId="0" fillId="2" borderId="24" xfId="0" applyFont="1" applyFill="1" applyBorder="1" applyAlignment="1">
      <alignment horizontal="left" vertical="center" shrinkToFit="1"/>
    </xf>
    <xf numFmtId="0" fontId="0" fillId="2" borderId="25" xfId="0" applyFont="1" applyFill="1" applyBorder="1" applyAlignment="1">
      <alignment horizontal="center" vertical="center" textRotation="255"/>
    </xf>
    <xf numFmtId="0" fontId="0" fillId="2" borderId="15" xfId="0" applyFont="1" applyFill="1" applyBorder="1" applyAlignment="1">
      <alignment horizontal="left" vertical="center" shrinkToFit="1"/>
    </xf>
    <xf numFmtId="0" fontId="0" fillId="2" borderId="57" xfId="0" applyFont="1" applyFill="1" applyBorder="1" applyAlignment="1">
      <alignment horizontal="left" vertical="center" shrinkToFit="1"/>
    </xf>
    <xf numFmtId="0" fontId="0" fillId="2" borderId="4" xfId="0" applyFill="1" applyBorder="1" applyAlignment="1">
      <alignment horizontal="center" vertical="center"/>
    </xf>
    <xf numFmtId="0" fontId="0" fillId="2" borderId="72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2" borderId="44" xfId="0" applyFont="1" applyFill="1" applyBorder="1" applyAlignment="1">
      <alignment horizontal="center" vertical="center" textRotation="255" shrinkToFit="1"/>
    </xf>
    <xf numFmtId="0" fontId="1" fillId="2" borderId="46" xfId="0" applyFont="1" applyFill="1" applyBorder="1" applyAlignment="1">
      <alignment horizontal="center" vertical="center" textRotation="255" shrinkToFit="1"/>
    </xf>
    <xf numFmtId="0" fontId="1" fillId="2" borderId="48" xfId="0" applyFont="1" applyFill="1" applyBorder="1" applyAlignment="1">
      <alignment horizontal="center" vertical="center" textRotation="255" shrinkToFit="1"/>
    </xf>
    <xf numFmtId="0" fontId="0" fillId="2" borderId="50" xfId="0" applyFont="1" applyFill="1" applyBorder="1" applyAlignment="1">
      <alignment horizontal="center" vertical="center" textRotation="255"/>
    </xf>
    <xf numFmtId="0" fontId="1" fillId="2" borderId="53" xfId="0" applyFont="1" applyFill="1" applyBorder="1" applyAlignment="1">
      <alignment horizontal="center" vertical="center" textRotation="255"/>
    </xf>
    <xf numFmtId="0" fontId="14" fillId="2" borderId="10" xfId="0" applyFont="1" applyFill="1" applyBorder="1" applyAlignment="1">
      <alignment horizontal="center" vertical="center"/>
    </xf>
    <xf numFmtId="0" fontId="14" fillId="2" borderId="58" xfId="0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/>
    </xf>
    <xf numFmtId="0" fontId="14" fillId="2" borderId="20" xfId="0" applyFont="1" applyFill="1" applyBorder="1" applyAlignment="1">
      <alignment horizontal="center" vertical="center"/>
    </xf>
    <xf numFmtId="0" fontId="14" fillId="2" borderId="51" xfId="0" applyFont="1" applyFill="1" applyBorder="1" applyAlignment="1">
      <alignment horizontal="center" vertical="center"/>
    </xf>
    <xf numFmtId="0" fontId="14" fillId="2" borderId="57" xfId="0" applyFont="1" applyFill="1" applyBorder="1" applyAlignment="1">
      <alignment horizontal="center" vertical="center"/>
    </xf>
    <xf numFmtId="0" fontId="14" fillId="2" borderId="8" xfId="0" applyFont="1" applyFill="1" applyBorder="1" applyAlignment="1">
      <alignment horizontal="center" vertical="center"/>
    </xf>
    <xf numFmtId="0" fontId="14" fillId="2" borderId="24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人口統計!$J$4</c:f>
              <c:strCache>
                <c:ptCount val="1"/>
                <c:pt idx="0">
                  <c:v>0歳～39歳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</c:spPr>
          <c:invertIfNegative val="0"/>
          <c:cat>
            <c:strRef>
              <c:f>人口統計!$B$6:$B$13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人口統計!$J$6:$J$13</c:f>
            </c:numRef>
          </c:val>
        </c:ser>
        <c:ser>
          <c:idx val="6"/>
          <c:order val="1"/>
          <c:tx>
            <c:strRef>
              <c:f>人口統計!$G$3:$G$4</c:f>
              <c:strCache>
                <c:ptCount val="1"/>
                <c:pt idx="0">
                  <c:v>40歳～64歳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0"/>
                  <c:y val="3.34448160535117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人口統計!$B$6:$B$13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人口統計!$G$6:$G$13</c:f>
              <c:numCache>
                <c:formatCode>#,##0_);[Red]\(#,##0\)</c:formatCode>
                <c:ptCount val="8"/>
                <c:pt idx="0">
                  <c:v>59258</c:v>
                </c:pt>
                <c:pt idx="1">
                  <c:v>30078</c:v>
                </c:pt>
                <c:pt idx="2">
                  <c:v>16401</c:v>
                </c:pt>
                <c:pt idx="3">
                  <c:v>10277</c:v>
                </c:pt>
                <c:pt idx="4">
                  <c:v>14528</c:v>
                </c:pt>
                <c:pt idx="5">
                  <c:v>32888</c:v>
                </c:pt>
                <c:pt idx="6">
                  <c:v>44293</c:v>
                </c:pt>
                <c:pt idx="7">
                  <c:v>18501</c:v>
                </c:pt>
              </c:numCache>
            </c:numRef>
          </c:val>
        </c:ser>
        <c:ser>
          <c:idx val="3"/>
          <c:order val="2"/>
          <c:tx>
            <c:strRef>
              <c:f>人口統計!$E$4</c:f>
              <c:strCache>
                <c:ptCount val="1"/>
                <c:pt idx="0">
                  <c:v>65歳～74歳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</c:spPr>
          <c:invertIfNegative val="0"/>
          <c:cat>
            <c:strRef>
              <c:f>人口統計!$B$6:$B$13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人口統計!$E$6:$E$13</c:f>
              <c:numCache>
                <c:formatCode>#,##0_);[Red]\(#,##0\)</c:formatCode>
                <c:ptCount val="8"/>
                <c:pt idx="0">
                  <c:v>23181</c:v>
                </c:pt>
                <c:pt idx="1">
                  <c:v>14975</c:v>
                </c:pt>
                <c:pt idx="2">
                  <c:v>8974</c:v>
                </c:pt>
                <c:pt idx="3">
                  <c:v>4699</c:v>
                </c:pt>
                <c:pt idx="4">
                  <c:v>6668</c:v>
                </c:pt>
                <c:pt idx="5">
                  <c:v>14955</c:v>
                </c:pt>
                <c:pt idx="6">
                  <c:v>23605</c:v>
                </c:pt>
                <c:pt idx="7">
                  <c:v>9646</c:v>
                </c:pt>
              </c:numCache>
            </c:numRef>
          </c:val>
        </c:ser>
        <c:ser>
          <c:idx val="4"/>
          <c:order val="3"/>
          <c:tx>
            <c:strRef>
              <c:f>人口統計!$F$4</c:f>
              <c:strCache>
                <c:ptCount val="1"/>
                <c:pt idx="0">
                  <c:v>75歳以上</c:v>
                </c:pt>
              </c:strCache>
            </c:strRef>
          </c:tx>
          <c:invertIfNegative val="0"/>
          <c:dLbls>
            <c:dLbl>
              <c:idx val="3"/>
              <c:layout>
                <c:manualLayout>
                  <c:x val="0"/>
                  <c:y val="-6.688963210702341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6.6878692375918974E-17"/>
                  <c:y val="-6.6889632107024226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人口統計!$B$6:$B$13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人口統計!$F$6:$F$13</c:f>
              <c:numCache>
                <c:formatCode>#,##0_);[Red]\(#,##0\)</c:formatCode>
                <c:ptCount val="8"/>
                <c:pt idx="0">
                  <c:v>18228</c:v>
                </c:pt>
                <c:pt idx="1">
                  <c:v>14368</c:v>
                </c:pt>
                <c:pt idx="2">
                  <c:v>9249</c:v>
                </c:pt>
                <c:pt idx="3">
                  <c:v>4507</c:v>
                </c:pt>
                <c:pt idx="4">
                  <c:v>7166</c:v>
                </c:pt>
                <c:pt idx="5">
                  <c:v>15482</c:v>
                </c:pt>
                <c:pt idx="6">
                  <c:v>24254</c:v>
                </c:pt>
                <c:pt idx="7">
                  <c:v>10564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70427776"/>
        <c:axId val="70429312"/>
      </c:barChart>
      <c:lineChart>
        <c:grouping val="standard"/>
        <c:varyColors val="0"/>
        <c:ser>
          <c:idx val="1"/>
          <c:order val="4"/>
          <c:tx>
            <c:strRef>
              <c:f>人口統計!$H$3</c:f>
              <c:strCache>
                <c:ptCount val="1"/>
                <c:pt idx="0">
                  <c:v>高齢化率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circ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dLbls>
            <c:dLbl>
              <c:idx val="0"/>
              <c:layout>
                <c:manualLayout>
                  <c:x val="-4.6816479400749081E-2"/>
                  <c:y val="-4.68227424749163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3.3707865168539256E-2"/>
                  <c:y val="-3.1215161649944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3.7453183520599251E-3"/>
                  <c:y val="6.68896321070234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3.3707865168539325E-2"/>
                  <c:y val="-3.34448160535116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人口統計!$H$6:$H$13</c:f>
              <c:numCache>
                <c:formatCode>0.0%</c:formatCode>
                <c:ptCount val="8"/>
                <c:pt idx="0">
                  <c:v>0.22563630320235831</c:v>
                </c:pt>
                <c:pt idx="1">
                  <c:v>0.30831547093683015</c:v>
                </c:pt>
                <c:pt idx="2">
                  <c:v>0.34241530280538907</c:v>
                </c:pt>
                <c:pt idx="3">
                  <c:v>0.28848986242988311</c:v>
                </c:pt>
                <c:pt idx="4">
                  <c:v>0.2987130765244429</c:v>
                </c:pt>
                <c:pt idx="5">
                  <c:v>0.29757633233284125</c:v>
                </c:pt>
                <c:pt idx="6">
                  <c:v>0.33151157474751675</c:v>
                </c:pt>
                <c:pt idx="7">
                  <c:v>0.33468576633269853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643904"/>
        <c:axId val="73642368"/>
      </c:lineChart>
      <c:catAx>
        <c:axId val="7042777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0" vert="eaVert"/>
          <a:lstStyle/>
          <a:p>
            <a:pPr>
              <a:defRPr/>
            </a:pPr>
            <a:endParaRPr lang="ja-JP"/>
          </a:p>
        </c:txPr>
        <c:crossAx val="70429312"/>
        <c:crosses val="autoZero"/>
        <c:auto val="1"/>
        <c:lblAlgn val="ctr"/>
        <c:lblOffset val="100"/>
        <c:noMultiLvlLbl val="0"/>
      </c:catAx>
      <c:valAx>
        <c:axId val="70429312"/>
        <c:scaling>
          <c:orientation val="minMax"/>
        </c:scaling>
        <c:delete val="0"/>
        <c:axPos val="l"/>
        <c:majorGridlines/>
        <c:numFmt formatCode="#,##0_);[Red]\(#,##0\)" sourceLinked="1"/>
        <c:majorTickMark val="out"/>
        <c:minorTickMark val="none"/>
        <c:tickLblPos val="nextTo"/>
        <c:crossAx val="70427776"/>
        <c:crosses val="autoZero"/>
        <c:crossBetween val="between"/>
      </c:valAx>
      <c:valAx>
        <c:axId val="73642368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extTo"/>
        <c:crossAx val="73643904"/>
        <c:crosses val="max"/>
        <c:crossBetween val="between"/>
      </c:valAx>
      <c:catAx>
        <c:axId val="73643904"/>
        <c:scaling>
          <c:orientation val="minMax"/>
        </c:scaling>
        <c:delete val="1"/>
        <c:axPos val="b"/>
        <c:majorTickMark val="out"/>
        <c:minorTickMark val="none"/>
        <c:tickLblPos val="nextTo"/>
        <c:crossAx val="73642368"/>
        <c:crosses val="autoZero"/>
        <c:auto val="1"/>
        <c:lblAlgn val="ctr"/>
        <c:lblOffset val="100"/>
        <c:noMultiLvlLbl val="0"/>
      </c:catAx>
    </c:plotArea>
    <c:legend>
      <c:legendPos val="r"/>
      <c:overlay val="0"/>
      <c:spPr>
        <a:ln>
          <a:solidFill>
            <a:schemeClr val="bg1">
              <a:lumMod val="75000"/>
            </a:schemeClr>
          </a:solidFill>
        </a:ln>
      </c:sp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ja-JP" sz="1000"/>
              <a:t>要介護度別構成率（</a:t>
            </a:r>
            <a:r>
              <a:rPr lang="en-US" sz="1000"/>
              <a:t>65</a:t>
            </a:r>
            <a:r>
              <a:rPr lang="ja-JP" sz="1000"/>
              <a:t>歳以上）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bg1">
                  <a:lumMod val="65000"/>
                </a:schemeClr>
              </a:solidFill>
            </c:spPr>
          </c:dPt>
          <c:dPt>
            <c:idx val="1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</c:dPt>
          <c:dPt>
            <c:idx val="2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</c:spPr>
          </c:dPt>
          <c:dLbls>
            <c:numFmt formatCode="0.0%" sourceLinked="0"/>
            <c:txPr>
              <a:bodyPr/>
              <a:lstStyle/>
              <a:p>
                <a:pPr>
                  <a:defRPr sz="750"/>
                </a:pPr>
                <a:endParaRPr lang="ja-JP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</c:dLbls>
          <c:cat>
            <c:strRef>
              <c:f>'認定者数（2-1.2）'!$D$3:$J$3</c:f>
              <c:strCache>
                <c:ptCount val="7"/>
                <c:pt idx="0">
                  <c:v>要支援１</c:v>
                </c:pt>
                <c:pt idx="1">
                  <c:v>要支援２</c:v>
                </c:pt>
                <c:pt idx="2">
                  <c:v>要介護１</c:v>
                </c:pt>
                <c:pt idx="3">
                  <c:v>要介護２</c:v>
                </c:pt>
                <c:pt idx="4">
                  <c:v>要介護３</c:v>
                </c:pt>
                <c:pt idx="5">
                  <c:v>要介護４</c:v>
                </c:pt>
                <c:pt idx="6">
                  <c:v>要介護５</c:v>
                </c:pt>
              </c:strCache>
            </c:strRef>
          </c:cat>
          <c:val>
            <c:numRef>
              <c:f>'認定者数（2-1.2）'!$D$4:$J$4</c:f>
              <c:numCache>
                <c:formatCode>#,##0_);[Red]\(#,##0\)</c:formatCode>
                <c:ptCount val="7"/>
                <c:pt idx="0">
                  <c:v>7818</c:v>
                </c:pt>
                <c:pt idx="1">
                  <c:v>5086</c:v>
                </c:pt>
                <c:pt idx="2">
                  <c:v>8218</c:v>
                </c:pt>
                <c:pt idx="3">
                  <c:v>5046</c:v>
                </c:pt>
                <c:pt idx="4">
                  <c:v>4245</c:v>
                </c:pt>
                <c:pt idx="5">
                  <c:v>5252</c:v>
                </c:pt>
                <c:pt idx="6">
                  <c:v>3153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ja-JP" sz="1000"/>
              <a:t>要介護度別構成率（</a:t>
            </a:r>
            <a:r>
              <a:rPr lang="ja-JP" altLang="en-US" sz="1000"/>
              <a:t>前期</a:t>
            </a:r>
            <a:r>
              <a:rPr lang="ja-JP" sz="1000"/>
              <a:t>）</a:t>
            </a:r>
          </a:p>
        </c:rich>
      </c:tx>
      <c:overlay val="0"/>
    </c:title>
    <c:autoTitleDeleted val="0"/>
    <c:plotArea>
      <c:layout/>
      <c:pieChart>
        <c:varyColors val="1"/>
        <c:ser>
          <c:idx val="1"/>
          <c:order val="0"/>
          <c:dPt>
            <c:idx val="0"/>
            <c:bubble3D val="0"/>
            <c:spPr>
              <a:solidFill>
                <a:schemeClr val="bg1">
                  <a:lumMod val="65000"/>
                </a:schemeClr>
              </a:solidFill>
            </c:spPr>
          </c:dPt>
          <c:dPt>
            <c:idx val="1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</c:dPt>
          <c:dPt>
            <c:idx val="2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</c:spPr>
          </c:dPt>
          <c:dLbls>
            <c:numFmt formatCode="0.0%" sourceLinked="0"/>
            <c:txPr>
              <a:bodyPr/>
              <a:lstStyle/>
              <a:p>
                <a:pPr>
                  <a:defRPr sz="750"/>
                </a:pPr>
                <a:endParaRPr lang="ja-JP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</c:dLbls>
          <c:cat>
            <c:strRef>
              <c:f>'認定者数（2-1.2）'!$D$3:$J$3</c:f>
              <c:strCache>
                <c:ptCount val="7"/>
                <c:pt idx="0">
                  <c:v>要支援１</c:v>
                </c:pt>
                <c:pt idx="1">
                  <c:v>要支援２</c:v>
                </c:pt>
                <c:pt idx="2">
                  <c:v>要介護１</c:v>
                </c:pt>
                <c:pt idx="3">
                  <c:v>要介護２</c:v>
                </c:pt>
                <c:pt idx="4">
                  <c:v>要介護３</c:v>
                </c:pt>
                <c:pt idx="5">
                  <c:v>要介護４</c:v>
                </c:pt>
                <c:pt idx="6">
                  <c:v>要介護５</c:v>
                </c:pt>
              </c:strCache>
            </c:strRef>
          </c:cat>
          <c:val>
            <c:numRef>
              <c:f>'認定者数（2-1.2）'!$D$5:$J$5</c:f>
              <c:numCache>
                <c:formatCode>#,##0_);[Red]\(#,##0\)</c:formatCode>
                <c:ptCount val="7"/>
                <c:pt idx="0">
                  <c:v>994</c:v>
                </c:pt>
                <c:pt idx="1">
                  <c:v>805</c:v>
                </c:pt>
                <c:pt idx="2">
                  <c:v>846</c:v>
                </c:pt>
                <c:pt idx="3">
                  <c:v>635</c:v>
                </c:pt>
                <c:pt idx="4">
                  <c:v>506</c:v>
                </c:pt>
                <c:pt idx="5">
                  <c:v>522</c:v>
                </c:pt>
                <c:pt idx="6">
                  <c:v>312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ja-JP" sz="1000"/>
              <a:t>要介護度別構成率（</a:t>
            </a:r>
            <a:r>
              <a:rPr lang="ja-JP" altLang="en-US" sz="1000"/>
              <a:t>後期</a:t>
            </a:r>
            <a:r>
              <a:rPr lang="ja-JP" sz="1000"/>
              <a:t>）</a:t>
            </a:r>
          </a:p>
        </c:rich>
      </c:tx>
      <c:overlay val="0"/>
    </c:title>
    <c:autoTitleDeleted val="0"/>
    <c:plotArea>
      <c:layout/>
      <c:pieChart>
        <c:varyColors val="1"/>
        <c:ser>
          <c:idx val="2"/>
          <c:order val="0"/>
          <c:dPt>
            <c:idx val="0"/>
            <c:bubble3D val="0"/>
            <c:spPr>
              <a:solidFill>
                <a:schemeClr val="bg1">
                  <a:lumMod val="65000"/>
                </a:schemeClr>
              </a:solidFill>
            </c:spPr>
          </c:dPt>
          <c:dPt>
            <c:idx val="1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</c:dPt>
          <c:dPt>
            <c:idx val="2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</c:spPr>
          </c:dPt>
          <c:dLbls>
            <c:numFmt formatCode="0.0%" sourceLinked="0"/>
            <c:txPr>
              <a:bodyPr/>
              <a:lstStyle/>
              <a:p>
                <a:pPr>
                  <a:defRPr sz="750"/>
                </a:pPr>
                <a:endParaRPr lang="ja-JP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</c:dLbls>
          <c:cat>
            <c:strRef>
              <c:f>'認定者数（2-1.2）'!$D$3:$J$3</c:f>
              <c:strCache>
                <c:ptCount val="7"/>
                <c:pt idx="0">
                  <c:v>要支援１</c:v>
                </c:pt>
                <c:pt idx="1">
                  <c:v>要支援２</c:v>
                </c:pt>
                <c:pt idx="2">
                  <c:v>要介護１</c:v>
                </c:pt>
                <c:pt idx="3">
                  <c:v>要介護２</c:v>
                </c:pt>
                <c:pt idx="4">
                  <c:v>要介護３</c:v>
                </c:pt>
                <c:pt idx="5">
                  <c:v>要介護４</c:v>
                </c:pt>
                <c:pt idx="6">
                  <c:v>要介護５</c:v>
                </c:pt>
              </c:strCache>
            </c:strRef>
          </c:cat>
          <c:val>
            <c:numRef>
              <c:f>'認定者数（2-1.2）'!$D$6:$J$6</c:f>
              <c:numCache>
                <c:formatCode>#,##0_);[Red]\(#,##0\)</c:formatCode>
                <c:ptCount val="7"/>
                <c:pt idx="0">
                  <c:v>6824</c:v>
                </c:pt>
                <c:pt idx="1">
                  <c:v>4281</c:v>
                </c:pt>
                <c:pt idx="2">
                  <c:v>7372</c:v>
                </c:pt>
                <c:pt idx="3">
                  <c:v>4411</c:v>
                </c:pt>
                <c:pt idx="4">
                  <c:v>3739</c:v>
                </c:pt>
                <c:pt idx="5">
                  <c:v>4730</c:v>
                </c:pt>
                <c:pt idx="6">
                  <c:v>2841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9891696230278905E-2"/>
          <c:y val="4.9675703288766755E-2"/>
          <c:w val="0.68476781748435289"/>
          <c:h val="0.5525984251968504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'認定者数（2-1.2）'!$D$22</c:f>
              <c:strCache>
                <c:ptCount val="1"/>
                <c:pt idx="0">
                  <c:v>要支援１</c:v>
                </c:pt>
              </c:strCache>
            </c:strRef>
          </c:tx>
          <c:invertIfNegative val="0"/>
          <c:cat>
            <c:strRef>
              <c:f>'認定者数（2-1.2）'!$B$23:$C$30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'認定者数（2-1.2）'!$D$23:$D$30</c:f>
              <c:numCache>
                <c:formatCode>#,##0_);[Red]\(#,##0\)</c:formatCode>
                <c:ptCount val="8"/>
                <c:pt idx="0">
                  <c:v>1248</c:v>
                </c:pt>
                <c:pt idx="1">
                  <c:v>1159</c:v>
                </c:pt>
                <c:pt idx="2">
                  <c:v>792</c:v>
                </c:pt>
                <c:pt idx="3">
                  <c:v>220</c:v>
                </c:pt>
                <c:pt idx="4">
                  <c:v>419</c:v>
                </c:pt>
                <c:pt idx="5">
                  <c:v>709</c:v>
                </c:pt>
                <c:pt idx="6">
                  <c:v>2738</c:v>
                </c:pt>
                <c:pt idx="7">
                  <c:v>533</c:v>
                </c:pt>
              </c:numCache>
            </c:numRef>
          </c:val>
        </c:ser>
        <c:ser>
          <c:idx val="1"/>
          <c:order val="1"/>
          <c:tx>
            <c:strRef>
              <c:f>'認定者数（2-1.2）'!$E$22</c:f>
              <c:strCache>
                <c:ptCount val="1"/>
                <c:pt idx="0">
                  <c:v>要支援２</c:v>
                </c:pt>
              </c:strCache>
            </c:strRef>
          </c:tx>
          <c:invertIfNegative val="0"/>
          <c:cat>
            <c:strRef>
              <c:f>'認定者数（2-1.2）'!$B$23:$C$30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'認定者数（2-1.2）'!$E$23:$E$30</c:f>
              <c:numCache>
                <c:formatCode>#,##0_);[Red]\(#,##0\)</c:formatCode>
                <c:ptCount val="8"/>
                <c:pt idx="0">
                  <c:v>797</c:v>
                </c:pt>
                <c:pt idx="1">
                  <c:v>841</c:v>
                </c:pt>
                <c:pt idx="2">
                  <c:v>482</c:v>
                </c:pt>
                <c:pt idx="3">
                  <c:v>184</c:v>
                </c:pt>
                <c:pt idx="4">
                  <c:v>259</c:v>
                </c:pt>
                <c:pt idx="5">
                  <c:v>647</c:v>
                </c:pt>
                <c:pt idx="6">
                  <c:v>1497</c:v>
                </c:pt>
                <c:pt idx="7">
                  <c:v>379</c:v>
                </c:pt>
              </c:numCache>
            </c:numRef>
          </c:val>
        </c:ser>
        <c:ser>
          <c:idx val="2"/>
          <c:order val="2"/>
          <c:tx>
            <c:strRef>
              <c:f>'認定者数（2-1.2）'!$F$22</c:f>
              <c:strCache>
                <c:ptCount val="1"/>
                <c:pt idx="0">
                  <c:v>要介護１</c:v>
                </c:pt>
              </c:strCache>
            </c:strRef>
          </c:tx>
          <c:invertIfNegative val="0"/>
          <c:cat>
            <c:strRef>
              <c:f>'認定者数（2-1.2）'!$B$23:$C$30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'認定者数（2-1.2）'!$F$23:$F$30</c:f>
              <c:numCache>
                <c:formatCode>#,##0_);[Red]\(#,##0\)</c:formatCode>
                <c:ptCount val="8"/>
                <c:pt idx="0">
                  <c:v>1165</c:v>
                </c:pt>
                <c:pt idx="1">
                  <c:v>1170</c:v>
                </c:pt>
                <c:pt idx="2">
                  <c:v>801</c:v>
                </c:pt>
                <c:pt idx="3">
                  <c:v>323</c:v>
                </c:pt>
                <c:pt idx="4">
                  <c:v>527</c:v>
                </c:pt>
                <c:pt idx="5">
                  <c:v>1278</c:v>
                </c:pt>
                <c:pt idx="6">
                  <c:v>2250</c:v>
                </c:pt>
                <c:pt idx="7">
                  <c:v>704</c:v>
                </c:pt>
              </c:numCache>
            </c:numRef>
          </c:val>
        </c:ser>
        <c:ser>
          <c:idx val="3"/>
          <c:order val="3"/>
          <c:tx>
            <c:strRef>
              <c:f>'認定者数（2-1.2）'!$G$22</c:f>
              <c:strCache>
                <c:ptCount val="1"/>
                <c:pt idx="0">
                  <c:v>要介護２</c:v>
                </c:pt>
              </c:strCache>
            </c:strRef>
          </c:tx>
          <c:invertIfNegative val="0"/>
          <c:cat>
            <c:strRef>
              <c:f>'認定者数（2-1.2）'!$B$23:$C$30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'認定者数（2-1.2）'!$G$23:$G$30</c:f>
              <c:numCache>
                <c:formatCode>#,##0_);[Red]\(#,##0\)</c:formatCode>
                <c:ptCount val="8"/>
                <c:pt idx="0">
                  <c:v>721</c:v>
                </c:pt>
                <c:pt idx="1">
                  <c:v>693</c:v>
                </c:pt>
                <c:pt idx="2">
                  <c:v>551</c:v>
                </c:pt>
                <c:pt idx="3">
                  <c:v>212</c:v>
                </c:pt>
                <c:pt idx="4">
                  <c:v>299</c:v>
                </c:pt>
                <c:pt idx="5">
                  <c:v>625</c:v>
                </c:pt>
                <c:pt idx="6">
                  <c:v>1515</c:v>
                </c:pt>
                <c:pt idx="7">
                  <c:v>430</c:v>
                </c:pt>
              </c:numCache>
            </c:numRef>
          </c:val>
        </c:ser>
        <c:ser>
          <c:idx val="4"/>
          <c:order val="4"/>
          <c:tx>
            <c:strRef>
              <c:f>'認定者数（2-1.2）'!$H$22</c:f>
              <c:strCache>
                <c:ptCount val="1"/>
                <c:pt idx="0">
                  <c:v>要介護３</c:v>
                </c:pt>
              </c:strCache>
            </c:strRef>
          </c:tx>
          <c:invertIfNegative val="0"/>
          <c:cat>
            <c:strRef>
              <c:f>'認定者数（2-1.2）'!$B$23:$C$30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'認定者数（2-1.2）'!$H$23:$H$30</c:f>
              <c:numCache>
                <c:formatCode>#,##0_);[Red]\(#,##0\)</c:formatCode>
                <c:ptCount val="8"/>
                <c:pt idx="0">
                  <c:v>618</c:v>
                </c:pt>
                <c:pt idx="1">
                  <c:v>558</c:v>
                </c:pt>
                <c:pt idx="2">
                  <c:v>463</c:v>
                </c:pt>
                <c:pt idx="3">
                  <c:v>196</c:v>
                </c:pt>
                <c:pt idx="4">
                  <c:v>252</c:v>
                </c:pt>
                <c:pt idx="5">
                  <c:v>609</c:v>
                </c:pt>
                <c:pt idx="6">
                  <c:v>1213</c:v>
                </c:pt>
                <c:pt idx="7">
                  <c:v>336</c:v>
                </c:pt>
              </c:numCache>
            </c:numRef>
          </c:val>
        </c:ser>
        <c:ser>
          <c:idx val="5"/>
          <c:order val="5"/>
          <c:tx>
            <c:strRef>
              <c:f>'認定者数（2-1.2）'!$I$22</c:f>
              <c:strCache>
                <c:ptCount val="1"/>
                <c:pt idx="0">
                  <c:v>要介護４</c:v>
                </c:pt>
              </c:strCache>
            </c:strRef>
          </c:tx>
          <c:invertIfNegative val="0"/>
          <c:cat>
            <c:strRef>
              <c:f>'認定者数（2-1.2）'!$B$23:$C$30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'認定者数（2-1.2）'!$I$23:$I$30</c:f>
              <c:numCache>
                <c:formatCode>#,##0_);[Red]\(#,##0\)</c:formatCode>
                <c:ptCount val="8"/>
                <c:pt idx="0">
                  <c:v>871</c:v>
                </c:pt>
                <c:pt idx="1">
                  <c:v>666</c:v>
                </c:pt>
                <c:pt idx="2">
                  <c:v>482</c:v>
                </c:pt>
                <c:pt idx="3">
                  <c:v>207</c:v>
                </c:pt>
                <c:pt idx="4">
                  <c:v>322</c:v>
                </c:pt>
                <c:pt idx="5">
                  <c:v>734</c:v>
                </c:pt>
                <c:pt idx="6">
                  <c:v>1398</c:v>
                </c:pt>
                <c:pt idx="7">
                  <c:v>572</c:v>
                </c:pt>
              </c:numCache>
            </c:numRef>
          </c:val>
        </c:ser>
        <c:ser>
          <c:idx val="6"/>
          <c:order val="6"/>
          <c:tx>
            <c:strRef>
              <c:f>'認定者数（2-1.2）'!$J$22</c:f>
              <c:strCache>
                <c:ptCount val="1"/>
                <c:pt idx="0">
                  <c:v>要介護５</c:v>
                </c:pt>
              </c:strCache>
            </c:strRef>
          </c:tx>
          <c:invertIfNegative val="0"/>
          <c:cat>
            <c:strRef>
              <c:f>'認定者数（2-1.2）'!$B$23:$C$30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'認定者数（2-1.2）'!$J$23:$J$30</c:f>
              <c:numCache>
                <c:formatCode>#,##0_);[Red]\(#,##0\)</c:formatCode>
                <c:ptCount val="8"/>
                <c:pt idx="0">
                  <c:v>527</c:v>
                </c:pt>
                <c:pt idx="1">
                  <c:v>448</c:v>
                </c:pt>
                <c:pt idx="2">
                  <c:v>287</c:v>
                </c:pt>
                <c:pt idx="3">
                  <c:v>153</c:v>
                </c:pt>
                <c:pt idx="4">
                  <c:v>180</c:v>
                </c:pt>
                <c:pt idx="5">
                  <c:v>377</c:v>
                </c:pt>
                <c:pt idx="6">
                  <c:v>840</c:v>
                </c:pt>
                <c:pt idx="7">
                  <c:v>341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6145792"/>
        <c:axId val="76147712"/>
      </c:barChart>
      <c:lineChart>
        <c:grouping val="standard"/>
        <c:varyColors val="0"/>
        <c:ser>
          <c:idx val="7"/>
          <c:order val="7"/>
          <c:tx>
            <c:strRef>
              <c:f>'認定者数（2-1.2）'!$L$22</c:f>
              <c:strCache>
                <c:ptCount val="1"/>
                <c:pt idx="0">
                  <c:v>出現率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circ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strRef>
              <c:f>'認定者数（2-1.2）'!$B$23:$C$29</c:f>
              <c:strCache>
                <c:ptCount val="7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</c:strCache>
            </c:strRef>
          </c:cat>
          <c:val>
            <c:numRef>
              <c:f>'認定者数（2-1.2）'!$L$23:$L$30</c:f>
              <c:numCache>
                <c:formatCode>0.0%</c:formatCode>
                <c:ptCount val="8"/>
                <c:pt idx="0">
                  <c:v>0.14361612209906058</c:v>
                </c:pt>
                <c:pt idx="1">
                  <c:v>0.18863101932317758</c:v>
                </c:pt>
                <c:pt idx="2">
                  <c:v>0.21171047577237556</c:v>
                </c:pt>
                <c:pt idx="3">
                  <c:v>0.16239409081034109</c:v>
                </c:pt>
                <c:pt idx="4">
                  <c:v>0.16322104958797165</c:v>
                </c:pt>
                <c:pt idx="5">
                  <c:v>0.16358379603771725</c:v>
                </c:pt>
                <c:pt idx="6">
                  <c:v>0.23926534194195448</c:v>
                </c:pt>
                <c:pt idx="7">
                  <c:v>0.16303809995051954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159232"/>
        <c:axId val="76157696"/>
      </c:lineChart>
      <c:catAx>
        <c:axId val="7614579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0" vert="eaVert"/>
          <a:lstStyle/>
          <a:p>
            <a:pPr>
              <a:defRPr sz="800"/>
            </a:pPr>
            <a:endParaRPr lang="ja-JP"/>
          </a:p>
        </c:txPr>
        <c:crossAx val="76147712"/>
        <c:crosses val="autoZero"/>
        <c:auto val="1"/>
        <c:lblAlgn val="ctr"/>
        <c:lblOffset val="100"/>
        <c:noMultiLvlLbl val="0"/>
      </c:catAx>
      <c:valAx>
        <c:axId val="76147712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#,##0_);[Red]\(#,##0\)" sourceLinked="1"/>
        <c:majorTickMark val="out"/>
        <c:minorTickMark val="none"/>
        <c:tickLblPos val="nextTo"/>
        <c:crossAx val="76145792"/>
        <c:crosses val="autoZero"/>
        <c:crossBetween val="between"/>
      </c:valAx>
      <c:valAx>
        <c:axId val="76157696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extTo"/>
        <c:crossAx val="76159232"/>
        <c:crosses val="max"/>
        <c:crossBetween val="between"/>
      </c:valAx>
      <c:catAx>
        <c:axId val="76159232"/>
        <c:scaling>
          <c:orientation val="minMax"/>
        </c:scaling>
        <c:delete val="1"/>
        <c:axPos val="b"/>
        <c:majorTickMark val="out"/>
        <c:minorTickMark val="none"/>
        <c:tickLblPos val="nextTo"/>
        <c:crossAx val="76157696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86110798650168729"/>
          <c:y val="0.17636844052211598"/>
          <c:w val="0.13889201349831271"/>
          <c:h val="0.64726311895576816"/>
        </c:manualLayout>
      </c:layout>
      <c:overlay val="0"/>
      <c:spPr>
        <a:ln>
          <a:solidFill>
            <a:schemeClr val="bg1">
              <a:lumMod val="75000"/>
            </a:schemeClr>
          </a:solidFill>
        </a:ln>
      </c:spPr>
      <c:txPr>
        <a:bodyPr/>
        <a:lstStyle/>
        <a:p>
          <a:pPr>
            <a:defRPr sz="90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600"/>
              <a:t>サービス種類別構成割合（利用人数）</a:t>
            </a:r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'給付状況（3-1）'!$D$3:$E$3</c:f>
              <c:strCache>
                <c:ptCount val="1"/>
                <c:pt idx="0">
                  <c:v>介護サービス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'給付状況（3-1）'!$B$5:$C$13</c:f>
              <c:strCache>
                <c:ptCount val="9"/>
                <c:pt idx="0">
                  <c:v>広域連合</c:v>
                </c:pt>
                <c:pt idx="1">
                  <c:v>粕屋支部</c:v>
                </c:pt>
                <c:pt idx="2">
                  <c:v>遠賀支部</c:v>
                </c:pt>
                <c:pt idx="3">
                  <c:v>鞍手支部</c:v>
                </c:pt>
                <c:pt idx="4">
                  <c:v>朝倉支部</c:v>
                </c:pt>
                <c:pt idx="5">
                  <c:v>うきは・大刀洗支部</c:v>
                </c:pt>
                <c:pt idx="6">
                  <c:v>柳川・大木・広川支部</c:v>
                </c:pt>
                <c:pt idx="7">
                  <c:v>田川・桂川支部</c:v>
                </c:pt>
                <c:pt idx="8">
                  <c:v>豊築支部</c:v>
                </c:pt>
              </c:strCache>
            </c:strRef>
          </c:cat>
          <c:val>
            <c:numRef>
              <c:f>'給付状況（3-1）'!$N$16:$N$24</c:f>
              <c:numCache>
                <c:formatCode>0.0%</c:formatCode>
                <c:ptCount val="9"/>
                <c:pt idx="0">
                  <c:v>0.58413190529875991</c:v>
                </c:pt>
                <c:pt idx="1">
                  <c:v>0.58894511483067347</c:v>
                </c:pt>
                <c:pt idx="2">
                  <c:v>0.60317026509975402</c:v>
                </c:pt>
                <c:pt idx="3">
                  <c:v>0.57217246406998545</c:v>
                </c:pt>
                <c:pt idx="4">
                  <c:v>0.61033369214208821</c:v>
                </c:pt>
                <c:pt idx="5">
                  <c:v>0.58223455933379598</c:v>
                </c:pt>
                <c:pt idx="6">
                  <c:v>0.57021007739693574</c:v>
                </c:pt>
                <c:pt idx="7">
                  <c:v>0.5862960117343019</c:v>
                </c:pt>
                <c:pt idx="8">
                  <c:v>0.56056527590847915</c:v>
                </c:pt>
              </c:numCache>
            </c:numRef>
          </c:val>
        </c:ser>
        <c:ser>
          <c:idx val="1"/>
          <c:order val="1"/>
          <c:tx>
            <c:strRef>
              <c:f>'給付状況（3-1）'!$F$3:$G$3</c:f>
              <c:strCache>
                <c:ptCount val="1"/>
                <c:pt idx="0">
                  <c:v>予防サービス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'給付状況（3-1）'!$B$5:$C$13</c:f>
              <c:strCache>
                <c:ptCount val="9"/>
                <c:pt idx="0">
                  <c:v>広域連合</c:v>
                </c:pt>
                <c:pt idx="1">
                  <c:v>粕屋支部</c:v>
                </c:pt>
                <c:pt idx="2">
                  <c:v>遠賀支部</c:v>
                </c:pt>
                <c:pt idx="3">
                  <c:v>鞍手支部</c:v>
                </c:pt>
                <c:pt idx="4">
                  <c:v>朝倉支部</c:v>
                </c:pt>
                <c:pt idx="5">
                  <c:v>うきは・大刀洗支部</c:v>
                </c:pt>
                <c:pt idx="6">
                  <c:v>柳川・大木・広川支部</c:v>
                </c:pt>
                <c:pt idx="7">
                  <c:v>田川・桂川支部</c:v>
                </c:pt>
                <c:pt idx="8">
                  <c:v>豊築支部</c:v>
                </c:pt>
              </c:strCache>
            </c:strRef>
          </c:cat>
          <c:val>
            <c:numRef>
              <c:f>'給付状況（3-1）'!$O$16:$O$24</c:f>
              <c:numCache>
                <c:formatCode>0.0%</c:formatCode>
                <c:ptCount val="9"/>
                <c:pt idx="0">
                  <c:v>0.21696327911096794</c:v>
                </c:pt>
                <c:pt idx="1">
                  <c:v>0.22862332944076813</c:v>
                </c:pt>
                <c:pt idx="2">
                  <c:v>0.2403662202787647</c:v>
                </c:pt>
                <c:pt idx="3">
                  <c:v>0.22620287440116643</c:v>
                </c:pt>
                <c:pt idx="4">
                  <c:v>0.17061356297093649</c:v>
                </c:pt>
                <c:pt idx="5">
                  <c:v>0.20853573907009021</c:v>
                </c:pt>
                <c:pt idx="6">
                  <c:v>0.20281156215447796</c:v>
                </c:pt>
                <c:pt idx="7">
                  <c:v>0.2144303974296291</c:v>
                </c:pt>
                <c:pt idx="8">
                  <c:v>0.20143562135486764</c:v>
                </c:pt>
              </c:numCache>
            </c:numRef>
          </c:val>
        </c:ser>
        <c:ser>
          <c:idx val="2"/>
          <c:order val="2"/>
          <c:tx>
            <c:strRef>
              <c:f>'給付状況（3-1）'!$H$3:$I$3</c:f>
              <c:strCache>
                <c:ptCount val="1"/>
                <c:pt idx="0">
                  <c:v>地域密着型サービス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'給付状況（3-1）'!$B$5:$C$13</c:f>
              <c:strCache>
                <c:ptCount val="9"/>
                <c:pt idx="0">
                  <c:v>広域連合</c:v>
                </c:pt>
                <c:pt idx="1">
                  <c:v>粕屋支部</c:v>
                </c:pt>
                <c:pt idx="2">
                  <c:v>遠賀支部</c:v>
                </c:pt>
                <c:pt idx="3">
                  <c:v>鞍手支部</c:v>
                </c:pt>
                <c:pt idx="4">
                  <c:v>朝倉支部</c:v>
                </c:pt>
                <c:pt idx="5">
                  <c:v>うきは・大刀洗支部</c:v>
                </c:pt>
                <c:pt idx="6">
                  <c:v>柳川・大木・広川支部</c:v>
                </c:pt>
                <c:pt idx="7">
                  <c:v>田川・桂川支部</c:v>
                </c:pt>
                <c:pt idx="8">
                  <c:v>豊築支部</c:v>
                </c:pt>
              </c:strCache>
            </c:strRef>
          </c:cat>
          <c:val>
            <c:numRef>
              <c:f>'給付状況（3-1）'!$P$16:$P$24</c:f>
              <c:numCache>
                <c:formatCode>0.0%</c:formatCode>
                <c:ptCount val="9"/>
                <c:pt idx="0">
                  <c:v>5.8966822354646481E-2</c:v>
                </c:pt>
                <c:pt idx="1">
                  <c:v>3.7628130271182045E-2</c:v>
                </c:pt>
                <c:pt idx="2">
                  <c:v>3.2932495217272477E-2</c:v>
                </c:pt>
                <c:pt idx="3">
                  <c:v>6.8527390127056859E-2</c:v>
                </c:pt>
                <c:pt idx="4">
                  <c:v>2.4757804090419805E-2</c:v>
                </c:pt>
                <c:pt idx="5">
                  <c:v>7.356002775850104E-2</c:v>
                </c:pt>
                <c:pt idx="6">
                  <c:v>7.5501500552835249E-2</c:v>
                </c:pt>
                <c:pt idx="7">
                  <c:v>7.4876021512886776E-2</c:v>
                </c:pt>
                <c:pt idx="8">
                  <c:v>5.8546433378196504E-2</c:v>
                </c:pt>
              </c:numCache>
            </c:numRef>
          </c:val>
        </c:ser>
        <c:ser>
          <c:idx val="3"/>
          <c:order val="3"/>
          <c:tx>
            <c:strRef>
              <c:f>'給付状況（3-1）'!$J$3:$K$3</c:f>
              <c:strCache>
                <c:ptCount val="1"/>
                <c:pt idx="0">
                  <c:v>施設サービス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'給付状況（3-1）'!$B$5:$C$13</c:f>
              <c:strCache>
                <c:ptCount val="9"/>
                <c:pt idx="0">
                  <c:v>広域連合</c:v>
                </c:pt>
                <c:pt idx="1">
                  <c:v>粕屋支部</c:v>
                </c:pt>
                <c:pt idx="2">
                  <c:v>遠賀支部</c:v>
                </c:pt>
                <c:pt idx="3">
                  <c:v>鞍手支部</c:v>
                </c:pt>
                <c:pt idx="4">
                  <c:v>朝倉支部</c:v>
                </c:pt>
                <c:pt idx="5">
                  <c:v>うきは・大刀洗支部</c:v>
                </c:pt>
                <c:pt idx="6">
                  <c:v>柳川・大木・広川支部</c:v>
                </c:pt>
                <c:pt idx="7">
                  <c:v>田川・桂川支部</c:v>
                </c:pt>
                <c:pt idx="8">
                  <c:v>豊築支部</c:v>
                </c:pt>
              </c:strCache>
            </c:strRef>
          </c:cat>
          <c:val>
            <c:numRef>
              <c:f>'給付状況（3-1）'!$Q$16:$Q$24</c:f>
              <c:numCache>
                <c:formatCode>0.0%</c:formatCode>
                <c:ptCount val="9"/>
                <c:pt idx="0">
                  <c:v>0.1399379932356257</c:v>
                </c:pt>
                <c:pt idx="1">
                  <c:v>0.1448034254573764</c:v>
                </c:pt>
                <c:pt idx="2">
                  <c:v>0.1235310194042088</c:v>
                </c:pt>
                <c:pt idx="3">
                  <c:v>0.13309727140179128</c:v>
                </c:pt>
                <c:pt idx="4">
                  <c:v>0.19429494079655543</c:v>
                </c:pt>
                <c:pt idx="5">
                  <c:v>0.13566967383761278</c:v>
                </c:pt>
                <c:pt idx="6">
                  <c:v>0.15147685989575108</c:v>
                </c:pt>
                <c:pt idx="7">
                  <c:v>0.12439756932318223</c:v>
                </c:pt>
                <c:pt idx="8">
                  <c:v>0.17945266935845672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6229248"/>
        <c:axId val="76263808"/>
      </c:barChart>
      <c:catAx>
        <c:axId val="7622924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0" vert="eaVert"/>
          <a:lstStyle/>
          <a:p>
            <a:pPr>
              <a:defRPr sz="900"/>
            </a:pPr>
            <a:endParaRPr lang="ja-JP"/>
          </a:p>
        </c:txPr>
        <c:crossAx val="76263808"/>
        <c:crosses val="autoZero"/>
        <c:auto val="1"/>
        <c:lblAlgn val="ctr"/>
        <c:lblOffset val="100"/>
        <c:noMultiLvlLbl val="0"/>
      </c:catAx>
      <c:valAx>
        <c:axId val="76263808"/>
        <c:scaling>
          <c:orientation val="minMax"/>
          <c:max val="1"/>
        </c:scaling>
        <c:delete val="0"/>
        <c:axPos val="l"/>
        <c:majorGridlines>
          <c:spPr>
            <a:ln>
              <a:prstDash val="sysDash"/>
            </a:ln>
          </c:spPr>
        </c:majorGridlines>
        <c:numFmt formatCode="0.0%" sourceLinked="1"/>
        <c:majorTickMark val="out"/>
        <c:minorTickMark val="none"/>
        <c:tickLblPos val="nextTo"/>
        <c:crossAx val="76229248"/>
        <c:crosses val="autoZero"/>
        <c:crossBetween val="between"/>
        <c:majorUnit val="0.2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600"/>
              <a:t>サービス種類別構成割合（費用総額）</a:t>
            </a:r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'給付状況（3-1）'!$D$3:$E$3</c:f>
              <c:strCache>
                <c:ptCount val="1"/>
                <c:pt idx="0">
                  <c:v>介護サービス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'給付状況（3-1）'!$B$5:$C$13</c:f>
              <c:strCache>
                <c:ptCount val="9"/>
                <c:pt idx="0">
                  <c:v>広域連合</c:v>
                </c:pt>
                <c:pt idx="1">
                  <c:v>粕屋支部</c:v>
                </c:pt>
                <c:pt idx="2">
                  <c:v>遠賀支部</c:v>
                </c:pt>
                <c:pt idx="3">
                  <c:v>鞍手支部</c:v>
                </c:pt>
                <c:pt idx="4">
                  <c:v>朝倉支部</c:v>
                </c:pt>
                <c:pt idx="5">
                  <c:v>うきは・大刀洗支部</c:v>
                </c:pt>
                <c:pt idx="6">
                  <c:v>柳川・大木・広川支部</c:v>
                </c:pt>
                <c:pt idx="7">
                  <c:v>田川・桂川支部</c:v>
                </c:pt>
                <c:pt idx="8">
                  <c:v>豊築支部</c:v>
                </c:pt>
              </c:strCache>
            </c:strRef>
          </c:cat>
          <c:val>
            <c:numRef>
              <c:f>'給付状況（3-1）'!$N$29:$N$37</c:f>
              <c:numCache>
                <c:formatCode>0.0%</c:formatCode>
                <c:ptCount val="9"/>
                <c:pt idx="0">
                  <c:v>0.39157553604401402</c:v>
                </c:pt>
                <c:pt idx="1">
                  <c:v>0.36893351928350271</c:v>
                </c:pt>
                <c:pt idx="2">
                  <c:v>0.44237558637067431</c:v>
                </c:pt>
                <c:pt idx="3">
                  <c:v>0.3638947374823297</c:v>
                </c:pt>
                <c:pt idx="4">
                  <c:v>0.37707610730975027</c:v>
                </c:pt>
                <c:pt idx="5">
                  <c:v>0.39754493352587156</c:v>
                </c:pt>
                <c:pt idx="6">
                  <c:v>0.3798140381425032</c:v>
                </c:pt>
                <c:pt idx="7">
                  <c:v>0.40184172689992381</c:v>
                </c:pt>
                <c:pt idx="8">
                  <c:v>0.37631187354801893</c:v>
                </c:pt>
              </c:numCache>
            </c:numRef>
          </c:val>
        </c:ser>
        <c:ser>
          <c:idx val="1"/>
          <c:order val="1"/>
          <c:tx>
            <c:strRef>
              <c:f>'給付状況（3-1）'!$F$3:$G$3</c:f>
              <c:strCache>
                <c:ptCount val="1"/>
                <c:pt idx="0">
                  <c:v>予防サービス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'給付状況（3-1）'!$B$5:$C$13</c:f>
              <c:strCache>
                <c:ptCount val="9"/>
                <c:pt idx="0">
                  <c:v>広域連合</c:v>
                </c:pt>
                <c:pt idx="1">
                  <c:v>粕屋支部</c:v>
                </c:pt>
                <c:pt idx="2">
                  <c:v>遠賀支部</c:v>
                </c:pt>
                <c:pt idx="3">
                  <c:v>鞍手支部</c:v>
                </c:pt>
                <c:pt idx="4">
                  <c:v>朝倉支部</c:v>
                </c:pt>
                <c:pt idx="5">
                  <c:v>うきは・大刀洗支部</c:v>
                </c:pt>
                <c:pt idx="6">
                  <c:v>柳川・大木・広川支部</c:v>
                </c:pt>
                <c:pt idx="7">
                  <c:v>田川・桂川支部</c:v>
                </c:pt>
                <c:pt idx="8">
                  <c:v>豊築支部</c:v>
                </c:pt>
              </c:strCache>
            </c:strRef>
          </c:cat>
          <c:val>
            <c:numRef>
              <c:f>'給付状況（3-1）'!$O$29:$O$37</c:f>
              <c:numCache>
                <c:formatCode>0.0%</c:formatCode>
                <c:ptCount val="9"/>
                <c:pt idx="0">
                  <c:v>4.7253051198446659E-2</c:v>
                </c:pt>
                <c:pt idx="1">
                  <c:v>5.1284182077475746E-2</c:v>
                </c:pt>
                <c:pt idx="2">
                  <c:v>5.4776318613591952E-2</c:v>
                </c:pt>
                <c:pt idx="3">
                  <c:v>4.5029559711376684E-2</c:v>
                </c:pt>
                <c:pt idx="4">
                  <c:v>2.9978911966795519E-2</c:v>
                </c:pt>
                <c:pt idx="5">
                  <c:v>4.5319415465824846E-2</c:v>
                </c:pt>
                <c:pt idx="6">
                  <c:v>4.7658918791974335E-2</c:v>
                </c:pt>
                <c:pt idx="7">
                  <c:v>4.7802763421310825E-2</c:v>
                </c:pt>
                <c:pt idx="8">
                  <c:v>3.9606723206985855E-2</c:v>
                </c:pt>
              </c:numCache>
            </c:numRef>
          </c:val>
        </c:ser>
        <c:ser>
          <c:idx val="2"/>
          <c:order val="2"/>
          <c:tx>
            <c:strRef>
              <c:f>'給付状況（3-1）'!$H$3:$I$3</c:f>
              <c:strCache>
                <c:ptCount val="1"/>
                <c:pt idx="0">
                  <c:v>地域密着型サービス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'給付状況（3-1）'!$B$5:$C$13</c:f>
              <c:strCache>
                <c:ptCount val="9"/>
                <c:pt idx="0">
                  <c:v>広域連合</c:v>
                </c:pt>
                <c:pt idx="1">
                  <c:v>粕屋支部</c:v>
                </c:pt>
                <c:pt idx="2">
                  <c:v>遠賀支部</c:v>
                </c:pt>
                <c:pt idx="3">
                  <c:v>鞍手支部</c:v>
                </c:pt>
                <c:pt idx="4">
                  <c:v>朝倉支部</c:v>
                </c:pt>
                <c:pt idx="5">
                  <c:v>うきは・大刀洗支部</c:v>
                </c:pt>
                <c:pt idx="6">
                  <c:v>柳川・大木・広川支部</c:v>
                </c:pt>
                <c:pt idx="7">
                  <c:v>田川・桂川支部</c:v>
                </c:pt>
                <c:pt idx="8">
                  <c:v>豊築支部</c:v>
                </c:pt>
              </c:strCache>
            </c:strRef>
          </c:cat>
          <c:val>
            <c:numRef>
              <c:f>'給付状況（3-1）'!$P$29:$P$37</c:f>
              <c:numCache>
                <c:formatCode>0.0%</c:formatCode>
                <c:ptCount val="9"/>
                <c:pt idx="0">
                  <c:v>0.14608561805188131</c:v>
                </c:pt>
                <c:pt idx="1">
                  <c:v>9.733094170109291E-2</c:v>
                </c:pt>
                <c:pt idx="2">
                  <c:v>9.2545107959000145E-2</c:v>
                </c:pt>
                <c:pt idx="3">
                  <c:v>0.18315640659637755</c:v>
                </c:pt>
                <c:pt idx="4">
                  <c:v>6.0311859700365518E-2</c:v>
                </c:pt>
                <c:pt idx="5">
                  <c:v>0.1692894238013595</c:v>
                </c:pt>
                <c:pt idx="6">
                  <c:v>0.16737181900563436</c:v>
                </c:pt>
                <c:pt idx="7">
                  <c:v>0.19244635337924429</c:v>
                </c:pt>
                <c:pt idx="8">
                  <c:v>0.11557399679414715</c:v>
                </c:pt>
              </c:numCache>
            </c:numRef>
          </c:val>
        </c:ser>
        <c:ser>
          <c:idx val="3"/>
          <c:order val="3"/>
          <c:tx>
            <c:strRef>
              <c:f>'給付状況（3-1）'!$J$3:$K$3</c:f>
              <c:strCache>
                <c:ptCount val="1"/>
                <c:pt idx="0">
                  <c:v>施設サービス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'給付状況（3-1）'!$B$5:$C$13</c:f>
              <c:strCache>
                <c:ptCount val="9"/>
                <c:pt idx="0">
                  <c:v>広域連合</c:v>
                </c:pt>
                <c:pt idx="1">
                  <c:v>粕屋支部</c:v>
                </c:pt>
                <c:pt idx="2">
                  <c:v>遠賀支部</c:v>
                </c:pt>
                <c:pt idx="3">
                  <c:v>鞍手支部</c:v>
                </c:pt>
                <c:pt idx="4">
                  <c:v>朝倉支部</c:v>
                </c:pt>
                <c:pt idx="5">
                  <c:v>うきは・大刀洗支部</c:v>
                </c:pt>
                <c:pt idx="6">
                  <c:v>柳川・大木・広川支部</c:v>
                </c:pt>
                <c:pt idx="7">
                  <c:v>田川・桂川支部</c:v>
                </c:pt>
                <c:pt idx="8">
                  <c:v>豊築支部</c:v>
                </c:pt>
              </c:strCache>
            </c:strRef>
          </c:cat>
          <c:val>
            <c:numRef>
              <c:f>'給付状況（3-1）'!$Q$29:$Q$37</c:f>
              <c:numCache>
                <c:formatCode>0.0%</c:formatCode>
                <c:ptCount val="9"/>
                <c:pt idx="0">
                  <c:v>0.41508579470565804</c:v>
                </c:pt>
                <c:pt idx="1">
                  <c:v>0.48245135693792862</c:v>
                </c:pt>
                <c:pt idx="2">
                  <c:v>0.41030298705673368</c:v>
                </c:pt>
                <c:pt idx="3">
                  <c:v>0.40791929620991596</c:v>
                </c:pt>
                <c:pt idx="4">
                  <c:v>0.53263312102308868</c:v>
                </c:pt>
                <c:pt idx="5">
                  <c:v>0.38784622720694401</c:v>
                </c:pt>
                <c:pt idx="6">
                  <c:v>0.40515522405988807</c:v>
                </c:pt>
                <c:pt idx="7">
                  <c:v>0.35790915629952108</c:v>
                </c:pt>
                <c:pt idx="8">
                  <c:v>0.46850740645084799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4785152"/>
        <c:axId val="74786688"/>
      </c:barChart>
      <c:catAx>
        <c:axId val="7478515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0" vert="eaVert"/>
          <a:lstStyle/>
          <a:p>
            <a:pPr>
              <a:defRPr sz="900"/>
            </a:pPr>
            <a:endParaRPr lang="ja-JP"/>
          </a:p>
        </c:txPr>
        <c:crossAx val="74786688"/>
        <c:crosses val="autoZero"/>
        <c:auto val="1"/>
        <c:lblAlgn val="ctr"/>
        <c:lblOffset val="100"/>
        <c:noMultiLvlLbl val="0"/>
      </c:catAx>
      <c:valAx>
        <c:axId val="74786688"/>
        <c:scaling>
          <c:orientation val="minMax"/>
          <c:max val="1"/>
        </c:scaling>
        <c:delete val="0"/>
        <c:axPos val="l"/>
        <c:majorGridlines>
          <c:spPr>
            <a:ln>
              <a:prstDash val="sysDash"/>
            </a:ln>
          </c:spPr>
        </c:majorGridlines>
        <c:numFmt formatCode="0.0%" sourceLinked="1"/>
        <c:majorTickMark val="out"/>
        <c:minorTickMark val="none"/>
        <c:tickLblPos val="nextTo"/>
        <c:crossAx val="74785152"/>
        <c:crosses val="autoZero"/>
        <c:crossBetween val="between"/>
        <c:majorUnit val="0.2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介護サービス別利用状況</a:t>
            </a:r>
          </a:p>
        </c:rich>
      </c:tx>
      <c:layout>
        <c:manualLayout>
          <c:xMode val="edge"/>
          <c:yMode val="edge"/>
          <c:x val="0.30759024485334557"/>
          <c:y val="3.263403263403263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0369453274271078E-2"/>
          <c:y val="0.16038470715636069"/>
          <c:w val="0.71654754254738828"/>
          <c:h val="0.60623570655066716"/>
        </c:manualLayout>
      </c:layout>
      <c:barChart>
        <c:barDir val="col"/>
        <c:grouping val="clustered"/>
        <c:varyColors val="0"/>
        <c:ser>
          <c:idx val="0"/>
          <c:order val="1"/>
          <c:tx>
            <c:strRef>
              <c:f>'給付状況（3-2）'!$G$3:$G$4</c:f>
              <c:strCache>
                <c:ptCount val="1"/>
                <c:pt idx="0">
                  <c:v>費用額（千円）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strRef>
              <c:f>'給付状況（3-2）'!$C$5:$D$15</c:f>
              <c:strCache>
                <c:ptCount val="11"/>
                <c:pt idx="0">
                  <c:v>訪問介護</c:v>
                </c:pt>
                <c:pt idx="1">
                  <c:v>訪問入浴</c:v>
                </c:pt>
                <c:pt idx="2">
                  <c:v>訪問看護</c:v>
                </c:pt>
                <c:pt idx="3">
                  <c:v>訪問リハ</c:v>
                </c:pt>
                <c:pt idx="4">
                  <c:v>居宅療養管理指導</c:v>
                </c:pt>
                <c:pt idx="5">
                  <c:v>通所介護</c:v>
                </c:pt>
                <c:pt idx="6">
                  <c:v>通所リハ</c:v>
                </c:pt>
                <c:pt idx="7">
                  <c:v>短期入所生活介護</c:v>
                </c:pt>
                <c:pt idx="8">
                  <c:v>短期入所療養介護</c:v>
                </c:pt>
                <c:pt idx="9">
                  <c:v>特定施設入居者生活介護</c:v>
                </c:pt>
                <c:pt idx="10">
                  <c:v>福祉用具貸与</c:v>
                </c:pt>
              </c:strCache>
            </c:strRef>
          </c:cat>
          <c:val>
            <c:numRef>
              <c:f>'給付状況（3-2）'!$G$5:$G$15</c:f>
              <c:numCache>
                <c:formatCode>#,##0_ </c:formatCode>
                <c:ptCount val="11"/>
                <c:pt idx="0">
                  <c:v>290300.92999999993</c:v>
                </c:pt>
                <c:pt idx="1">
                  <c:v>12344.68</c:v>
                </c:pt>
                <c:pt idx="2">
                  <c:v>64804.22</c:v>
                </c:pt>
                <c:pt idx="3">
                  <c:v>12356.869999999999</c:v>
                </c:pt>
                <c:pt idx="4">
                  <c:v>38075.069999999992</c:v>
                </c:pt>
                <c:pt idx="5">
                  <c:v>632295.59</c:v>
                </c:pt>
                <c:pt idx="6">
                  <c:v>285576.21000000008</c:v>
                </c:pt>
                <c:pt idx="7">
                  <c:v>130095.65000000002</c:v>
                </c:pt>
                <c:pt idx="8">
                  <c:v>20833.709999999995</c:v>
                </c:pt>
                <c:pt idx="9">
                  <c:v>209592.5</c:v>
                </c:pt>
                <c:pt idx="10">
                  <c:v>101409.08999999998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4842112"/>
        <c:axId val="76343552"/>
      </c:barChart>
      <c:lineChart>
        <c:grouping val="standard"/>
        <c:varyColors val="0"/>
        <c:ser>
          <c:idx val="1"/>
          <c:order val="0"/>
          <c:tx>
            <c:strRef>
              <c:f>'給付状況（3-2）'!$E$3:$E$4</c:f>
              <c:strCache>
                <c:ptCount val="1"/>
                <c:pt idx="0">
                  <c:v>利用人数（実数）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circ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strRef>
              <c:f>'給付状況（3-2）'!$C$5:$D$15</c:f>
              <c:strCache>
                <c:ptCount val="11"/>
                <c:pt idx="0">
                  <c:v>訪問介護</c:v>
                </c:pt>
                <c:pt idx="1">
                  <c:v>訪問入浴</c:v>
                </c:pt>
                <c:pt idx="2">
                  <c:v>訪問看護</c:v>
                </c:pt>
                <c:pt idx="3">
                  <c:v>訪問リハ</c:v>
                </c:pt>
                <c:pt idx="4">
                  <c:v>居宅療養管理指導</c:v>
                </c:pt>
                <c:pt idx="5">
                  <c:v>通所介護</c:v>
                </c:pt>
                <c:pt idx="6">
                  <c:v>通所リハ</c:v>
                </c:pt>
                <c:pt idx="7">
                  <c:v>短期入所生活介護</c:v>
                </c:pt>
                <c:pt idx="8">
                  <c:v>短期入所療養介護</c:v>
                </c:pt>
                <c:pt idx="9">
                  <c:v>特定施設入居者生活介護</c:v>
                </c:pt>
                <c:pt idx="10">
                  <c:v>福祉用具貸与</c:v>
                </c:pt>
              </c:strCache>
            </c:strRef>
          </c:cat>
          <c:val>
            <c:numRef>
              <c:f>'給付状況（3-2）'!$E$5:$E$15</c:f>
              <c:numCache>
                <c:formatCode>#,##0_);[Red]\(#,##0\)</c:formatCode>
                <c:ptCount val="11"/>
                <c:pt idx="0">
                  <c:v>5056</c:v>
                </c:pt>
                <c:pt idx="1">
                  <c:v>179</c:v>
                </c:pt>
                <c:pt idx="2">
                  <c:v>1382</c:v>
                </c:pt>
                <c:pt idx="3">
                  <c:v>301</c:v>
                </c:pt>
                <c:pt idx="4">
                  <c:v>2803</c:v>
                </c:pt>
                <c:pt idx="5">
                  <c:v>6003</c:v>
                </c:pt>
                <c:pt idx="6">
                  <c:v>3075</c:v>
                </c:pt>
                <c:pt idx="7">
                  <c:v>1312</c:v>
                </c:pt>
                <c:pt idx="8">
                  <c:v>275</c:v>
                </c:pt>
                <c:pt idx="9">
                  <c:v>1051</c:v>
                </c:pt>
                <c:pt idx="10">
                  <c:v>7578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35744"/>
        <c:axId val="76342016"/>
      </c:lineChart>
      <c:catAx>
        <c:axId val="763357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eaVert"/>
          <a:lstStyle/>
          <a:p>
            <a:pPr>
              <a:defRPr sz="600"/>
            </a:pPr>
            <a:endParaRPr lang="ja-JP"/>
          </a:p>
        </c:txPr>
        <c:crossAx val="76342016"/>
        <c:crosses val="autoZero"/>
        <c:auto val="1"/>
        <c:lblAlgn val="ctr"/>
        <c:lblOffset val="100"/>
        <c:noMultiLvlLbl val="0"/>
      </c:catAx>
      <c:valAx>
        <c:axId val="76342016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#,##0_);[Red]\(#,##0\)" sourceLinked="1"/>
        <c:majorTickMark val="out"/>
        <c:minorTickMark val="none"/>
        <c:tickLblPos val="nextTo"/>
        <c:crossAx val="76335744"/>
        <c:crosses val="autoZero"/>
        <c:crossBetween val="between"/>
      </c:valAx>
      <c:valAx>
        <c:axId val="76343552"/>
        <c:scaling>
          <c:orientation val="minMax"/>
        </c:scaling>
        <c:delete val="0"/>
        <c:axPos val="r"/>
        <c:numFmt formatCode="#,##0_ " sourceLinked="1"/>
        <c:majorTickMark val="out"/>
        <c:minorTickMark val="none"/>
        <c:tickLblPos val="nextTo"/>
        <c:crossAx val="74842112"/>
        <c:crosses val="max"/>
        <c:crossBetween val="between"/>
      </c:valAx>
      <c:catAx>
        <c:axId val="74842112"/>
        <c:scaling>
          <c:orientation val="minMax"/>
        </c:scaling>
        <c:delete val="1"/>
        <c:axPos val="b"/>
        <c:majorTickMark val="out"/>
        <c:minorTickMark val="none"/>
        <c:tickLblPos val="nextTo"/>
        <c:crossAx val="76343552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9665609880756116"/>
          <c:y val="0.68562402423655988"/>
          <c:w val="0.19710986346326037"/>
          <c:h val="0.18337836880434955"/>
        </c:manualLayout>
      </c:layout>
      <c:overlay val="0"/>
      <c:spPr>
        <a:ln>
          <a:solidFill>
            <a:schemeClr val="bg1">
              <a:lumMod val="75000"/>
            </a:schemeClr>
          </a:solidFill>
        </a:ln>
      </c:spPr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 orientation="portrait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介護予防サービス別利用状況</a:t>
            </a:r>
          </a:p>
        </c:rich>
      </c:tx>
      <c:layout>
        <c:manualLayout>
          <c:xMode val="edge"/>
          <c:yMode val="edge"/>
          <c:x val="0.25807651223829581"/>
          <c:y val="2.797202797202797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0981131430232458E-2"/>
          <c:y val="0.16038470715636069"/>
          <c:w val="0.71944360375148542"/>
          <c:h val="0.60623570655066716"/>
        </c:manualLayout>
      </c:layout>
      <c:barChart>
        <c:barDir val="col"/>
        <c:grouping val="clustered"/>
        <c:varyColors val="0"/>
        <c:ser>
          <c:idx val="0"/>
          <c:order val="1"/>
          <c:tx>
            <c:strRef>
              <c:f>'給付状況（3-2）'!$G$3:$G$4</c:f>
              <c:strCache>
                <c:ptCount val="1"/>
                <c:pt idx="0">
                  <c:v>費用額（千円）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strRef>
              <c:f>'給付状況（3-2）'!$C$16:$D$26</c:f>
              <c:strCache>
                <c:ptCount val="11"/>
                <c:pt idx="0">
                  <c:v>介護予防訪問介護</c:v>
                </c:pt>
                <c:pt idx="1">
                  <c:v>介護予防訪問入浴</c:v>
                </c:pt>
                <c:pt idx="2">
                  <c:v>介護予防訪問看護</c:v>
                </c:pt>
                <c:pt idx="3">
                  <c:v>介護予防訪問リハ</c:v>
                </c:pt>
                <c:pt idx="4">
                  <c:v>介護予防居宅療養管理指導</c:v>
                </c:pt>
                <c:pt idx="5">
                  <c:v>介護予防通所介護</c:v>
                </c:pt>
                <c:pt idx="6">
                  <c:v>介護予防通所リハ</c:v>
                </c:pt>
                <c:pt idx="7">
                  <c:v>介護予防短期入所生活介護</c:v>
                </c:pt>
                <c:pt idx="8">
                  <c:v>介護予防短期入所療養介護</c:v>
                </c:pt>
                <c:pt idx="9">
                  <c:v>介護予防特定施設入居者生活介護</c:v>
                </c:pt>
                <c:pt idx="10">
                  <c:v>介護予防福祉用具貸与</c:v>
                </c:pt>
              </c:strCache>
            </c:strRef>
          </c:cat>
          <c:val>
            <c:numRef>
              <c:f>'給付状況（3-2）'!$G$16:$G$26</c:f>
              <c:numCache>
                <c:formatCode>#,##0_ </c:formatCode>
                <c:ptCount val="11"/>
                <c:pt idx="0">
                  <c:v>38150.219999999994</c:v>
                </c:pt>
                <c:pt idx="1">
                  <c:v>77.61</c:v>
                </c:pt>
                <c:pt idx="2">
                  <c:v>12099.319999999998</c:v>
                </c:pt>
                <c:pt idx="3">
                  <c:v>3986.7599999999998</c:v>
                </c:pt>
                <c:pt idx="4">
                  <c:v>3642.7599999999998</c:v>
                </c:pt>
                <c:pt idx="5">
                  <c:v>47714.549999999996</c:v>
                </c:pt>
                <c:pt idx="6">
                  <c:v>66976.320000000007</c:v>
                </c:pt>
                <c:pt idx="7">
                  <c:v>2796.1099999999997</c:v>
                </c:pt>
                <c:pt idx="8">
                  <c:v>551.55000000000007</c:v>
                </c:pt>
                <c:pt idx="9">
                  <c:v>18359.96</c:v>
                </c:pt>
                <c:pt idx="10">
                  <c:v>22578.920000000006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4877952"/>
        <c:axId val="74876416"/>
      </c:barChart>
      <c:lineChart>
        <c:grouping val="standard"/>
        <c:varyColors val="0"/>
        <c:ser>
          <c:idx val="1"/>
          <c:order val="0"/>
          <c:tx>
            <c:strRef>
              <c:f>'給付状況（3-2）'!$E$3:$E$4</c:f>
              <c:strCache>
                <c:ptCount val="1"/>
                <c:pt idx="0">
                  <c:v>利用人数（実数）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circ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strRef>
              <c:f>'給付状況（3-2）'!$C$16:$D$26</c:f>
              <c:strCache>
                <c:ptCount val="11"/>
                <c:pt idx="0">
                  <c:v>介護予防訪問介護</c:v>
                </c:pt>
                <c:pt idx="1">
                  <c:v>介護予防訪問入浴</c:v>
                </c:pt>
                <c:pt idx="2">
                  <c:v>介護予防訪問看護</c:v>
                </c:pt>
                <c:pt idx="3">
                  <c:v>介護予防訪問リハ</c:v>
                </c:pt>
                <c:pt idx="4">
                  <c:v>介護予防居宅療養管理指導</c:v>
                </c:pt>
                <c:pt idx="5">
                  <c:v>介護予防通所介護</c:v>
                </c:pt>
                <c:pt idx="6">
                  <c:v>介護予防通所リハ</c:v>
                </c:pt>
                <c:pt idx="7">
                  <c:v>介護予防短期入所生活介護</c:v>
                </c:pt>
                <c:pt idx="8">
                  <c:v>介護予防短期入所療養介護</c:v>
                </c:pt>
                <c:pt idx="9">
                  <c:v>介護予防特定施設入居者生活介護</c:v>
                </c:pt>
                <c:pt idx="10">
                  <c:v>介護予防福祉用具貸与</c:v>
                </c:pt>
              </c:strCache>
            </c:strRef>
          </c:cat>
          <c:val>
            <c:numRef>
              <c:f>'給付状況（3-2）'!$E$16:$E$26</c:f>
              <c:numCache>
                <c:formatCode>#,##0_);[Red]\(#,##0\)</c:formatCode>
                <c:ptCount val="11"/>
                <c:pt idx="0">
                  <c:v>1873</c:v>
                </c:pt>
                <c:pt idx="1">
                  <c:v>2</c:v>
                </c:pt>
                <c:pt idx="2">
                  <c:v>399</c:v>
                </c:pt>
                <c:pt idx="3">
                  <c:v>112</c:v>
                </c:pt>
                <c:pt idx="4">
                  <c:v>294</c:v>
                </c:pt>
                <c:pt idx="5">
                  <c:v>1819</c:v>
                </c:pt>
                <c:pt idx="6">
                  <c:v>2137</c:v>
                </c:pt>
                <c:pt idx="7">
                  <c:v>92</c:v>
                </c:pt>
                <c:pt idx="8">
                  <c:v>15</c:v>
                </c:pt>
                <c:pt idx="9">
                  <c:v>244</c:v>
                </c:pt>
                <c:pt idx="10">
                  <c:v>3790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856320"/>
        <c:axId val="74874880"/>
      </c:lineChart>
      <c:catAx>
        <c:axId val="748563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eaVert"/>
          <a:lstStyle/>
          <a:p>
            <a:pPr>
              <a:defRPr sz="600"/>
            </a:pPr>
            <a:endParaRPr lang="ja-JP"/>
          </a:p>
        </c:txPr>
        <c:crossAx val="74874880"/>
        <c:crosses val="autoZero"/>
        <c:auto val="1"/>
        <c:lblAlgn val="ctr"/>
        <c:lblOffset val="100"/>
        <c:noMultiLvlLbl val="0"/>
      </c:catAx>
      <c:valAx>
        <c:axId val="74874880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#,##0_);[Red]\(#,##0\)" sourceLinked="0"/>
        <c:majorTickMark val="out"/>
        <c:minorTickMark val="none"/>
        <c:tickLblPos val="nextTo"/>
        <c:crossAx val="74856320"/>
        <c:crosses val="autoZero"/>
        <c:crossBetween val="between"/>
      </c:valAx>
      <c:valAx>
        <c:axId val="74876416"/>
        <c:scaling>
          <c:orientation val="minMax"/>
        </c:scaling>
        <c:delete val="0"/>
        <c:axPos val="r"/>
        <c:numFmt formatCode="#,##0_ " sourceLinked="1"/>
        <c:majorTickMark val="out"/>
        <c:minorTickMark val="none"/>
        <c:tickLblPos val="nextTo"/>
        <c:crossAx val="74877952"/>
        <c:crosses val="max"/>
        <c:crossBetween val="between"/>
      </c:valAx>
      <c:catAx>
        <c:axId val="74877952"/>
        <c:scaling>
          <c:orientation val="minMax"/>
        </c:scaling>
        <c:delete val="1"/>
        <c:axPos val="b"/>
        <c:majorTickMark val="out"/>
        <c:minorTickMark val="none"/>
        <c:tickLblPos val="nextTo"/>
        <c:crossAx val="74876416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80133639224818709"/>
          <c:y val="0.60636969329882728"/>
          <c:w val="0.19231136371496754"/>
          <c:h val="0.18804030615054235"/>
        </c:manualLayout>
      </c:layout>
      <c:overlay val="0"/>
      <c:spPr>
        <a:ln>
          <a:solidFill>
            <a:schemeClr val="bg1">
              <a:lumMod val="75000"/>
            </a:schemeClr>
          </a:solidFill>
        </a:ln>
      </c:spPr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100"/>
              <a:t>施設サービス内訳（利用人数）</a:t>
            </a:r>
          </a:p>
        </c:rich>
      </c:tx>
      <c:overlay val="0"/>
    </c:title>
    <c:autoTitleDeleted val="0"/>
    <c:plotArea>
      <c:layout/>
      <c:pieChart>
        <c:varyColors val="1"/>
        <c:ser>
          <c:idx val="5"/>
          <c:order val="0"/>
          <c:tx>
            <c:strRef>
              <c:f>'給付状況（3-2）'!$E$3:$E$4</c:f>
              <c:strCache>
                <c:ptCount val="1"/>
                <c:pt idx="0">
                  <c:v>利用人数（実数）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</c:dPt>
          <c:dPt>
            <c:idx val="1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</c:spPr>
          </c:dPt>
          <c:dLbls>
            <c:txPr>
              <a:bodyPr/>
              <a:lstStyle/>
              <a:p>
                <a:pPr>
                  <a:defRPr sz="800" baseline="0"/>
                </a:pPr>
                <a:endParaRPr lang="ja-JP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</c:dLbls>
          <c:cat>
            <c:strRef>
              <c:f>'給付状況（3-2）'!$C$37:$D$39</c:f>
              <c:strCache>
                <c:ptCount val="3"/>
                <c:pt idx="0">
                  <c:v>介護老人福祉施設</c:v>
                </c:pt>
                <c:pt idx="1">
                  <c:v>介護老人保健施設</c:v>
                </c:pt>
                <c:pt idx="2">
                  <c:v>介護療養型医療施設</c:v>
                </c:pt>
              </c:strCache>
            </c:strRef>
          </c:cat>
          <c:val>
            <c:numRef>
              <c:f>'給付状況（3-2）'!$E$37:$E$39</c:f>
              <c:numCache>
                <c:formatCode>#,##0_);[Red]\(#,##0\)</c:formatCode>
                <c:ptCount val="3"/>
                <c:pt idx="0">
                  <c:v>3596</c:v>
                </c:pt>
                <c:pt idx="1">
                  <c:v>2755</c:v>
                </c:pt>
                <c:pt idx="2">
                  <c:v>600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100"/>
              <a:t>施設サービス内訳（費用額）</a:t>
            </a:r>
          </a:p>
        </c:rich>
      </c:tx>
      <c:overlay val="0"/>
    </c:title>
    <c:autoTitleDeleted val="0"/>
    <c:plotArea>
      <c:layout/>
      <c:pieChart>
        <c:varyColors val="1"/>
        <c:ser>
          <c:idx val="5"/>
          <c:order val="0"/>
          <c:tx>
            <c:strRef>
              <c:f>'給付状況（3-2）'!$G$3:$G$4</c:f>
              <c:strCache>
                <c:ptCount val="1"/>
                <c:pt idx="0">
                  <c:v>費用額（千円）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</c:dPt>
          <c:dPt>
            <c:idx val="1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</c:spPr>
          </c:dPt>
          <c:dLbls>
            <c:txPr>
              <a:bodyPr/>
              <a:lstStyle/>
              <a:p>
                <a:pPr>
                  <a:defRPr sz="800" baseline="0"/>
                </a:pPr>
                <a:endParaRPr lang="ja-JP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</c:dLbls>
          <c:cat>
            <c:strRef>
              <c:f>'給付状況（3-2）'!$C$37:$D$39</c:f>
              <c:strCache>
                <c:ptCount val="3"/>
                <c:pt idx="0">
                  <c:v>介護老人福祉施設</c:v>
                </c:pt>
                <c:pt idx="1">
                  <c:v>介護老人保健施設</c:v>
                </c:pt>
                <c:pt idx="2">
                  <c:v>介護療養型医療施設</c:v>
                </c:pt>
              </c:strCache>
            </c:strRef>
          </c:cat>
          <c:val>
            <c:numRef>
              <c:f>'給付状況（3-2）'!$G$37:$G$39</c:f>
              <c:numCache>
                <c:formatCode>#,##0_ </c:formatCode>
                <c:ptCount val="3"/>
                <c:pt idx="0">
                  <c:v>900965.89999999991</c:v>
                </c:pt>
                <c:pt idx="1">
                  <c:v>788050.74999999988</c:v>
                </c:pt>
                <c:pt idx="2">
                  <c:v>216601.14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地域密着型サービス別利用状況</a:t>
            </a:r>
          </a:p>
        </c:rich>
      </c:tx>
      <c:layout>
        <c:manualLayout>
          <c:xMode val="edge"/>
          <c:yMode val="edge"/>
          <c:x val="0.25807651223829581"/>
          <c:y val="2.797202797202797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0981131430232458E-2"/>
          <c:y val="0.16038470715636069"/>
          <c:w val="0.71944360375148542"/>
          <c:h val="0.60623570655066716"/>
        </c:manualLayout>
      </c:layout>
      <c:barChart>
        <c:barDir val="col"/>
        <c:grouping val="clustered"/>
        <c:varyColors val="0"/>
        <c:ser>
          <c:idx val="0"/>
          <c:order val="1"/>
          <c:tx>
            <c:strRef>
              <c:f>'給付状況（3-2）'!$G$3:$G$4</c:f>
              <c:strCache>
                <c:ptCount val="1"/>
                <c:pt idx="0">
                  <c:v>費用額（千円）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strRef>
              <c:f>'給付状況（3-2）'!$C$27:$D$36</c:f>
              <c:strCache>
                <c:ptCount val="10"/>
                <c:pt idx="0">
                  <c:v>定期巡回・随時対応型訪問介護看護</c:v>
                </c:pt>
                <c:pt idx="1">
                  <c:v>夜間対応型訪問介護</c:v>
                </c:pt>
                <c:pt idx="2">
                  <c:v>認知症対応型通所介護</c:v>
                </c:pt>
                <c:pt idx="3">
                  <c:v>介護予防認知症対応型通所介護</c:v>
                </c:pt>
                <c:pt idx="4">
                  <c:v>小規模多機能型居宅介護</c:v>
                </c:pt>
                <c:pt idx="5">
                  <c:v>予防小規模多機能型居宅介護</c:v>
                </c:pt>
                <c:pt idx="6">
                  <c:v>認知症対応型共同生活介護</c:v>
                </c:pt>
                <c:pt idx="7">
                  <c:v>予防認知症対応型共同生活介護</c:v>
                </c:pt>
                <c:pt idx="8">
                  <c:v>地域密着型特定施設入居者生活介護</c:v>
                </c:pt>
                <c:pt idx="9">
                  <c:v>看護小規模多機能型居宅介護</c:v>
                </c:pt>
              </c:strCache>
            </c:strRef>
          </c:cat>
          <c:val>
            <c:numRef>
              <c:f>'給付状況（3-2）'!$G$27:$G$36</c:f>
              <c:numCache>
                <c:formatCode>#,##0_ </c:formatCode>
                <c:ptCount val="10"/>
                <c:pt idx="0">
                  <c:v>12540.27</c:v>
                </c:pt>
                <c:pt idx="1">
                  <c:v>123.97</c:v>
                </c:pt>
                <c:pt idx="2">
                  <c:v>26175.919999999995</c:v>
                </c:pt>
                <c:pt idx="3">
                  <c:v>288.14</c:v>
                </c:pt>
                <c:pt idx="4">
                  <c:v>108113.10999999999</c:v>
                </c:pt>
                <c:pt idx="5">
                  <c:v>7720.9499999999989</c:v>
                </c:pt>
                <c:pt idx="6">
                  <c:v>501432.66000000003</c:v>
                </c:pt>
                <c:pt idx="7">
                  <c:v>5158.4399999999996</c:v>
                </c:pt>
                <c:pt idx="8">
                  <c:v>5340.0700000000006</c:v>
                </c:pt>
                <c:pt idx="9">
                  <c:v>3771.08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7762560"/>
        <c:axId val="77756672"/>
      </c:barChart>
      <c:lineChart>
        <c:grouping val="standard"/>
        <c:varyColors val="0"/>
        <c:ser>
          <c:idx val="1"/>
          <c:order val="0"/>
          <c:tx>
            <c:strRef>
              <c:f>'給付状況（3-2）'!$E$3:$E$4</c:f>
              <c:strCache>
                <c:ptCount val="1"/>
                <c:pt idx="0">
                  <c:v>利用人数（実数）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circ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strRef>
              <c:f>'給付状況（3-2）'!$C$27:$D$36</c:f>
              <c:strCache>
                <c:ptCount val="10"/>
                <c:pt idx="0">
                  <c:v>定期巡回・随時対応型訪問介護看護</c:v>
                </c:pt>
                <c:pt idx="1">
                  <c:v>夜間対応型訪問介護</c:v>
                </c:pt>
                <c:pt idx="2">
                  <c:v>認知症対応型通所介護</c:v>
                </c:pt>
                <c:pt idx="3">
                  <c:v>介護予防認知症対応型通所介護</c:v>
                </c:pt>
                <c:pt idx="4">
                  <c:v>小規模多機能型居宅介護</c:v>
                </c:pt>
                <c:pt idx="5">
                  <c:v>予防小規模多機能型居宅介護</c:v>
                </c:pt>
                <c:pt idx="6">
                  <c:v>認知症対応型共同生活介護</c:v>
                </c:pt>
                <c:pt idx="7">
                  <c:v>予防認知症対応型共同生活介護</c:v>
                </c:pt>
                <c:pt idx="8">
                  <c:v>地域密着型特定施設入居者生活介護</c:v>
                </c:pt>
                <c:pt idx="9">
                  <c:v>看護小規模多機能型居宅介護</c:v>
                </c:pt>
              </c:strCache>
            </c:strRef>
          </c:cat>
          <c:val>
            <c:numRef>
              <c:f>'給付状況（3-2）'!$E$27:$E$36</c:f>
              <c:numCache>
                <c:formatCode>#,##0_);[Red]\(#,##0\)</c:formatCode>
                <c:ptCount val="10"/>
                <c:pt idx="0">
                  <c:v>93</c:v>
                </c:pt>
                <c:pt idx="1">
                  <c:v>1</c:v>
                </c:pt>
                <c:pt idx="2">
                  <c:v>179</c:v>
                </c:pt>
                <c:pt idx="3">
                  <c:v>10</c:v>
                </c:pt>
                <c:pt idx="4">
                  <c:v>526</c:v>
                </c:pt>
                <c:pt idx="5">
                  <c:v>129</c:v>
                </c:pt>
                <c:pt idx="6">
                  <c:v>1925</c:v>
                </c:pt>
                <c:pt idx="7">
                  <c:v>23</c:v>
                </c:pt>
                <c:pt idx="8">
                  <c:v>25</c:v>
                </c:pt>
                <c:pt idx="9">
                  <c:v>18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7752960"/>
        <c:axId val="77755136"/>
      </c:lineChart>
      <c:catAx>
        <c:axId val="777529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eaVert"/>
          <a:lstStyle/>
          <a:p>
            <a:pPr>
              <a:defRPr sz="600"/>
            </a:pPr>
            <a:endParaRPr lang="ja-JP"/>
          </a:p>
        </c:txPr>
        <c:crossAx val="77755136"/>
        <c:crosses val="autoZero"/>
        <c:auto val="1"/>
        <c:lblAlgn val="ctr"/>
        <c:lblOffset val="100"/>
        <c:noMultiLvlLbl val="0"/>
      </c:catAx>
      <c:valAx>
        <c:axId val="77755136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#,##0_);[Red]\(#,##0\)" sourceLinked="0"/>
        <c:majorTickMark val="out"/>
        <c:minorTickMark val="none"/>
        <c:tickLblPos val="nextTo"/>
        <c:crossAx val="77752960"/>
        <c:crosses val="autoZero"/>
        <c:crossBetween val="between"/>
      </c:valAx>
      <c:valAx>
        <c:axId val="77756672"/>
        <c:scaling>
          <c:orientation val="minMax"/>
        </c:scaling>
        <c:delete val="0"/>
        <c:axPos val="r"/>
        <c:numFmt formatCode="#,##0_ " sourceLinked="1"/>
        <c:majorTickMark val="out"/>
        <c:minorTickMark val="none"/>
        <c:tickLblPos val="nextTo"/>
        <c:crossAx val="77762560"/>
        <c:crosses val="max"/>
        <c:crossBetween val="between"/>
      </c:valAx>
      <c:catAx>
        <c:axId val="77762560"/>
        <c:scaling>
          <c:orientation val="minMax"/>
        </c:scaling>
        <c:delete val="1"/>
        <c:axPos val="b"/>
        <c:majorTickMark val="out"/>
        <c:minorTickMark val="none"/>
        <c:tickLblPos val="nextTo"/>
        <c:crossAx val="77756672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8571901791924614"/>
          <c:y val="0.60636969329882728"/>
          <c:w val="0.19440433781794844"/>
          <c:h val="0.19736431547455169"/>
        </c:manualLayout>
      </c:layout>
      <c:overlay val="0"/>
      <c:spPr>
        <a:ln>
          <a:solidFill>
            <a:schemeClr val="bg1">
              <a:lumMod val="75000"/>
            </a:schemeClr>
          </a:solidFill>
        </a:ln>
      </c:spPr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 orientation="portrait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要介護度別１人あたり費用額</a:t>
            </a:r>
          </a:p>
        </c:rich>
      </c:tx>
      <c:layout>
        <c:manualLayout>
          <c:xMode val="edge"/>
          <c:yMode val="edge"/>
          <c:x val="0.25779299214171114"/>
          <c:y val="4.1061897296208384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2"/>
          <c:order val="1"/>
          <c:tx>
            <c:strRef>
              <c:f>'給付状況（3-3）'!$F$3</c:f>
              <c:strCache>
                <c:ptCount val="1"/>
                <c:pt idx="0">
                  <c:v>1人あたり
費用額</c:v>
                </c:pt>
              </c:strCache>
            </c:strRef>
          </c:tx>
          <c:invertIfNegative val="0"/>
          <c:cat>
            <c:strRef>
              <c:f>'給付状況（3-3）'!$B$4:$C$10</c:f>
              <c:strCache>
                <c:ptCount val="7"/>
                <c:pt idx="0">
                  <c:v>要支援１</c:v>
                </c:pt>
                <c:pt idx="1">
                  <c:v>要支援２</c:v>
                </c:pt>
                <c:pt idx="2">
                  <c:v>要介護１</c:v>
                </c:pt>
                <c:pt idx="3">
                  <c:v>要介護２</c:v>
                </c:pt>
                <c:pt idx="4">
                  <c:v>要介護３</c:v>
                </c:pt>
                <c:pt idx="5">
                  <c:v>要介護４</c:v>
                </c:pt>
                <c:pt idx="6">
                  <c:v>要介護５</c:v>
                </c:pt>
              </c:strCache>
            </c:strRef>
          </c:cat>
          <c:val>
            <c:numRef>
              <c:f>'給付状況（3-3）'!$F$4:$F$10</c:f>
              <c:numCache>
                <c:formatCode>#,##0_);[Red]\(#,##0\)</c:formatCode>
                <c:ptCount val="7"/>
                <c:pt idx="0">
                  <c:v>21298.27298713673</c:v>
                </c:pt>
                <c:pt idx="1">
                  <c:v>36259.292010236</c:v>
                </c:pt>
                <c:pt idx="2">
                  <c:v>89021.688836504429</c:v>
                </c:pt>
                <c:pt idx="3">
                  <c:v>114426.13532110091</c:v>
                </c:pt>
                <c:pt idx="4">
                  <c:v>149409.21909861668</c:v>
                </c:pt>
                <c:pt idx="5">
                  <c:v>170850.87727944806</c:v>
                </c:pt>
                <c:pt idx="6">
                  <c:v>196437.81021897809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056128"/>
        <c:axId val="83054592"/>
      </c:barChart>
      <c:lineChart>
        <c:grouping val="standard"/>
        <c:varyColors val="0"/>
        <c:ser>
          <c:idx val="0"/>
          <c:order val="0"/>
          <c:tx>
            <c:strRef>
              <c:f>'給付状況（3-3）'!$D$3</c:f>
              <c:strCache>
                <c:ptCount val="1"/>
                <c:pt idx="0">
                  <c:v>人数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circ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multiLvlStrRef>
              <c:f>'給付状況（3-1）'!#REF!</c:f>
            </c:multiLvlStrRef>
          </c:cat>
          <c:val>
            <c:numRef>
              <c:f>'給付状況（3-3）'!$D$4:$D$10</c:f>
              <c:numCache>
                <c:formatCode>#,##0_);[Red]\(#,##0\)</c:formatCode>
                <c:ptCount val="7"/>
                <c:pt idx="0">
                  <c:v>4198</c:v>
                </c:pt>
                <c:pt idx="1">
                  <c:v>3517</c:v>
                </c:pt>
                <c:pt idx="2">
                  <c:v>5939</c:v>
                </c:pt>
                <c:pt idx="3">
                  <c:v>3488</c:v>
                </c:pt>
                <c:pt idx="4">
                  <c:v>2241</c:v>
                </c:pt>
                <c:pt idx="5">
                  <c:v>2029</c:v>
                </c:pt>
                <c:pt idx="6">
                  <c:v>959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3046784"/>
        <c:axId val="83048704"/>
      </c:lineChart>
      <c:catAx>
        <c:axId val="830467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83048704"/>
        <c:crosses val="autoZero"/>
        <c:auto val="1"/>
        <c:lblAlgn val="ctr"/>
        <c:lblOffset val="100"/>
        <c:noMultiLvlLbl val="0"/>
      </c:catAx>
      <c:valAx>
        <c:axId val="83048704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#,##0_);[Red]\(#,##0\)" sourceLinked="1"/>
        <c:majorTickMark val="out"/>
        <c:minorTickMark val="none"/>
        <c:tickLblPos val="nextTo"/>
        <c:crossAx val="83046784"/>
        <c:crosses val="autoZero"/>
        <c:crossBetween val="between"/>
      </c:valAx>
      <c:valAx>
        <c:axId val="83054592"/>
        <c:scaling>
          <c:orientation val="minMax"/>
        </c:scaling>
        <c:delete val="0"/>
        <c:axPos val="r"/>
        <c:numFmt formatCode="#,##0_);[Red]\(#,##0\)" sourceLinked="1"/>
        <c:majorTickMark val="out"/>
        <c:minorTickMark val="none"/>
        <c:tickLblPos val="nextTo"/>
        <c:crossAx val="83056128"/>
        <c:crosses val="max"/>
        <c:crossBetween val="between"/>
      </c:valAx>
      <c:catAx>
        <c:axId val="830561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83054592"/>
        <c:crosses val="autoZero"/>
        <c:auto val="1"/>
        <c:lblAlgn val="ctr"/>
        <c:lblOffset val="100"/>
        <c:noMultiLvlLbl val="0"/>
      </c:catAx>
    </c:plotArea>
    <c:legend>
      <c:legendPos val="r"/>
      <c:overlay val="0"/>
      <c:spPr>
        <a:ln>
          <a:solidFill>
            <a:schemeClr val="bg1">
              <a:lumMod val="75000"/>
            </a:schemeClr>
          </a:solidFill>
        </a:ln>
      </c:sp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要介護度別支給限度額比率</a:t>
            </a:r>
          </a:p>
        </c:rich>
      </c:tx>
      <c:layout>
        <c:manualLayout>
          <c:xMode val="edge"/>
          <c:yMode val="edge"/>
          <c:x val="0.27162424752556269"/>
          <c:y val="2.7713506965475469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'給付状況（3-3）'!$G$3</c:f>
              <c:strCache>
                <c:ptCount val="1"/>
                <c:pt idx="0">
                  <c:v>支給限度額</c:v>
                </c:pt>
              </c:strCache>
            </c:strRef>
          </c:tx>
          <c:spPr>
            <a:noFill/>
            <a:ln>
              <a:solidFill>
                <a:schemeClr val="tx1">
                  <a:lumMod val="50000"/>
                  <a:lumOff val="50000"/>
                </a:schemeClr>
              </a:solidFill>
              <a:prstDash val="dash"/>
            </a:ln>
          </c:spPr>
          <c:invertIfNegative val="0"/>
          <c:cat>
            <c:strRef>
              <c:f>'給付状況（3-3）'!$B$4:$C$10</c:f>
              <c:strCache>
                <c:ptCount val="7"/>
                <c:pt idx="0">
                  <c:v>要支援１</c:v>
                </c:pt>
                <c:pt idx="1">
                  <c:v>要支援２</c:v>
                </c:pt>
                <c:pt idx="2">
                  <c:v>要介護１</c:v>
                </c:pt>
                <c:pt idx="3">
                  <c:v>要介護２</c:v>
                </c:pt>
                <c:pt idx="4">
                  <c:v>要介護３</c:v>
                </c:pt>
                <c:pt idx="5">
                  <c:v>要介護４</c:v>
                </c:pt>
                <c:pt idx="6">
                  <c:v>要介護５</c:v>
                </c:pt>
              </c:strCache>
            </c:strRef>
          </c:cat>
          <c:val>
            <c:numRef>
              <c:f>'給付状況（3-3）'!$G$4:$G$10</c:f>
              <c:numCache>
                <c:formatCode>#,##0_);[Red]\(#,##0\)</c:formatCode>
                <c:ptCount val="7"/>
                <c:pt idx="0">
                  <c:v>50030</c:v>
                </c:pt>
                <c:pt idx="1">
                  <c:v>104730</c:v>
                </c:pt>
                <c:pt idx="2">
                  <c:v>166920</c:v>
                </c:pt>
                <c:pt idx="3">
                  <c:v>196160</c:v>
                </c:pt>
                <c:pt idx="4">
                  <c:v>269310</c:v>
                </c:pt>
                <c:pt idx="5">
                  <c:v>308060</c:v>
                </c:pt>
                <c:pt idx="6">
                  <c:v>360650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094912"/>
        <c:axId val="77468800"/>
      </c:barChart>
      <c:barChart>
        <c:barDir val="col"/>
        <c:grouping val="stacked"/>
        <c:varyColors val="0"/>
        <c:ser>
          <c:idx val="2"/>
          <c:order val="1"/>
          <c:tx>
            <c:strRef>
              <c:f>'給付状況（3-3）'!$F$3</c:f>
              <c:strCache>
                <c:ptCount val="1"/>
                <c:pt idx="0">
                  <c:v>1人あたり
費用額</c:v>
                </c:pt>
              </c:strCache>
            </c:strRef>
          </c:tx>
          <c:invertIfNegative val="0"/>
          <c:cat>
            <c:strRef>
              <c:f>'給付状況（3-3）'!$B$4:$C$10</c:f>
              <c:strCache>
                <c:ptCount val="7"/>
                <c:pt idx="0">
                  <c:v>要支援１</c:v>
                </c:pt>
                <c:pt idx="1">
                  <c:v>要支援２</c:v>
                </c:pt>
                <c:pt idx="2">
                  <c:v>要介護１</c:v>
                </c:pt>
                <c:pt idx="3">
                  <c:v>要介護２</c:v>
                </c:pt>
                <c:pt idx="4">
                  <c:v>要介護３</c:v>
                </c:pt>
                <c:pt idx="5">
                  <c:v>要介護４</c:v>
                </c:pt>
                <c:pt idx="6">
                  <c:v>要介護５</c:v>
                </c:pt>
              </c:strCache>
            </c:strRef>
          </c:cat>
          <c:val>
            <c:numRef>
              <c:f>'給付状況（3-3）'!$F$4:$F$10</c:f>
              <c:numCache>
                <c:formatCode>#,##0_);[Red]\(#,##0\)</c:formatCode>
                <c:ptCount val="7"/>
                <c:pt idx="0">
                  <c:v>21298.27298713673</c:v>
                </c:pt>
                <c:pt idx="1">
                  <c:v>36259.292010236</c:v>
                </c:pt>
                <c:pt idx="2">
                  <c:v>89021.688836504429</c:v>
                </c:pt>
                <c:pt idx="3">
                  <c:v>114426.13532110091</c:v>
                </c:pt>
                <c:pt idx="4">
                  <c:v>149409.21909861668</c:v>
                </c:pt>
                <c:pt idx="5">
                  <c:v>170850.87727944806</c:v>
                </c:pt>
                <c:pt idx="6">
                  <c:v>196437.81021897809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7472128"/>
        <c:axId val="77470336"/>
      </c:barChart>
      <c:catAx>
        <c:axId val="830949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7468800"/>
        <c:crosses val="autoZero"/>
        <c:auto val="1"/>
        <c:lblAlgn val="ctr"/>
        <c:lblOffset val="100"/>
        <c:noMultiLvlLbl val="0"/>
      </c:catAx>
      <c:valAx>
        <c:axId val="77468800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#,##0_);[Red]\(#,##0\)" sourceLinked="1"/>
        <c:majorTickMark val="out"/>
        <c:minorTickMark val="none"/>
        <c:tickLblPos val="nextTo"/>
        <c:crossAx val="83094912"/>
        <c:crosses val="autoZero"/>
        <c:crossBetween val="between"/>
      </c:valAx>
      <c:valAx>
        <c:axId val="77470336"/>
        <c:scaling>
          <c:orientation val="minMax"/>
          <c:max val="400000"/>
        </c:scaling>
        <c:delete val="1"/>
        <c:axPos val="r"/>
        <c:numFmt formatCode="0%" sourceLinked="0"/>
        <c:majorTickMark val="out"/>
        <c:minorTickMark val="none"/>
        <c:tickLblPos val="nextTo"/>
        <c:crossAx val="77472128"/>
        <c:crosses val="max"/>
        <c:crossBetween val="between"/>
      </c:valAx>
      <c:catAx>
        <c:axId val="774721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7470336"/>
        <c:crosses val="autoZero"/>
        <c:auto val="1"/>
        <c:lblAlgn val="ctr"/>
        <c:lblOffset val="100"/>
        <c:noMultiLvlLbl val="0"/>
      </c:catAx>
    </c:plotArea>
    <c:legend>
      <c:legendPos val="r"/>
      <c:legendEntry>
        <c:idx val="0"/>
        <c:delete val="1"/>
      </c:legendEntry>
      <c:overlay val="0"/>
      <c:spPr>
        <a:ln>
          <a:solidFill>
            <a:schemeClr val="bg1">
              <a:lumMod val="75000"/>
            </a:schemeClr>
          </a:solidFill>
        </a:ln>
      </c:sp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4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5" Type="http://schemas.openxmlformats.org/officeDocument/2006/relationships/chart" Target="../charts/chart12.xml"/><Relationship Id="rId4" Type="http://schemas.openxmlformats.org/officeDocument/2006/relationships/chart" Target="../charts/chart11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5</xdr:row>
      <xdr:rowOff>190500</xdr:rowOff>
    </xdr:from>
    <xdr:to>
      <xdr:col>2</xdr:col>
      <xdr:colOff>104775</xdr:colOff>
      <xdr:row>6</xdr:row>
      <xdr:rowOff>142875</xdr:rowOff>
    </xdr:to>
    <xdr:sp macro="" textlink="">
      <xdr:nvSpPr>
        <xdr:cNvPr id="6155" name="Text Box 2"/>
        <xdr:cNvSpPr txBox="1">
          <a:spLocks noChangeArrowheads="1"/>
        </xdr:cNvSpPr>
      </xdr:nvSpPr>
      <xdr:spPr bwMode="auto">
        <a:xfrm>
          <a:off x="1019175" y="18669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390525</xdr:colOff>
      <xdr:row>5</xdr:row>
      <xdr:rowOff>28575</xdr:rowOff>
    </xdr:from>
    <xdr:to>
      <xdr:col>11</xdr:col>
      <xdr:colOff>123825</xdr:colOff>
      <xdr:row>25</xdr:row>
      <xdr:rowOff>28575</xdr:rowOff>
    </xdr:to>
    <xdr:sp macro="" textlink="">
      <xdr:nvSpPr>
        <xdr:cNvPr id="6147" name="AutoShape 3"/>
        <xdr:cNvSpPr>
          <a:spLocks noChangeArrowheads="1"/>
        </xdr:cNvSpPr>
      </xdr:nvSpPr>
      <xdr:spPr bwMode="auto">
        <a:xfrm>
          <a:off x="390525" y="1704975"/>
          <a:ext cx="6924675" cy="4791075"/>
        </a:xfrm>
        <a:prstGeom prst="flowChartAlternateProcess">
          <a:avLst/>
        </a:prstGeom>
        <a:noFill/>
        <a:ln w="9525">
          <a:noFill/>
          <a:miter lim="800000"/>
          <a:headEnd/>
          <a:tailEnd/>
        </a:ln>
        <a:effectLst/>
        <a:scene3d>
          <a:camera prst="orthographicFront"/>
          <a:lightRig rig="threePt" dir="t"/>
        </a:scene3d>
        <a:sp3d extrusionH="76200" prstMaterial="matte">
          <a:extrusionClr>
            <a:schemeClr val="bg1"/>
          </a:extrusionClr>
        </a:sp3d>
      </xdr:spPr>
      <xdr:txBody>
        <a:bodyPr vertOverflow="clip" wrap="square" lIns="73152" tIns="41148" rIns="73152" bIns="41148" anchor="ctr" upright="1"/>
        <a:lstStyle/>
        <a:p>
          <a:pPr algn="ctr" rtl="0">
            <a:lnSpc>
              <a:spcPts val="4000"/>
            </a:lnSpc>
            <a:defRPr sz="1000"/>
          </a:pPr>
          <a:r>
            <a:rPr lang="ja-JP" altLang="en-US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福岡県介護保険広域連合</a:t>
          </a:r>
        </a:p>
        <a:p>
          <a:pPr algn="ctr" rtl="0">
            <a:lnSpc>
              <a:spcPts val="4000"/>
            </a:lnSpc>
            <a:defRPr sz="1000"/>
          </a:pPr>
          <a:endParaRPr lang="ja-JP" altLang="en-US" sz="3600" b="1" i="0" u="none" strike="noStrike" baseline="0">
            <a:solidFill>
              <a:srgbClr val="000000"/>
            </a:solidFill>
            <a:latin typeface="HGｺﾞｼｯｸE"/>
            <a:ea typeface="HGｺﾞｼｯｸE"/>
          </a:endParaRPr>
        </a:p>
        <a:p>
          <a:pPr algn="ctr" rtl="0">
            <a:lnSpc>
              <a:spcPts val="4000"/>
            </a:lnSpc>
            <a:defRPr sz="1000"/>
          </a:pPr>
          <a:r>
            <a:rPr lang="ja-JP" altLang="en-US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月次統計報告</a:t>
          </a:r>
        </a:p>
        <a:p>
          <a:pPr algn="ctr" rtl="0">
            <a:lnSpc>
              <a:spcPts val="4000"/>
            </a:lnSpc>
            <a:defRPr sz="1000"/>
          </a:pPr>
          <a:endParaRPr lang="ja-JP" altLang="en-US" sz="3600" b="1" i="0" u="none" strike="noStrike" baseline="0">
            <a:solidFill>
              <a:srgbClr val="000000"/>
            </a:solidFill>
            <a:latin typeface="HGｺﾞｼｯｸE"/>
            <a:ea typeface="HGｺﾞｼｯｸE"/>
          </a:endParaRPr>
        </a:p>
        <a:p>
          <a:pPr algn="ctr" rtl="0">
            <a:lnSpc>
              <a:spcPts val="4000"/>
            </a:lnSpc>
            <a:defRPr sz="1000"/>
          </a:pPr>
          <a:r>
            <a:rPr lang="ja-JP" altLang="en-US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（平成</a:t>
          </a:r>
          <a:r>
            <a:rPr lang="en-US" altLang="ja-JP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28</a:t>
          </a:r>
          <a:r>
            <a:rPr lang="ja-JP" altLang="en-US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年</a:t>
          </a:r>
          <a:r>
            <a:rPr lang="en-US" altLang="ja-JP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11</a:t>
          </a:r>
          <a:r>
            <a:rPr lang="ja-JP" altLang="en-US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月利用分）</a:t>
          </a:r>
        </a:p>
        <a:p>
          <a:pPr algn="ctr" rtl="0">
            <a:lnSpc>
              <a:spcPts val="4000"/>
            </a:lnSpc>
            <a:defRPr sz="1000"/>
          </a:pPr>
          <a:endParaRPr lang="ja-JP" altLang="en-US" sz="3200" b="1" i="0" u="none" strike="noStrike" baseline="0">
            <a:solidFill>
              <a:srgbClr val="000000"/>
            </a:solidFill>
            <a:latin typeface="HGｺﾞｼｯｸE"/>
            <a:ea typeface="HGｺﾞｼｯｸE"/>
          </a:endParaRPr>
        </a:p>
        <a:p>
          <a:pPr algn="ctr" rtl="0">
            <a:lnSpc>
              <a:spcPts val="3900"/>
            </a:lnSpc>
            <a:defRPr sz="1000"/>
          </a:pPr>
          <a:endParaRPr lang="ja-JP" altLang="en-US" sz="3600" b="1" i="0" u="none" strike="noStrike" baseline="0">
            <a:solidFill>
              <a:srgbClr val="000000"/>
            </a:solidFill>
            <a:latin typeface="HGｺﾞｼｯｸE"/>
            <a:ea typeface="HGｺﾞｼｯｸE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63500</xdr:colOff>
      <xdr:row>15</xdr:row>
      <xdr:rowOff>0</xdr:rowOff>
    </xdr:from>
    <xdr:to>
      <xdr:col>8</xdr:col>
      <xdr:colOff>63500</xdr:colOff>
      <xdr:row>38</xdr:row>
      <xdr:rowOff>0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</xdr:colOff>
      <xdr:row>9</xdr:row>
      <xdr:rowOff>9531</xdr:rowOff>
    </xdr:from>
    <xdr:to>
      <xdr:col>4</xdr:col>
      <xdr:colOff>331088</xdr:colOff>
      <xdr:row>17</xdr:row>
      <xdr:rowOff>98685</xdr:rowOff>
    </xdr:to>
    <xdr:graphicFrame macro="">
      <xdr:nvGraphicFramePr>
        <xdr:cNvPr id="3" name="グラフ 2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361955</xdr:colOff>
      <xdr:row>9</xdr:row>
      <xdr:rowOff>9530</xdr:rowOff>
    </xdr:from>
    <xdr:to>
      <xdr:col>8</xdr:col>
      <xdr:colOff>169674</xdr:colOff>
      <xdr:row>17</xdr:row>
      <xdr:rowOff>99128</xdr:rowOff>
    </xdr:to>
    <xdr:graphicFrame macro="">
      <xdr:nvGraphicFramePr>
        <xdr:cNvPr id="5" name="グラフ 4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190505</xdr:colOff>
      <xdr:row>9</xdr:row>
      <xdr:rowOff>28581</xdr:rowOff>
    </xdr:from>
    <xdr:to>
      <xdr:col>11</xdr:col>
      <xdr:colOff>635892</xdr:colOff>
      <xdr:row>17</xdr:row>
      <xdr:rowOff>117735</xdr:rowOff>
    </xdr:to>
    <xdr:graphicFrame macro="">
      <xdr:nvGraphicFramePr>
        <xdr:cNvPr id="6" name="グラフ 5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31</xdr:row>
      <xdr:rowOff>0</xdr:rowOff>
    </xdr:from>
    <xdr:to>
      <xdr:col>12</xdr:col>
      <xdr:colOff>0</xdr:colOff>
      <xdr:row>43</xdr:row>
      <xdr:rowOff>0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14</xdr:row>
      <xdr:rowOff>0</xdr:rowOff>
    </xdr:from>
    <xdr:to>
      <xdr:col>11</xdr:col>
      <xdr:colOff>0</xdr:colOff>
      <xdr:row>29</xdr:row>
      <xdr:rowOff>0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32</xdr:row>
      <xdr:rowOff>0</xdr:rowOff>
    </xdr:from>
    <xdr:to>
      <xdr:col>11</xdr:col>
      <xdr:colOff>0</xdr:colOff>
      <xdr:row>47</xdr:row>
      <xdr:rowOff>0</xdr:rowOff>
    </xdr:to>
    <xdr:graphicFrame macro="">
      <xdr:nvGraphicFramePr>
        <xdr:cNvPr id="28" name="グラフ 2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40</xdr:row>
      <xdr:rowOff>1</xdr:rowOff>
    </xdr:from>
    <xdr:to>
      <xdr:col>8</xdr:col>
      <xdr:colOff>0</xdr:colOff>
      <xdr:row>51</xdr:row>
      <xdr:rowOff>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51</xdr:row>
      <xdr:rowOff>0</xdr:rowOff>
    </xdr:from>
    <xdr:to>
      <xdr:col>8</xdr:col>
      <xdr:colOff>0</xdr:colOff>
      <xdr:row>62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361950</xdr:colOff>
      <xdr:row>51</xdr:row>
      <xdr:rowOff>104775</xdr:rowOff>
    </xdr:from>
    <xdr:to>
      <xdr:col>7</xdr:col>
      <xdr:colOff>47625</xdr:colOff>
      <xdr:row>52</xdr:row>
      <xdr:rowOff>152400</xdr:rowOff>
    </xdr:to>
    <xdr:sp macro="" textlink="">
      <xdr:nvSpPr>
        <xdr:cNvPr id="4" name="テキスト ボックス 3"/>
        <xdr:cNvSpPr txBox="1"/>
      </xdr:nvSpPr>
      <xdr:spPr>
        <a:xfrm>
          <a:off x="5124450" y="12734925"/>
          <a:ext cx="647700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（千円）</a:t>
          </a:r>
          <a:endParaRPr lang="en-US" altLang="en-US" sz="900"/>
        </a:p>
      </xdr:txBody>
    </xdr:sp>
    <xdr:clientData/>
  </xdr:twoCellAnchor>
  <xdr:twoCellAnchor>
    <xdr:from>
      <xdr:col>1</xdr:col>
      <xdr:colOff>0</xdr:colOff>
      <xdr:row>73</xdr:row>
      <xdr:rowOff>0</xdr:rowOff>
    </xdr:from>
    <xdr:to>
      <xdr:col>4</xdr:col>
      <xdr:colOff>0</xdr:colOff>
      <xdr:row>80</xdr:row>
      <xdr:rowOff>253999</xdr:rowOff>
    </xdr:to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0</xdr:colOff>
      <xdr:row>73</xdr:row>
      <xdr:rowOff>0</xdr:rowOff>
    </xdr:from>
    <xdr:to>
      <xdr:col>8</xdr:col>
      <xdr:colOff>0</xdr:colOff>
      <xdr:row>80</xdr:row>
      <xdr:rowOff>253999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180974</xdr:colOff>
      <xdr:row>62</xdr:row>
      <xdr:rowOff>1</xdr:rowOff>
    </xdr:from>
    <xdr:to>
      <xdr:col>7</xdr:col>
      <xdr:colOff>962024</xdr:colOff>
      <xdr:row>73</xdr:row>
      <xdr:rowOff>1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619125</xdr:colOff>
      <xdr:row>40</xdr:row>
      <xdr:rowOff>114300</xdr:rowOff>
    </xdr:from>
    <xdr:to>
      <xdr:col>7</xdr:col>
      <xdr:colOff>323850</xdr:colOff>
      <xdr:row>41</xdr:row>
      <xdr:rowOff>161925</xdr:rowOff>
    </xdr:to>
    <xdr:sp macro="" textlink="">
      <xdr:nvSpPr>
        <xdr:cNvPr id="9" name="テキスト ボックス 8"/>
        <xdr:cNvSpPr txBox="1"/>
      </xdr:nvSpPr>
      <xdr:spPr>
        <a:xfrm>
          <a:off x="5381625" y="10020300"/>
          <a:ext cx="666750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（千円）</a:t>
          </a:r>
          <a:endParaRPr lang="en-US" altLang="en-US" sz="900"/>
        </a:p>
      </xdr:txBody>
    </xdr:sp>
    <xdr:clientData/>
  </xdr:twoCellAnchor>
  <xdr:twoCellAnchor>
    <xdr:from>
      <xdr:col>0</xdr:col>
      <xdr:colOff>171450</xdr:colOff>
      <xdr:row>62</xdr:row>
      <xdr:rowOff>114300</xdr:rowOff>
    </xdr:from>
    <xdr:to>
      <xdr:col>2</xdr:col>
      <xdr:colOff>95250</xdr:colOff>
      <xdr:row>63</xdr:row>
      <xdr:rowOff>161925</xdr:rowOff>
    </xdr:to>
    <xdr:sp macro="" textlink="">
      <xdr:nvSpPr>
        <xdr:cNvPr id="10" name="テキスト ボックス 9"/>
        <xdr:cNvSpPr txBox="1"/>
      </xdr:nvSpPr>
      <xdr:spPr>
        <a:xfrm>
          <a:off x="171450" y="15468600"/>
          <a:ext cx="533400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（人）</a:t>
          </a:r>
          <a:endParaRPr lang="en-US" altLang="en-US" sz="900"/>
        </a:p>
      </xdr:txBody>
    </xdr:sp>
    <xdr:clientData/>
  </xdr:twoCellAnchor>
  <xdr:twoCellAnchor>
    <xdr:from>
      <xdr:col>6</xdr:col>
      <xdr:colOff>295274</xdr:colOff>
      <xdr:row>62</xdr:row>
      <xdr:rowOff>95250</xdr:rowOff>
    </xdr:from>
    <xdr:to>
      <xdr:col>6</xdr:col>
      <xdr:colOff>952499</xdr:colOff>
      <xdr:row>63</xdr:row>
      <xdr:rowOff>142875</xdr:rowOff>
    </xdr:to>
    <xdr:sp macro="" textlink="">
      <xdr:nvSpPr>
        <xdr:cNvPr id="11" name="テキスト ボックス 10"/>
        <xdr:cNvSpPr txBox="1"/>
      </xdr:nvSpPr>
      <xdr:spPr>
        <a:xfrm>
          <a:off x="5057774" y="15449550"/>
          <a:ext cx="65722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（千円）</a:t>
          </a:r>
          <a:endParaRPr lang="en-US" altLang="en-US" sz="900"/>
        </a:p>
      </xdr:txBody>
    </xdr:sp>
    <xdr:clientData/>
  </xdr:twoCellAnchor>
  <xdr:twoCellAnchor>
    <xdr:from>
      <xdr:col>0</xdr:col>
      <xdr:colOff>95250</xdr:colOff>
      <xdr:row>51</xdr:row>
      <xdr:rowOff>123825</xdr:rowOff>
    </xdr:from>
    <xdr:to>
      <xdr:col>2</xdr:col>
      <xdr:colOff>19050</xdr:colOff>
      <xdr:row>52</xdr:row>
      <xdr:rowOff>171450</xdr:rowOff>
    </xdr:to>
    <xdr:sp macro="" textlink="">
      <xdr:nvSpPr>
        <xdr:cNvPr id="14" name="テキスト ボックス 13"/>
        <xdr:cNvSpPr txBox="1"/>
      </xdr:nvSpPr>
      <xdr:spPr>
        <a:xfrm>
          <a:off x="95250" y="12753975"/>
          <a:ext cx="533400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（人）</a:t>
          </a:r>
          <a:endParaRPr lang="en-US" altLang="en-US" sz="900"/>
        </a:p>
      </xdr:txBody>
    </xdr:sp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0.00133</cdr:x>
      <cdr:y>0.04254</cdr:y>
    </cdr:from>
    <cdr:to>
      <cdr:x>0.07467</cdr:x>
      <cdr:y>0.15093</cdr:y>
    </cdr:to>
    <cdr:sp macro="" textlink="">
      <cdr:nvSpPr>
        <cdr:cNvPr id="2" name="テキスト ボックス 8"/>
        <cdr:cNvSpPr txBox="1"/>
      </cdr:nvSpPr>
      <cdr:spPr>
        <a:xfrm xmlns:a="http://schemas.openxmlformats.org/drawingml/2006/main">
          <a:off x="8652" y="115889"/>
          <a:ext cx="477123" cy="29527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 anchorCtr="0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900"/>
            <a:t>（人）</a:t>
          </a:r>
          <a:endParaRPr lang="en-US" altLang="en-US" sz="900"/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19052</xdr:colOff>
      <xdr:row>15</xdr:row>
      <xdr:rowOff>0</xdr:rowOff>
    </xdr:from>
    <xdr:to>
      <xdr:col>9</xdr:col>
      <xdr:colOff>0</xdr:colOff>
      <xdr:row>26</xdr:row>
      <xdr:rowOff>130175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38100</xdr:colOff>
      <xdr:row>15</xdr:row>
      <xdr:rowOff>190500</xdr:rowOff>
    </xdr:from>
    <xdr:to>
      <xdr:col>2</xdr:col>
      <xdr:colOff>104775</xdr:colOff>
      <xdr:row>16</xdr:row>
      <xdr:rowOff>171450</xdr:rowOff>
    </xdr:to>
    <xdr:sp macro="" textlink="">
      <xdr:nvSpPr>
        <xdr:cNvPr id="3" name="テキスト ボックス 2"/>
        <xdr:cNvSpPr txBox="1"/>
      </xdr:nvSpPr>
      <xdr:spPr>
        <a:xfrm>
          <a:off x="228600" y="36995100"/>
          <a:ext cx="47625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（人）</a:t>
          </a:r>
          <a:endParaRPr lang="en-US" altLang="en-US" sz="900"/>
        </a:p>
      </xdr:txBody>
    </xdr:sp>
    <xdr:clientData/>
  </xdr:twoCellAnchor>
  <xdr:twoCellAnchor>
    <xdr:from>
      <xdr:col>6</xdr:col>
      <xdr:colOff>523875</xdr:colOff>
      <xdr:row>15</xdr:row>
      <xdr:rowOff>171450</xdr:rowOff>
    </xdr:from>
    <xdr:to>
      <xdr:col>7</xdr:col>
      <xdr:colOff>314325</xdr:colOff>
      <xdr:row>16</xdr:row>
      <xdr:rowOff>161925</xdr:rowOff>
    </xdr:to>
    <xdr:sp macro="" textlink="">
      <xdr:nvSpPr>
        <xdr:cNvPr id="4" name="テキスト ボックス 3"/>
        <xdr:cNvSpPr txBox="1"/>
      </xdr:nvSpPr>
      <xdr:spPr>
        <a:xfrm>
          <a:off x="4638675" y="4038600"/>
          <a:ext cx="476250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（円）</a:t>
          </a:r>
          <a:endParaRPr lang="en-US" altLang="en-US" sz="900"/>
        </a:p>
      </xdr:txBody>
    </xdr:sp>
    <xdr:clientData/>
  </xdr:twoCellAnchor>
  <xdr:twoCellAnchor>
    <xdr:from>
      <xdr:col>1</xdr:col>
      <xdr:colOff>0</xdr:colOff>
      <xdr:row>27</xdr:row>
      <xdr:rowOff>0</xdr:rowOff>
    </xdr:from>
    <xdr:to>
      <xdr:col>8</xdr:col>
      <xdr:colOff>685799</xdr:colOff>
      <xdr:row>39</xdr:row>
      <xdr:rowOff>0</xdr:rowOff>
    </xdr:to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676275</xdr:colOff>
      <xdr:row>35</xdr:row>
      <xdr:rowOff>57150</xdr:rowOff>
    </xdr:from>
    <xdr:to>
      <xdr:col>2</xdr:col>
      <xdr:colOff>609600</xdr:colOff>
      <xdr:row>36</xdr:row>
      <xdr:rowOff>95250</xdr:rowOff>
    </xdr:to>
    <xdr:sp macro="" textlink="$H$4">
      <xdr:nvSpPr>
        <xdr:cNvPr id="6" name="テキスト ボックス 5"/>
        <xdr:cNvSpPr txBox="1"/>
      </xdr:nvSpPr>
      <xdr:spPr>
        <a:xfrm>
          <a:off x="1362075" y="8877300"/>
          <a:ext cx="619125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07615B8C-C567-4257-9BA0-63F355A8FDF8}" type="TxLink">
            <a:rPr kumimoji="1" lang="ja-JP" altLang="en-US" sz="1100"/>
            <a:pPr/>
            <a:t>42.6%</a:t>
          </a:fld>
          <a:endParaRPr kumimoji="1" lang="ja-JP" altLang="en-US" sz="1100"/>
        </a:p>
      </xdr:txBody>
    </xdr:sp>
    <xdr:clientData/>
  </xdr:twoCellAnchor>
  <xdr:twoCellAnchor>
    <xdr:from>
      <xdr:col>2</xdr:col>
      <xdr:colOff>504825</xdr:colOff>
      <xdr:row>33</xdr:row>
      <xdr:rowOff>238125</xdr:rowOff>
    </xdr:from>
    <xdr:to>
      <xdr:col>3</xdr:col>
      <xdr:colOff>495300</xdr:colOff>
      <xdr:row>35</xdr:row>
      <xdr:rowOff>28575</xdr:rowOff>
    </xdr:to>
    <xdr:sp macro="" textlink="$H$5">
      <xdr:nvSpPr>
        <xdr:cNvPr id="7" name="テキスト ボックス 6"/>
        <xdr:cNvSpPr txBox="1"/>
      </xdr:nvSpPr>
      <xdr:spPr>
        <a:xfrm>
          <a:off x="1876425" y="8562975"/>
          <a:ext cx="676275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EC477EFA-86A1-4083-9A8E-236F41060D3B}" type="TxLink">
            <a:rPr kumimoji="1" lang="ja-JP" altLang="en-US" sz="1100"/>
            <a:pPr/>
            <a:t>34.6%</a:t>
          </a:fld>
          <a:endParaRPr kumimoji="1" lang="ja-JP" altLang="en-US" sz="1100"/>
        </a:p>
      </xdr:txBody>
    </xdr:sp>
    <xdr:clientData/>
  </xdr:twoCellAnchor>
  <xdr:twoCellAnchor>
    <xdr:from>
      <xdr:col>3</xdr:col>
      <xdr:colOff>428625</xdr:colOff>
      <xdr:row>32</xdr:row>
      <xdr:rowOff>123825</xdr:rowOff>
    </xdr:from>
    <xdr:to>
      <xdr:col>4</xdr:col>
      <xdr:colOff>400050</xdr:colOff>
      <xdr:row>33</xdr:row>
      <xdr:rowOff>161925</xdr:rowOff>
    </xdr:to>
    <xdr:sp macro="" textlink="$H$6">
      <xdr:nvSpPr>
        <xdr:cNvPr id="8" name="テキスト ボックス 7"/>
        <xdr:cNvSpPr txBox="1"/>
      </xdr:nvSpPr>
      <xdr:spPr>
        <a:xfrm>
          <a:off x="2486025" y="8201025"/>
          <a:ext cx="666750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4DF9F741-ADBF-4CCD-A26B-8377429F69B2}" type="TxLink">
            <a:rPr kumimoji="1" lang="ja-JP" altLang="en-US" sz="1100"/>
            <a:pPr/>
            <a:t>53.3%</a:t>
          </a:fld>
          <a:endParaRPr kumimoji="1" lang="ja-JP" altLang="en-US" sz="1100"/>
        </a:p>
      </xdr:txBody>
    </xdr:sp>
    <xdr:clientData/>
  </xdr:twoCellAnchor>
  <xdr:twoCellAnchor>
    <xdr:from>
      <xdr:col>4</xdr:col>
      <xdr:colOff>314325</xdr:colOff>
      <xdr:row>31</xdr:row>
      <xdr:rowOff>180975</xdr:rowOff>
    </xdr:from>
    <xdr:to>
      <xdr:col>5</xdr:col>
      <xdr:colOff>285750</xdr:colOff>
      <xdr:row>32</xdr:row>
      <xdr:rowOff>219075</xdr:rowOff>
    </xdr:to>
    <xdr:sp macro="" textlink="$H$7">
      <xdr:nvSpPr>
        <xdr:cNvPr id="9" name="テキスト ボックス 8"/>
        <xdr:cNvSpPr txBox="1"/>
      </xdr:nvSpPr>
      <xdr:spPr>
        <a:xfrm>
          <a:off x="3067050" y="8010525"/>
          <a:ext cx="666750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5FAD5590-2EC3-4565-9466-286E1C5DB9DD}" type="TxLink">
            <a:rPr kumimoji="1" lang="ja-JP" altLang="en-US" sz="1100"/>
            <a:pPr/>
            <a:t>58.3%</a:t>
          </a:fld>
          <a:endParaRPr kumimoji="1" lang="ja-JP" altLang="en-US" sz="1100"/>
        </a:p>
      </xdr:txBody>
    </xdr:sp>
    <xdr:clientData/>
  </xdr:twoCellAnchor>
  <xdr:twoCellAnchor>
    <xdr:from>
      <xdr:col>5</xdr:col>
      <xdr:colOff>200025</xdr:colOff>
      <xdr:row>30</xdr:row>
      <xdr:rowOff>66675</xdr:rowOff>
    </xdr:from>
    <xdr:to>
      <xdr:col>6</xdr:col>
      <xdr:colOff>171450</xdr:colOff>
      <xdr:row>31</xdr:row>
      <xdr:rowOff>104775</xdr:rowOff>
    </xdr:to>
    <xdr:sp macro="" textlink="$H$8">
      <xdr:nvSpPr>
        <xdr:cNvPr id="10" name="テキスト ボックス 9"/>
        <xdr:cNvSpPr txBox="1"/>
      </xdr:nvSpPr>
      <xdr:spPr>
        <a:xfrm>
          <a:off x="3648075" y="7648575"/>
          <a:ext cx="666750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98BFA4D1-900D-4B93-8E42-3A19D13AC82A}" type="TxLink">
            <a:rPr kumimoji="1" lang="ja-JP" altLang="en-US" sz="1100"/>
            <a:pPr/>
            <a:t>55.5%</a:t>
          </a:fld>
          <a:endParaRPr kumimoji="1" lang="ja-JP" altLang="en-US" sz="1100"/>
        </a:p>
      </xdr:txBody>
    </xdr:sp>
    <xdr:clientData/>
  </xdr:twoCellAnchor>
  <xdr:twoCellAnchor>
    <xdr:from>
      <xdr:col>6</xdr:col>
      <xdr:colOff>95250</xdr:colOff>
      <xdr:row>29</xdr:row>
      <xdr:rowOff>85725</xdr:rowOff>
    </xdr:from>
    <xdr:to>
      <xdr:col>7</xdr:col>
      <xdr:colOff>114300</xdr:colOff>
      <xdr:row>30</xdr:row>
      <xdr:rowOff>123825</xdr:rowOff>
    </xdr:to>
    <xdr:sp macro="" textlink="$H$9">
      <xdr:nvSpPr>
        <xdr:cNvPr id="11" name="テキスト ボックス 10"/>
        <xdr:cNvSpPr txBox="1"/>
      </xdr:nvSpPr>
      <xdr:spPr>
        <a:xfrm>
          <a:off x="4238625" y="7419975"/>
          <a:ext cx="714375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72044E44-8F5E-4B7B-8CCC-DEEEC5A41022}" type="TxLink">
            <a:rPr kumimoji="1" lang="ja-JP" altLang="en-US" sz="1100"/>
            <a:pPr/>
            <a:t>55.5%</a:t>
          </a:fld>
          <a:endParaRPr kumimoji="1" lang="ja-JP" altLang="en-US" sz="1100"/>
        </a:p>
      </xdr:txBody>
    </xdr:sp>
    <xdr:clientData/>
  </xdr:twoCellAnchor>
  <xdr:twoCellAnchor>
    <xdr:from>
      <xdr:col>6</xdr:col>
      <xdr:colOff>657225</xdr:colOff>
      <xdr:row>28</xdr:row>
      <xdr:rowOff>85725</xdr:rowOff>
    </xdr:from>
    <xdr:to>
      <xdr:col>7</xdr:col>
      <xdr:colOff>723900</xdr:colOff>
      <xdr:row>29</xdr:row>
      <xdr:rowOff>123825</xdr:rowOff>
    </xdr:to>
    <xdr:sp macro="" textlink="$H$10">
      <xdr:nvSpPr>
        <xdr:cNvPr id="12" name="テキスト ボックス 11"/>
        <xdr:cNvSpPr txBox="1"/>
      </xdr:nvSpPr>
      <xdr:spPr>
        <a:xfrm>
          <a:off x="4800600" y="7172325"/>
          <a:ext cx="762000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243EAB7E-9B0B-4E19-A402-0202FCA1F54B}" type="TxLink">
            <a:rPr kumimoji="1" lang="ja-JP" altLang="en-US" sz="1100"/>
            <a:pPr/>
            <a:t>54.5%</a:t>
          </a:fld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1:K47"/>
  <sheetViews>
    <sheetView tabSelected="1" view="pageBreakPreview" zoomScale="75" zoomScaleNormal="75" zoomScaleSheetLayoutView="75" workbookViewId="0"/>
  </sheetViews>
  <sheetFormatPr defaultRowHeight="13.5"/>
  <cols>
    <col min="1" max="1" width="9" style="1"/>
    <col min="2" max="2" width="4.375" style="1" customWidth="1"/>
    <col min="3" max="16384" width="9" style="1"/>
  </cols>
  <sheetData>
    <row r="1" spans="3:10" ht="35.25" customHeight="1">
      <c r="J1" s="3"/>
    </row>
    <row r="2" spans="3:10" ht="22.5" customHeight="1"/>
    <row r="3" spans="3:10" s="2" customFormat="1" ht="25.5" customHeight="1"/>
    <row r="4" spans="3:10" ht="21.95" customHeight="1"/>
    <row r="5" spans="3:10" ht="27" customHeight="1">
      <c r="C5" s="4"/>
    </row>
    <row r="6" spans="3:10" ht="21.95" customHeight="1"/>
    <row r="7" spans="3:10" ht="21.95" customHeight="1"/>
    <row r="8" spans="3:10" ht="21.95" customHeight="1"/>
    <row r="9" spans="3:10" ht="21.95" customHeight="1"/>
    <row r="10" spans="3:10" ht="21.95" customHeight="1"/>
    <row r="11" spans="3:10" ht="21.95" customHeight="1"/>
    <row r="12" spans="3:10" ht="21.95" customHeight="1"/>
    <row r="13" spans="3:10" ht="21.95" customHeight="1"/>
    <row r="14" spans="3:10" ht="21.95" customHeight="1"/>
    <row r="15" spans="3:10" ht="21.95" customHeight="1"/>
    <row r="16" spans="3:10" ht="21.95" customHeight="1"/>
    <row r="17" ht="21.95" customHeight="1"/>
    <row r="18" ht="21.95" customHeight="1"/>
    <row r="35" spans="2:11" ht="24.95" customHeight="1"/>
    <row r="36" spans="2:11" ht="24.95" customHeight="1">
      <c r="B36" s="9" t="s">
        <v>4</v>
      </c>
      <c r="C36" s="10"/>
    </row>
    <row r="37" spans="2:11" ht="24.95" customHeight="1">
      <c r="B37" s="9" t="s">
        <v>37</v>
      </c>
      <c r="C37" s="10"/>
    </row>
    <row r="38" spans="2:11" ht="24.95" customHeight="1">
      <c r="B38" s="9" t="s">
        <v>5</v>
      </c>
      <c r="C38" s="10"/>
    </row>
    <row r="39" spans="2:11" ht="24.95" customHeight="1">
      <c r="C39" s="12" t="s">
        <v>43</v>
      </c>
    </row>
    <row r="40" spans="2:11" ht="24.95" customHeight="1">
      <c r="B40" s="9" t="s">
        <v>38</v>
      </c>
      <c r="C40" s="10"/>
      <c r="D40" s="8"/>
      <c r="E40" s="7"/>
      <c r="F40" s="7"/>
      <c r="G40" s="7"/>
      <c r="H40" s="7"/>
      <c r="I40" s="7"/>
      <c r="J40" s="7"/>
      <c r="K40" s="6"/>
    </row>
    <row r="41" spans="2:11" ht="24.95" customHeight="1">
      <c r="B41" s="11"/>
      <c r="C41" s="12" t="s">
        <v>140</v>
      </c>
      <c r="D41" s="7"/>
      <c r="E41" s="7"/>
      <c r="F41" s="7"/>
      <c r="G41" s="7"/>
      <c r="H41" s="7"/>
      <c r="I41" s="7"/>
      <c r="J41" s="7"/>
      <c r="K41" s="6"/>
    </row>
    <row r="42" spans="2:11" ht="24.95" customHeight="1">
      <c r="B42" s="11"/>
      <c r="C42" s="12" t="s">
        <v>6</v>
      </c>
      <c r="D42" s="7"/>
      <c r="E42" s="7"/>
      <c r="F42" s="7"/>
      <c r="G42" s="7"/>
      <c r="H42" s="7"/>
      <c r="I42" s="7"/>
      <c r="J42" s="7"/>
      <c r="K42" s="6"/>
    </row>
    <row r="43" spans="2:11" ht="24.95" customHeight="1">
      <c r="B43" s="11"/>
      <c r="C43" s="12" t="s">
        <v>7</v>
      </c>
      <c r="D43" s="7"/>
      <c r="E43" s="7"/>
      <c r="F43" s="7"/>
      <c r="G43" s="7"/>
      <c r="H43" s="7"/>
      <c r="I43" s="7"/>
      <c r="J43" s="7"/>
      <c r="K43" s="6"/>
    </row>
    <row r="44" spans="2:11" ht="24.95" customHeight="1">
      <c r="B44" s="5"/>
      <c r="D44" s="7"/>
      <c r="E44" s="7"/>
      <c r="F44" s="7"/>
      <c r="G44" s="7"/>
      <c r="H44" s="7"/>
      <c r="I44" s="7"/>
      <c r="J44" s="7"/>
      <c r="K44" s="6"/>
    </row>
    <row r="45" spans="2:11" ht="24.95" customHeight="1">
      <c r="B45" s="5"/>
      <c r="C45" s="7"/>
      <c r="D45" s="7"/>
      <c r="E45" s="7"/>
      <c r="F45" s="7"/>
      <c r="G45" s="7"/>
      <c r="H45" s="7"/>
      <c r="I45" s="7"/>
      <c r="J45" s="7"/>
      <c r="K45" s="6"/>
    </row>
    <row r="46" spans="2:11" ht="24.95" customHeight="1"/>
    <row r="47" spans="2:11" ht="24.95" customHeight="1"/>
  </sheetData>
  <phoneticPr fontId="2"/>
  <pageMargins left="0.39" right="0.25" top="0.32" bottom="0.3" header="0.19" footer="0.23"/>
  <pageSetup paperSize="9" scale="95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outlinePr summaryBelow="0" summaryRight="0"/>
  </sheetPr>
  <dimension ref="A1:L137"/>
  <sheetViews>
    <sheetView zoomScaleNormal="100" workbookViewId="0"/>
  </sheetViews>
  <sheetFormatPr defaultRowHeight="13.5"/>
  <cols>
    <col min="1" max="1" width="2.625" style="14" customWidth="1"/>
    <col min="2" max="2" width="18.25" style="14" customWidth="1"/>
    <col min="3" max="3" width="13.625" style="14" customWidth="1"/>
    <col min="4" max="4" width="12.625" style="14" customWidth="1"/>
    <col min="5" max="6" width="10.625" style="14" customWidth="1"/>
    <col min="7" max="7" width="12.625" style="14" customWidth="1"/>
    <col min="8" max="8" width="10.625" style="14" customWidth="1"/>
    <col min="9" max="9" width="2.625" style="14" customWidth="1"/>
    <col min="10" max="12" width="0" style="14" hidden="1" customWidth="1"/>
    <col min="13" max="16384" width="9" style="14"/>
  </cols>
  <sheetData>
    <row r="1" spans="1:12" ht="20.100000000000001" customHeight="1">
      <c r="A1" s="13" t="s">
        <v>11</v>
      </c>
    </row>
    <row r="2" spans="1:12" ht="14.1" customHeight="1">
      <c r="G2" s="25" t="s">
        <v>36</v>
      </c>
      <c r="H2" s="25"/>
    </row>
    <row r="3" spans="1:12" ht="20.100000000000001" customHeight="1">
      <c r="B3" s="15"/>
      <c r="C3" s="189" t="s">
        <v>0</v>
      </c>
      <c r="D3" s="191" t="s">
        <v>12</v>
      </c>
      <c r="E3" s="20"/>
      <c r="F3" s="21"/>
      <c r="G3" s="189" t="s">
        <v>13</v>
      </c>
      <c r="H3" s="189" t="s">
        <v>14</v>
      </c>
      <c r="I3" s="27"/>
    </row>
    <row r="4" spans="1:12" ht="20.100000000000001" customHeight="1" thickBot="1">
      <c r="B4" s="16"/>
      <c r="C4" s="190"/>
      <c r="D4" s="192"/>
      <c r="E4" s="22" t="s">
        <v>15</v>
      </c>
      <c r="F4" s="23" t="s">
        <v>16</v>
      </c>
      <c r="G4" s="190"/>
      <c r="H4" s="190"/>
      <c r="I4" s="27"/>
      <c r="J4" s="28" t="s">
        <v>26</v>
      </c>
      <c r="K4" s="25" t="s">
        <v>42</v>
      </c>
      <c r="L4" s="25" t="s">
        <v>41</v>
      </c>
    </row>
    <row r="5" spans="1:12" ht="20.100000000000001" customHeight="1" thickTop="1" thickBot="1">
      <c r="B5" s="17" t="s">
        <v>17</v>
      </c>
      <c r="C5" s="29">
        <f>SUM(C6:C13)</f>
        <v>717169</v>
      </c>
      <c r="D5" s="30">
        <f>SUM(E5:F5)</f>
        <v>210521</v>
      </c>
      <c r="E5" s="31">
        <f>SUM(E6:E13)</f>
        <v>106703</v>
      </c>
      <c r="F5" s="32">
        <f t="shared" ref="F5:G5" si="0">SUM(F6:F13)</f>
        <v>103818</v>
      </c>
      <c r="G5" s="29">
        <f t="shared" si="0"/>
        <v>226224</v>
      </c>
      <c r="H5" s="33">
        <f>D5/C5</f>
        <v>0.29354447835865743</v>
      </c>
      <c r="I5" s="26"/>
      <c r="J5" s="24">
        <f t="shared" ref="J5:J13" si="1">C5-D5-G5</f>
        <v>280424</v>
      </c>
      <c r="K5" s="58">
        <f>E5/C5</f>
        <v>0.14878362003934917</v>
      </c>
      <c r="L5" s="58">
        <f>F5/C5</f>
        <v>0.14476085831930827</v>
      </c>
    </row>
    <row r="6" spans="1:12" ht="20.100000000000001" customHeight="1" thickTop="1">
      <c r="B6" s="18" t="s">
        <v>18</v>
      </c>
      <c r="C6" s="34">
        <v>183521</v>
      </c>
      <c r="D6" s="35">
        <f t="shared" ref="D6:D13" si="2">SUM(E6:F6)</f>
        <v>41409</v>
      </c>
      <c r="E6" s="36">
        <v>23181</v>
      </c>
      <c r="F6" s="37">
        <v>18228</v>
      </c>
      <c r="G6" s="34">
        <v>59258</v>
      </c>
      <c r="H6" s="38">
        <f t="shared" ref="H6:H13" si="3">D6/C6</f>
        <v>0.22563630320235831</v>
      </c>
      <c r="I6" s="26"/>
      <c r="J6" s="24">
        <f t="shared" si="1"/>
        <v>82854</v>
      </c>
      <c r="K6" s="58">
        <f t="shared" ref="K6:K13" si="4">E6/C6</f>
        <v>0.12631252009306837</v>
      </c>
      <c r="L6" s="58">
        <f t="shared" ref="L6:L13" si="5">F6/C6</f>
        <v>9.9323783109289951E-2</v>
      </c>
    </row>
    <row r="7" spans="1:12" ht="20.100000000000001" customHeight="1">
      <c r="B7" s="19" t="s">
        <v>19</v>
      </c>
      <c r="C7" s="39">
        <v>95172</v>
      </c>
      <c r="D7" s="40">
        <f t="shared" si="2"/>
        <v>29343</v>
      </c>
      <c r="E7" s="41">
        <v>14975</v>
      </c>
      <c r="F7" s="42">
        <v>14368</v>
      </c>
      <c r="G7" s="39">
        <v>30078</v>
      </c>
      <c r="H7" s="43">
        <f t="shared" si="3"/>
        <v>0.30831547093683015</v>
      </c>
      <c r="I7" s="26"/>
      <c r="J7" s="24">
        <f t="shared" si="1"/>
        <v>35751</v>
      </c>
      <c r="K7" s="58">
        <f t="shared" si="4"/>
        <v>0.15734669860883452</v>
      </c>
      <c r="L7" s="58">
        <f t="shared" si="5"/>
        <v>0.15096877232799563</v>
      </c>
    </row>
    <row r="8" spans="1:12" ht="20.100000000000001" customHeight="1">
      <c r="B8" s="19" t="s">
        <v>20</v>
      </c>
      <c r="C8" s="39">
        <v>53219</v>
      </c>
      <c r="D8" s="40">
        <f t="shared" si="2"/>
        <v>18223</v>
      </c>
      <c r="E8" s="41">
        <v>8974</v>
      </c>
      <c r="F8" s="42">
        <v>9249</v>
      </c>
      <c r="G8" s="39">
        <v>16401</v>
      </c>
      <c r="H8" s="43">
        <f t="shared" si="3"/>
        <v>0.34241530280538907</v>
      </c>
      <c r="I8" s="26"/>
      <c r="J8" s="24">
        <f t="shared" si="1"/>
        <v>18595</v>
      </c>
      <c r="K8" s="58">
        <f t="shared" si="4"/>
        <v>0.16862398767357523</v>
      </c>
      <c r="L8" s="58">
        <f t="shared" si="5"/>
        <v>0.17379131513181384</v>
      </c>
    </row>
    <row r="9" spans="1:12" ht="20.100000000000001" customHeight="1">
      <c r="B9" s="19" t="s">
        <v>21</v>
      </c>
      <c r="C9" s="39">
        <v>31911</v>
      </c>
      <c r="D9" s="40">
        <f t="shared" si="2"/>
        <v>9206</v>
      </c>
      <c r="E9" s="41">
        <v>4699</v>
      </c>
      <c r="F9" s="42">
        <v>4507</v>
      </c>
      <c r="G9" s="39">
        <v>10277</v>
      </c>
      <c r="H9" s="43">
        <f t="shared" si="3"/>
        <v>0.28848986242988311</v>
      </c>
      <c r="I9" s="26"/>
      <c r="J9" s="24">
        <f t="shared" si="1"/>
        <v>12428</v>
      </c>
      <c r="K9" s="58">
        <f t="shared" si="4"/>
        <v>0.14725329823571809</v>
      </c>
      <c r="L9" s="58">
        <f t="shared" si="5"/>
        <v>0.14123656419416503</v>
      </c>
    </row>
    <row r="10" spans="1:12" ht="20.100000000000001" customHeight="1">
      <c r="B10" s="19" t="s">
        <v>22</v>
      </c>
      <c r="C10" s="39">
        <v>46312</v>
      </c>
      <c r="D10" s="40">
        <f t="shared" si="2"/>
        <v>13834</v>
      </c>
      <c r="E10" s="41">
        <v>6668</v>
      </c>
      <c r="F10" s="42">
        <v>7166</v>
      </c>
      <c r="G10" s="39">
        <v>14528</v>
      </c>
      <c r="H10" s="43">
        <f t="shared" si="3"/>
        <v>0.2987130765244429</v>
      </c>
      <c r="I10" s="26"/>
      <c r="J10" s="24">
        <f t="shared" si="1"/>
        <v>17950</v>
      </c>
      <c r="K10" s="58">
        <f t="shared" si="4"/>
        <v>0.14397996199689064</v>
      </c>
      <c r="L10" s="58">
        <f t="shared" si="5"/>
        <v>0.15473311452755226</v>
      </c>
    </row>
    <row r="11" spans="1:12" ht="20.100000000000001" customHeight="1">
      <c r="B11" s="19" t="s">
        <v>23</v>
      </c>
      <c r="C11" s="39">
        <v>102283</v>
      </c>
      <c r="D11" s="40">
        <f t="shared" si="2"/>
        <v>30437</v>
      </c>
      <c r="E11" s="41">
        <v>14955</v>
      </c>
      <c r="F11" s="42">
        <v>15482</v>
      </c>
      <c r="G11" s="39">
        <v>32888</v>
      </c>
      <c r="H11" s="43">
        <f t="shared" si="3"/>
        <v>0.29757633233284125</v>
      </c>
      <c r="I11" s="26"/>
      <c r="J11" s="24">
        <f t="shared" si="1"/>
        <v>38958</v>
      </c>
      <c r="K11" s="58">
        <f t="shared" si="4"/>
        <v>0.14621198048551567</v>
      </c>
      <c r="L11" s="58">
        <f t="shared" si="5"/>
        <v>0.15136435184732555</v>
      </c>
    </row>
    <row r="12" spans="1:12" ht="20.100000000000001" customHeight="1">
      <c r="B12" s="19" t="s">
        <v>24</v>
      </c>
      <c r="C12" s="39">
        <v>144366</v>
      </c>
      <c r="D12" s="40">
        <f t="shared" si="2"/>
        <v>47859</v>
      </c>
      <c r="E12" s="41">
        <v>23605</v>
      </c>
      <c r="F12" s="42">
        <v>24254</v>
      </c>
      <c r="G12" s="39">
        <v>44293</v>
      </c>
      <c r="H12" s="43">
        <f t="shared" si="3"/>
        <v>0.33151157474751675</v>
      </c>
      <c r="I12" s="26"/>
      <c r="J12" s="24">
        <f t="shared" si="1"/>
        <v>52214</v>
      </c>
      <c r="K12" s="58">
        <f t="shared" si="4"/>
        <v>0.16350802820608731</v>
      </c>
      <c r="L12" s="58">
        <f t="shared" si="5"/>
        <v>0.16800354654142943</v>
      </c>
    </row>
    <row r="13" spans="1:12" ht="20.100000000000001" customHeight="1">
      <c r="B13" s="19" t="s">
        <v>25</v>
      </c>
      <c r="C13" s="39">
        <v>60385</v>
      </c>
      <c r="D13" s="40">
        <f t="shared" si="2"/>
        <v>20210</v>
      </c>
      <c r="E13" s="41">
        <v>9646</v>
      </c>
      <c r="F13" s="42">
        <v>10564</v>
      </c>
      <c r="G13" s="39">
        <v>18501</v>
      </c>
      <c r="H13" s="43">
        <f t="shared" si="3"/>
        <v>0.33468576633269853</v>
      </c>
      <c r="I13" s="26"/>
      <c r="J13" s="24">
        <f t="shared" si="1"/>
        <v>21674</v>
      </c>
      <c r="K13" s="58">
        <f t="shared" si="4"/>
        <v>0.1597416576964478</v>
      </c>
      <c r="L13" s="58">
        <f t="shared" si="5"/>
        <v>0.17494410863625073</v>
      </c>
    </row>
    <row r="14" spans="1:12" ht="20.100000000000001" customHeight="1"/>
    <row r="15" spans="1:12" ht="20.100000000000001" customHeight="1"/>
    <row r="16" spans="1:12" ht="20.100000000000001" customHeight="1"/>
    <row r="17" ht="20.100000000000001" customHeight="1"/>
    <row r="18" ht="20.100000000000001" customHeight="1"/>
    <row r="19" ht="20.100000000000001" customHeight="1"/>
    <row r="20" ht="20.100000000000001" customHeight="1"/>
    <row r="21" ht="20.100000000000001" customHeight="1"/>
    <row r="22" ht="20.100000000000001" customHeight="1"/>
    <row r="23" ht="20.100000000000001" customHeight="1"/>
    <row r="24" ht="20.100000000000001" customHeight="1"/>
    <row r="25" ht="20.100000000000001" customHeight="1"/>
    <row r="26" ht="20.100000000000001" customHeight="1"/>
    <row r="27" ht="20.100000000000001" customHeight="1"/>
    <row r="28" ht="20.100000000000001" customHeight="1"/>
    <row r="29" ht="20.100000000000001" customHeight="1"/>
    <row r="30" ht="20.100000000000001" customHeight="1"/>
    <row r="31" ht="20.100000000000001" customHeight="1"/>
    <row r="32" ht="20.100000000000001" customHeight="1"/>
    <row r="33" ht="20.100000000000001" customHeight="1"/>
    <row r="34" ht="20.100000000000001" customHeight="1"/>
    <row r="35" ht="20.100000000000001" customHeight="1"/>
    <row r="36" ht="20.100000000000001" customHeight="1"/>
    <row r="37" ht="20.100000000000001" customHeight="1"/>
    <row r="38" ht="20.100000000000001" customHeight="1"/>
    <row r="39" ht="20.100000000000001" customHeight="1"/>
    <row r="40" ht="20.100000000000001" customHeight="1"/>
    <row r="41" ht="20.100000000000001" customHeight="1"/>
    <row r="42" ht="20.100000000000001" customHeight="1"/>
    <row r="43" ht="20.100000000000001" customHeight="1"/>
    <row r="44" ht="20.100000000000001" customHeight="1"/>
    <row r="45" ht="20.100000000000001" customHeight="1"/>
    <row r="46" ht="20.100000000000001" customHeight="1"/>
    <row r="47" ht="20.100000000000001" customHeight="1"/>
    <row r="48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0.100000000000001" customHeight="1"/>
    <row r="93" ht="20.100000000000001" customHeight="1"/>
    <row r="94" ht="20.100000000000001" customHeight="1"/>
    <row r="95" ht="20.100000000000001" customHeight="1"/>
    <row r="96" ht="20.100000000000001" customHeight="1"/>
    <row r="97" ht="20.100000000000001" customHeight="1"/>
    <row r="98" ht="20.100000000000001" customHeight="1"/>
    <row r="99" ht="20.100000000000001" customHeight="1"/>
    <row r="100" ht="20.100000000000001" customHeight="1"/>
    <row r="101" ht="20.100000000000001" customHeight="1"/>
    <row r="102" ht="20.100000000000001" customHeight="1"/>
    <row r="103" ht="20.100000000000001" customHeight="1"/>
    <row r="104" ht="20.100000000000001" customHeight="1"/>
    <row r="105" ht="20.100000000000001" customHeight="1"/>
    <row r="106" ht="20.100000000000001" customHeight="1"/>
    <row r="107" ht="20.100000000000001" customHeight="1"/>
    <row r="108" ht="20.100000000000001" customHeight="1"/>
    <row r="109" ht="20.100000000000001" customHeight="1"/>
    <row r="110" ht="20.100000000000001" customHeight="1"/>
    <row r="111" ht="20.100000000000001" customHeight="1"/>
    <row r="112" ht="20.100000000000001" customHeight="1"/>
    <row r="113" ht="20.100000000000001" customHeight="1"/>
    <row r="114" ht="20.100000000000001" customHeight="1"/>
    <row r="115" ht="20.100000000000001" customHeight="1"/>
    <row r="116" ht="20.100000000000001" customHeight="1"/>
    <row r="117" ht="20.100000000000001" customHeight="1"/>
    <row r="118" ht="20.100000000000001" customHeight="1"/>
    <row r="119" ht="20.100000000000001" customHeight="1"/>
    <row r="120" ht="20.100000000000001" customHeight="1"/>
    <row r="121" ht="20.100000000000001" customHeight="1"/>
    <row r="122" ht="20.100000000000001" customHeight="1"/>
    <row r="123" ht="20.100000000000001" customHeight="1"/>
    <row r="124" ht="20.100000000000001" customHeight="1"/>
    <row r="125" ht="20.100000000000001" customHeight="1"/>
    <row r="126" ht="20.100000000000001" customHeight="1"/>
    <row r="127" ht="20.100000000000001" customHeight="1"/>
    <row r="128" ht="20.100000000000001" customHeight="1"/>
    <row r="129" ht="20.100000000000001" customHeight="1"/>
    <row r="130" ht="20.100000000000001" customHeight="1"/>
    <row r="131" ht="20.100000000000001" customHeight="1"/>
    <row r="132" ht="20.100000000000001" customHeight="1"/>
    <row r="133" ht="20.100000000000001" customHeight="1"/>
    <row r="134" ht="20.100000000000001" customHeight="1"/>
    <row r="135" ht="20.100000000000001" customHeight="1"/>
    <row r="136" ht="20.100000000000001" customHeight="1"/>
    <row r="137" ht="20.100000000000001" customHeight="1"/>
  </sheetData>
  <mergeCells count="4">
    <mergeCell ref="C3:C4"/>
    <mergeCell ref="D3:D4"/>
    <mergeCell ref="G3:G4"/>
    <mergeCell ref="H3:H4"/>
  </mergeCells>
  <phoneticPr fontId="2"/>
  <pageMargins left="0.51181102362204722" right="0.51181102362204722" top="0.35433070866141736" bottom="0.35433070866141736" header="0.31496062992125984" footer="0.31496062992125984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L222"/>
  <sheetViews>
    <sheetView zoomScaleNormal="100" workbookViewId="0"/>
  </sheetViews>
  <sheetFormatPr defaultRowHeight="13.5"/>
  <cols>
    <col min="1" max="1" width="2.625" style="14" customWidth="1"/>
    <col min="2" max="2" width="2.875" style="14" customWidth="1"/>
    <col min="3" max="3" width="12.75" style="14" customWidth="1"/>
    <col min="4" max="12" width="8.375" style="14" customWidth="1"/>
    <col min="13" max="13" width="2.625" style="14" customWidth="1"/>
    <col min="14" max="16384" width="9" style="14"/>
  </cols>
  <sheetData>
    <row r="1" spans="1:12" ht="20.100000000000001" customHeight="1">
      <c r="A1" s="13" t="s">
        <v>45</v>
      </c>
      <c r="B1" s="13"/>
    </row>
    <row r="2" spans="1:12" ht="14.1" customHeight="1">
      <c r="K2" s="44" t="s">
        <v>2</v>
      </c>
    </row>
    <row r="3" spans="1:12" ht="20.100000000000001" customHeight="1">
      <c r="B3" s="118"/>
      <c r="C3" s="110"/>
      <c r="D3" s="111" t="s">
        <v>27</v>
      </c>
      <c r="E3" s="112" t="s">
        <v>28</v>
      </c>
      <c r="F3" s="112" t="s">
        <v>29</v>
      </c>
      <c r="G3" s="112" t="s">
        <v>30</v>
      </c>
      <c r="H3" s="112" t="s">
        <v>31</v>
      </c>
      <c r="I3" s="112" t="s">
        <v>32</v>
      </c>
      <c r="J3" s="111" t="s">
        <v>33</v>
      </c>
      <c r="K3" s="113" t="s">
        <v>34</v>
      </c>
      <c r="L3" s="114" t="s">
        <v>1</v>
      </c>
    </row>
    <row r="4" spans="1:12" ht="20.100000000000001" customHeight="1">
      <c r="B4" s="193" t="s">
        <v>62</v>
      </c>
      <c r="C4" s="194"/>
      <c r="D4" s="45">
        <f>SUM(D5:D6)</f>
        <v>7818</v>
      </c>
      <c r="E4" s="46">
        <f t="shared" ref="E4:K4" si="0">SUM(E5:E6)</f>
        <v>5086</v>
      </c>
      <c r="F4" s="46">
        <f t="shared" si="0"/>
        <v>8218</v>
      </c>
      <c r="G4" s="46">
        <f t="shared" si="0"/>
        <v>5046</v>
      </c>
      <c r="H4" s="46">
        <f t="shared" si="0"/>
        <v>4245</v>
      </c>
      <c r="I4" s="46">
        <f t="shared" si="0"/>
        <v>5252</v>
      </c>
      <c r="J4" s="45">
        <f t="shared" si="0"/>
        <v>3153</v>
      </c>
      <c r="K4" s="47">
        <f t="shared" si="0"/>
        <v>38818</v>
      </c>
      <c r="L4" s="55">
        <f>K4/人口統計!D5</f>
        <v>0.18439015585143526</v>
      </c>
    </row>
    <row r="5" spans="1:12" ht="20.100000000000001" customHeight="1">
      <c r="B5" s="115"/>
      <c r="C5" s="116" t="s">
        <v>39</v>
      </c>
      <c r="D5" s="48">
        <v>994</v>
      </c>
      <c r="E5" s="49">
        <v>805</v>
      </c>
      <c r="F5" s="49">
        <v>846</v>
      </c>
      <c r="G5" s="49">
        <v>635</v>
      </c>
      <c r="H5" s="49">
        <v>506</v>
      </c>
      <c r="I5" s="49">
        <v>522</v>
      </c>
      <c r="J5" s="48">
        <v>312</v>
      </c>
      <c r="K5" s="50">
        <f>SUM(D5:J5)</f>
        <v>4620</v>
      </c>
      <c r="L5" s="56">
        <f>K5/人口統計!D5</f>
        <v>2.1945554125241663E-2</v>
      </c>
    </row>
    <row r="6" spans="1:12" ht="20.100000000000001" customHeight="1">
      <c r="B6" s="115"/>
      <c r="C6" s="117" t="s">
        <v>40</v>
      </c>
      <c r="D6" s="51">
        <v>6824</v>
      </c>
      <c r="E6" s="52">
        <v>4281</v>
      </c>
      <c r="F6" s="52">
        <v>7372</v>
      </c>
      <c r="G6" s="52">
        <v>4411</v>
      </c>
      <c r="H6" s="52">
        <v>3739</v>
      </c>
      <c r="I6" s="52">
        <v>4730</v>
      </c>
      <c r="J6" s="51">
        <v>2841</v>
      </c>
      <c r="K6" s="53">
        <f>SUM(D6:J6)</f>
        <v>34198</v>
      </c>
      <c r="L6" s="57">
        <f>K6/人口統計!D5</f>
        <v>0.1624446017261936</v>
      </c>
    </row>
    <row r="7" spans="1:12" ht="20.100000000000001" customHeight="1" thickBot="1">
      <c r="B7" s="193" t="s">
        <v>63</v>
      </c>
      <c r="C7" s="194"/>
      <c r="D7" s="45">
        <v>100</v>
      </c>
      <c r="E7" s="46">
        <v>123</v>
      </c>
      <c r="F7" s="46">
        <v>117</v>
      </c>
      <c r="G7" s="46">
        <v>103</v>
      </c>
      <c r="H7" s="46">
        <v>99</v>
      </c>
      <c r="I7" s="46">
        <v>100</v>
      </c>
      <c r="J7" s="45">
        <v>74</v>
      </c>
      <c r="K7" s="47">
        <f>SUM(D7:J7)</f>
        <v>716</v>
      </c>
      <c r="L7" s="78"/>
    </row>
    <row r="8" spans="1:12" ht="20.100000000000001" customHeight="1" thickTop="1">
      <c r="B8" s="195" t="s">
        <v>35</v>
      </c>
      <c r="C8" s="196"/>
      <c r="D8" s="35">
        <f>D4+D7</f>
        <v>7918</v>
      </c>
      <c r="E8" s="34">
        <f t="shared" ref="E8:K8" si="1">E4+E7</f>
        <v>5209</v>
      </c>
      <c r="F8" s="34">
        <f t="shared" si="1"/>
        <v>8335</v>
      </c>
      <c r="G8" s="34">
        <f t="shared" si="1"/>
        <v>5149</v>
      </c>
      <c r="H8" s="34">
        <f t="shared" si="1"/>
        <v>4344</v>
      </c>
      <c r="I8" s="34">
        <f t="shared" si="1"/>
        <v>5352</v>
      </c>
      <c r="J8" s="35">
        <f t="shared" si="1"/>
        <v>3227</v>
      </c>
      <c r="K8" s="54">
        <f t="shared" si="1"/>
        <v>39534</v>
      </c>
      <c r="L8" s="79"/>
    </row>
    <row r="9" spans="1:12" ht="20.100000000000001" customHeight="1"/>
    <row r="10" spans="1:12" ht="20.100000000000001" customHeight="1"/>
    <row r="11" spans="1:12" ht="20.100000000000001" customHeight="1"/>
    <row r="12" spans="1:12" ht="20.100000000000001" customHeight="1"/>
    <row r="13" spans="1:12" ht="20.100000000000001" customHeight="1"/>
    <row r="14" spans="1:12" ht="20.100000000000001" customHeight="1"/>
    <row r="15" spans="1:12" ht="20.100000000000001" customHeight="1"/>
    <row r="16" spans="1:12" ht="20.100000000000001" customHeight="1"/>
    <row r="17" spans="1:12" ht="20.100000000000001" customHeight="1"/>
    <row r="18" spans="1:12" ht="20.100000000000001" customHeight="1"/>
    <row r="19" spans="1:12" ht="20.100000000000001" customHeight="1"/>
    <row r="20" spans="1:12" ht="20.100000000000001" customHeight="1">
      <c r="A20" s="13" t="s">
        <v>44</v>
      </c>
    </row>
    <row r="21" spans="1:12" ht="14.1" customHeight="1">
      <c r="K21" s="44" t="s">
        <v>2</v>
      </c>
    </row>
    <row r="22" spans="1:12" ht="20.100000000000001" customHeight="1">
      <c r="B22" s="182"/>
      <c r="C22" s="183"/>
      <c r="D22" s="184" t="s">
        <v>27</v>
      </c>
      <c r="E22" s="185" t="s">
        <v>28</v>
      </c>
      <c r="F22" s="185" t="s">
        <v>29</v>
      </c>
      <c r="G22" s="185" t="s">
        <v>30</v>
      </c>
      <c r="H22" s="185" t="s">
        <v>31</v>
      </c>
      <c r="I22" s="185" t="s">
        <v>32</v>
      </c>
      <c r="J22" s="184" t="s">
        <v>33</v>
      </c>
      <c r="K22" s="186" t="s">
        <v>34</v>
      </c>
      <c r="L22" s="187" t="s">
        <v>1</v>
      </c>
    </row>
    <row r="23" spans="1:12" ht="20.100000000000001" customHeight="1">
      <c r="B23" s="197" t="s">
        <v>18</v>
      </c>
      <c r="C23" s="199"/>
      <c r="D23" s="40">
        <v>1248</v>
      </c>
      <c r="E23" s="39">
        <v>797</v>
      </c>
      <c r="F23" s="39">
        <v>1165</v>
      </c>
      <c r="G23" s="39">
        <v>721</v>
      </c>
      <c r="H23" s="39">
        <v>618</v>
      </c>
      <c r="I23" s="39">
        <v>871</v>
      </c>
      <c r="J23" s="40">
        <v>527</v>
      </c>
      <c r="K23" s="167">
        <f t="shared" ref="K23:K30" si="2">SUM(D23:J23)</f>
        <v>5947</v>
      </c>
      <c r="L23" s="188">
        <f>K23/人口統計!D6</f>
        <v>0.14361612209906058</v>
      </c>
    </row>
    <row r="24" spans="1:12" ht="20.100000000000001" customHeight="1">
      <c r="B24" s="197" t="s">
        <v>19</v>
      </c>
      <c r="C24" s="199"/>
      <c r="D24" s="45">
        <v>1159</v>
      </c>
      <c r="E24" s="46">
        <v>841</v>
      </c>
      <c r="F24" s="46">
        <v>1170</v>
      </c>
      <c r="G24" s="46">
        <v>693</v>
      </c>
      <c r="H24" s="46">
        <v>558</v>
      </c>
      <c r="I24" s="46">
        <v>666</v>
      </c>
      <c r="J24" s="45">
        <v>448</v>
      </c>
      <c r="K24" s="47">
        <f t="shared" si="2"/>
        <v>5535</v>
      </c>
      <c r="L24" s="55">
        <f>K24/人口統計!D7</f>
        <v>0.18863101932317758</v>
      </c>
    </row>
    <row r="25" spans="1:12" ht="20.100000000000001" customHeight="1">
      <c r="B25" s="197" t="s">
        <v>20</v>
      </c>
      <c r="C25" s="199"/>
      <c r="D25" s="45">
        <v>792</v>
      </c>
      <c r="E25" s="46">
        <v>482</v>
      </c>
      <c r="F25" s="46">
        <v>801</v>
      </c>
      <c r="G25" s="46">
        <v>551</v>
      </c>
      <c r="H25" s="46">
        <v>463</v>
      </c>
      <c r="I25" s="46">
        <v>482</v>
      </c>
      <c r="J25" s="45">
        <v>287</v>
      </c>
      <c r="K25" s="47">
        <f t="shared" si="2"/>
        <v>3858</v>
      </c>
      <c r="L25" s="55">
        <f>K25/人口統計!D8</f>
        <v>0.21171047577237556</v>
      </c>
    </row>
    <row r="26" spans="1:12" ht="20.100000000000001" customHeight="1">
      <c r="B26" s="197" t="s">
        <v>21</v>
      </c>
      <c r="C26" s="199"/>
      <c r="D26" s="45">
        <v>220</v>
      </c>
      <c r="E26" s="46">
        <v>184</v>
      </c>
      <c r="F26" s="46">
        <v>323</v>
      </c>
      <c r="G26" s="46">
        <v>212</v>
      </c>
      <c r="H26" s="46">
        <v>196</v>
      </c>
      <c r="I26" s="46">
        <v>207</v>
      </c>
      <c r="J26" s="45">
        <v>153</v>
      </c>
      <c r="K26" s="47">
        <f t="shared" si="2"/>
        <v>1495</v>
      </c>
      <c r="L26" s="55">
        <f>K26/人口統計!D9</f>
        <v>0.16239409081034109</v>
      </c>
    </row>
    <row r="27" spans="1:12" ht="20.100000000000001" customHeight="1">
      <c r="B27" s="197" t="s">
        <v>22</v>
      </c>
      <c r="C27" s="199"/>
      <c r="D27" s="45">
        <v>419</v>
      </c>
      <c r="E27" s="46">
        <v>259</v>
      </c>
      <c r="F27" s="46">
        <v>527</v>
      </c>
      <c r="G27" s="46">
        <v>299</v>
      </c>
      <c r="H27" s="46">
        <v>252</v>
      </c>
      <c r="I27" s="46">
        <v>322</v>
      </c>
      <c r="J27" s="45">
        <v>180</v>
      </c>
      <c r="K27" s="47">
        <f t="shared" si="2"/>
        <v>2258</v>
      </c>
      <c r="L27" s="55">
        <f>K27/人口統計!D10</f>
        <v>0.16322104958797165</v>
      </c>
    </row>
    <row r="28" spans="1:12" ht="20.100000000000001" customHeight="1">
      <c r="B28" s="197" t="s">
        <v>23</v>
      </c>
      <c r="C28" s="199"/>
      <c r="D28" s="45">
        <v>709</v>
      </c>
      <c r="E28" s="46">
        <v>647</v>
      </c>
      <c r="F28" s="46">
        <v>1278</v>
      </c>
      <c r="G28" s="46">
        <v>625</v>
      </c>
      <c r="H28" s="46">
        <v>609</v>
      </c>
      <c r="I28" s="46">
        <v>734</v>
      </c>
      <c r="J28" s="45">
        <v>377</v>
      </c>
      <c r="K28" s="47">
        <f t="shared" si="2"/>
        <v>4979</v>
      </c>
      <c r="L28" s="55">
        <f>K28/人口統計!D11</f>
        <v>0.16358379603771725</v>
      </c>
    </row>
    <row r="29" spans="1:12" ht="20.100000000000001" customHeight="1">
      <c r="B29" s="197" t="s">
        <v>24</v>
      </c>
      <c r="C29" s="198"/>
      <c r="D29" s="40">
        <v>2738</v>
      </c>
      <c r="E29" s="39">
        <v>1497</v>
      </c>
      <c r="F29" s="39">
        <v>2250</v>
      </c>
      <c r="G29" s="39">
        <v>1515</v>
      </c>
      <c r="H29" s="39">
        <v>1213</v>
      </c>
      <c r="I29" s="39">
        <v>1398</v>
      </c>
      <c r="J29" s="40">
        <v>840</v>
      </c>
      <c r="K29" s="167">
        <f t="shared" si="2"/>
        <v>11451</v>
      </c>
      <c r="L29" s="168">
        <f>K29/人口統計!D12</f>
        <v>0.23926534194195448</v>
      </c>
    </row>
    <row r="30" spans="1:12" ht="20.100000000000001" customHeight="1">
      <c r="B30" s="197" t="s">
        <v>25</v>
      </c>
      <c r="C30" s="198"/>
      <c r="D30" s="40">
        <v>533</v>
      </c>
      <c r="E30" s="39">
        <v>379</v>
      </c>
      <c r="F30" s="39">
        <v>704</v>
      </c>
      <c r="G30" s="39">
        <v>430</v>
      </c>
      <c r="H30" s="39">
        <v>336</v>
      </c>
      <c r="I30" s="39">
        <v>572</v>
      </c>
      <c r="J30" s="40">
        <v>341</v>
      </c>
      <c r="K30" s="167">
        <f t="shared" si="2"/>
        <v>3295</v>
      </c>
      <c r="L30" s="168">
        <f>K30/人口統計!D13</f>
        <v>0.16303809995051954</v>
      </c>
    </row>
    <row r="31" spans="1:12" ht="20.100000000000001" customHeight="1">
      <c r="C31" s="14" t="s">
        <v>46</v>
      </c>
    </row>
    <row r="32" spans="1:12" ht="20.100000000000001" customHeight="1"/>
    <row r="33" ht="20.100000000000001" customHeight="1"/>
    <row r="34" ht="20.100000000000001" customHeight="1"/>
    <row r="35" ht="20.100000000000001" customHeight="1"/>
    <row r="36" ht="20.100000000000001" customHeight="1"/>
    <row r="37" ht="20.100000000000001" customHeight="1"/>
    <row r="38" ht="20.100000000000001" customHeight="1"/>
    <row r="39" ht="20.100000000000001" customHeight="1"/>
    <row r="40" ht="20.100000000000001" customHeight="1"/>
    <row r="41" ht="20.100000000000001" customHeight="1"/>
    <row r="42" ht="20.100000000000001" customHeight="1"/>
    <row r="43" ht="20.100000000000001" customHeight="1"/>
    <row r="44" ht="20.100000000000001" customHeight="1"/>
    <row r="45" ht="20.100000000000001" customHeight="1"/>
    <row r="46" ht="20.100000000000001" customHeight="1"/>
    <row r="47" ht="20.100000000000001" customHeight="1"/>
    <row r="48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0.100000000000001" customHeight="1"/>
    <row r="93" ht="20.100000000000001" customHeight="1"/>
    <row r="94" ht="20.100000000000001" customHeight="1"/>
    <row r="95" ht="20.100000000000001" customHeight="1"/>
    <row r="96" ht="20.100000000000001" customHeight="1"/>
    <row r="97" ht="20.100000000000001" customHeight="1"/>
    <row r="98" ht="20.100000000000001" customHeight="1"/>
    <row r="99" ht="20.100000000000001" customHeight="1"/>
    <row r="100" ht="20.100000000000001" customHeight="1"/>
    <row r="101" ht="20.100000000000001" customHeight="1"/>
    <row r="102" ht="20.100000000000001" customHeight="1"/>
    <row r="103" ht="20.100000000000001" customHeight="1"/>
    <row r="104" ht="20.100000000000001" customHeight="1"/>
    <row r="105" ht="20.100000000000001" customHeight="1"/>
    <row r="106" ht="20.100000000000001" customHeight="1"/>
    <row r="107" ht="20.100000000000001" customHeight="1"/>
    <row r="108" ht="20.100000000000001" customHeight="1"/>
    <row r="109" ht="20.100000000000001" customHeight="1"/>
    <row r="110" ht="20.100000000000001" customHeight="1"/>
    <row r="111" ht="20.100000000000001" customHeight="1"/>
    <row r="112" ht="20.100000000000001" customHeight="1"/>
    <row r="113" ht="20.100000000000001" customHeight="1"/>
    <row r="114" ht="20.100000000000001" customHeight="1"/>
    <row r="115" ht="20.100000000000001" customHeight="1"/>
    <row r="116" ht="20.100000000000001" customHeight="1"/>
    <row r="117" ht="20.100000000000001" customHeight="1"/>
    <row r="118" ht="20.100000000000001" customHeight="1"/>
    <row r="119" ht="20.100000000000001" customHeight="1"/>
    <row r="120" ht="20.100000000000001" customHeight="1"/>
    <row r="121" ht="20.100000000000001" customHeight="1"/>
    <row r="122" ht="20.100000000000001" customHeight="1"/>
    <row r="123" ht="20.100000000000001" customHeight="1"/>
    <row r="124" ht="20.100000000000001" customHeight="1"/>
    <row r="125" ht="20.100000000000001" customHeight="1"/>
    <row r="126" ht="20.100000000000001" customHeight="1"/>
    <row r="127" ht="20.100000000000001" customHeight="1"/>
    <row r="128" ht="20.100000000000001" customHeight="1"/>
    <row r="129" ht="20.100000000000001" customHeight="1"/>
    <row r="130" ht="20.100000000000001" customHeight="1"/>
    <row r="131" ht="20.100000000000001" customHeight="1"/>
    <row r="132" ht="20.100000000000001" customHeight="1"/>
    <row r="133" ht="20.100000000000001" customHeight="1"/>
    <row r="134" ht="20.100000000000001" customHeight="1"/>
    <row r="135" ht="20.100000000000001" customHeight="1"/>
    <row r="136" ht="20.100000000000001" customHeight="1"/>
    <row r="137" ht="20.100000000000001" customHeight="1"/>
    <row r="138" ht="20.100000000000001" customHeight="1"/>
    <row r="139" ht="20.100000000000001" customHeight="1"/>
    <row r="140" ht="20.100000000000001" customHeight="1"/>
    <row r="141" ht="20.100000000000001" customHeight="1"/>
    <row r="142" ht="20.100000000000001" customHeight="1"/>
    <row r="143" ht="20.100000000000001" customHeight="1"/>
    <row r="144" ht="20.100000000000001" customHeight="1"/>
    <row r="145" ht="20.100000000000001" customHeight="1"/>
    <row r="146" ht="20.100000000000001" customHeight="1"/>
    <row r="147" ht="20.100000000000001" customHeight="1"/>
    <row r="148" ht="20.100000000000001" customHeight="1"/>
    <row r="149" ht="20.100000000000001" customHeight="1"/>
    <row r="150" ht="20.100000000000001" customHeight="1"/>
    <row r="151" ht="20.100000000000001" customHeight="1"/>
    <row r="152" ht="20.100000000000001" customHeight="1"/>
    <row r="153" ht="20.100000000000001" customHeight="1"/>
    <row r="154" ht="20.100000000000001" customHeight="1"/>
    <row r="155" ht="20.100000000000001" customHeight="1"/>
    <row r="156" ht="20.100000000000001" customHeight="1"/>
    <row r="157" ht="20.100000000000001" customHeight="1"/>
    <row r="158" ht="20.100000000000001" customHeight="1"/>
    <row r="159" ht="20.100000000000001" customHeight="1"/>
    <row r="160" ht="20.100000000000001" customHeight="1"/>
    <row r="161" ht="20.100000000000001" customHeight="1"/>
    <row r="162" ht="20.100000000000001" customHeight="1"/>
    <row r="163" ht="20.100000000000001" customHeight="1"/>
    <row r="164" ht="20.100000000000001" customHeight="1"/>
    <row r="165" ht="20.100000000000001" customHeight="1"/>
    <row r="166" ht="20.100000000000001" customHeight="1"/>
    <row r="167" ht="20.100000000000001" customHeight="1"/>
    <row r="168" ht="20.100000000000001" customHeight="1"/>
    <row r="169" ht="20.100000000000001" customHeight="1"/>
    <row r="170" ht="20.100000000000001" customHeight="1"/>
    <row r="171" ht="20.100000000000001" customHeight="1"/>
    <row r="172" ht="20.100000000000001" customHeight="1"/>
    <row r="173" ht="20.100000000000001" customHeight="1"/>
    <row r="174" ht="20.100000000000001" customHeight="1"/>
    <row r="175" ht="20.100000000000001" customHeight="1"/>
    <row r="176" ht="20.100000000000001" customHeight="1"/>
    <row r="177" ht="20.100000000000001" customHeight="1"/>
    <row r="178" ht="20.100000000000001" customHeight="1"/>
    <row r="179" ht="20.100000000000001" customHeight="1"/>
    <row r="180" ht="20.100000000000001" customHeight="1"/>
    <row r="181" ht="20.100000000000001" customHeight="1"/>
    <row r="182" ht="20.100000000000001" customHeight="1"/>
    <row r="183" ht="20.100000000000001" customHeight="1"/>
    <row r="184" ht="20.100000000000001" customHeight="1"/>
    <row r="185" ht="20.100000000000001" customHeight="1"/>
    <row r="186" ht="20.100000000000001" customHeight="1"/>
    <row r="187" ht="20.100000000000001" customHeight="1"/>
    <row r="188" ht="20.100000000000001" customHeight="1"/>
    <row r="189" ht="20.100000000000001" customHeight="1"/>
    <row r="190" ht="20.100000000000001" customHeight="1"/>
    <row r="191" ht="20.100000000000001" customHeight="1"/>
    <row r="192" ht="20.100000000000001" customHeight="1"/>
    <row r="193" ht="20.100000000000001" customHeight="1"/>
    <row r="194" ht="20.100000000000001" customHeight="1"/>
    <row r="195" ht="20.100000000000001" customHeight="1"/>
    <row r="196" ht="20.100000000000001" customHeight="1"/>
    <row r="197" ht="20.100000000000001" customHeight="1"/>
    <row r="198" ht="20.100000000000001" customHeight="1"/>
    <row r="199" ht="20.100000000000001" customHeight="1"/>
    <row r="200" ht="20.100000000000001" customHeight="1"/>
    <row r="201" ht="20.100000000000001" customHeight="1"/>
    <row r="202" ht="20.100000000000001" customHeight="1"/>
    <row r="203" ht="20.100000000000001" customHeight="1"/>
    <row r="204" ht="20.100000000000001" customHeight="1"/>
    <row r="205" ht="20.100000000000001" customHeight="1"/>
    <row r="206" ht="20.100000000000001" customHeight="1"/>
    <row r="207" ht="20.100000000000001" customHeight="1"/>
    <row r="208" ht="20.100000000000001" customHeight="1"/>
    <row r="209" ht="20.100000000000001" customHeight="1"/>
    <row r="210" ht="20.100000000000001" customHeight="1"/>
    <row r="211" ht="20.100000000000001" customHeight="1"/>
    <row r="212" ht="20.100000000000001" customHeight="1"/>
    <row r="213" ht="20.100000000000001" customHeight="1"/>
    <row r="214" ht="20.100000000000001" customHeight="1"/>
    <row r="215" ht="20.100000000000001" customHeight="1"/>
    <row r="216" ht="20.100000000000001" customHeight="1"/>
    <row r="217" ht="20.100000000000001" customHeight="1"/>
    <row r="218" ht="20.100000000000001" customHeight="1"/>
    <row r="219" ht="20.100000000000001" customHeight="1"/>
    <row r="220" ht="20.100000000000001" customHeight="1"/>
    <row r="221" ht="20.100000000000001" customHeight="1"/>
    <row r="222" ht="20.100000000000001" customHeight="1"/>
  </sheetData>
  <mergeCells count="11">
    <mergeCell ref="B4:C4"/>
    <mergeCell ref="B7:C7"/>
    <mergeCell ref="B8:C8"/>
    <mergeCell ref="B29:C29"/>
    <mergeCell ref="B30:C30"/>
    <mergeCell ref="B23:C23"/>
    <mergeCell ref="B24:C24"/>
    <mergeCell ref="B25:C25"/>
    <mergeCell ref="B26:C26"/>
    <mergeCell ref="B27:C27"/>
    <mergeCell ref="B28:C28"/>
  </mergeCells>
  <phoneticPr fontId="2"/>
  <pageMargins left="0.51181102362204722" right="0.51181102362204722" top="0.35433070866141736" bottom="0.35433070866141736" header="0.31496062992125984" footer="0.31496062992125984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S109"/>
  <sheetViews>
    <sheetView zoomScaleNormal="100" workbookViewId="0"/>
  </sheetViews>
  <sheetFormatPr defaultRowHeight="13.5"/>
  <cols>
    <col min="1" max="1" width="2.5" style="14" customWidth="1"/>
    <col min="2" max="2" width="2.625" style="14" customWidth="1"/>
    <col min="3" max="3" width="16.875" style="14" customWidth="1"/>
    <col min="4" max="11" width="10.125" style="14" customWidth="1"/>
    <col min="12" max="19" width="8.625" style="14" customWidth="1"/>
    <col min="20" max="20" width="9.625" style="14" customWidth="1"/>
    <col min="21" max="21" width="8.625" style="14" customWidth="1"/>
    <col min="22" max="22" width="9.125" style="14" bestFit="1" customWidth="1"/>
    <col min="23" max="23" width="11" style="14" bestFit="1" customWidth="1"/>
    <col min="24" max="16384" width="9" style="14"/>
  </cols>
  <sheetData>
    <row r="1" spans="1:19" ht="20.100000000000001" customHeight="1">
      <c r="A1" s="104" t="s">
        <v>48</v>
      </c>
    </row>
    <row r="2" spans="1:19" ht="20.100000000000001" customHeight="1"/>
    <row r="3" spans="1:19" ht="20.100000000000001" customHeight="1" thickBot="1">
      <c r="B3" s="201"/>
      <c r="C3" s="201"/>
      <c r="D3" s="201" t="s">
        <v>120</v>
      </c>
      <c r="E3" s="201"/>
      <c r="F3" s="201" t="s">
        <v>121</v>
      </c>
      <c r="G3" s="201"/>
      <c r="H3" s="201" t="s">
        <v>122</v>
      </c>
      <c r="I3" s="201"/>
      <c r="J3" s="201" t="s">
        <v>123</v>
      </c>
      <c r="K3" s="201"/>
      <c r="N3" s="107" t="s">
        <v>99</v>
      </c>
      <c r="O3" s="108"/>
      <c r="P3" s="109"/>
      <c r="Q3" s="59" t="s">
        <v>100</v>
      </c>
      <c r="R3" s="88" t="s">
        <v>101</v>
      </c>
      <c r="S3" s="88" t="s">
        <v>102</v>
      </c>
    </row>
    <row r="4" spans="1:19" ht="33" customHeight="1" thickTop="1" thickBot="1">
      <c r="B4" s="189"/>
      <c r="C4" s="189"/>
      <c r="D4" s="177" t="s">
        <v>125</v>
      </c>
      <c r="E4" s="178" t="s">
        <v>126</v>
      </c>
      <c r="F4" s="179" t="s">
        <v>125</v>
      </c>
      <c r="G4" s="180" t="s">
        <v>126</v>
      </c>
      <c r="H4" s="177" t="s">
        <v>125</v>
      </c>
      <c r="I4" s="178" t="s">
        <v>126</v>
      </c>
      <c r="J4" s="179" t="s">
        <v>125</v>
      </c>
      <c r="K4" s="180" t="s">
        <v>126</v>
      </c>
      <c r="N4" s="138"/>
      <c r="O4" s="83"/>
      <c r="P4" s="139"/>
      <c r="Q4" s="140"/>
      <c r="R4" s="141"/>
      <c r="S4" s="141"/>
    </row>
    <row r="5" spans="1:19" ht="20.100000000000001" customHeight="1" thickTop="1" thickBot="1">
      <c r="B5" s="202" t="s">
        <v>124</v>
      </c>
      <c r="C5" s="202"/>
      <c r="D5" s="173">
        <v>29015</v>
      </c>
      <c r="E5" s="174">
        <v>1797684.5200000003</v>
      </c>
      <c r="F5" s="175">
        <v>10777</v>
      </c>
      <c r="G5" s="176">
        <v>216934.08000000002</v>
      </c>
      <c r="H5" s="173">
        <v>2929</v>
      </c>
      <c r="I5" s="174">
        <v>670664.6100000001</v>
      </c>
      <c r="J5" s="175">
        <v>6951</v>
      </c>
      <c r="K5" s="176">
        <v>1905617.7900000005</v>
      </c>
      <c r="M5" s="147">
        <f>Q5+Q7</f>
        <v>39792</v>
      </c>
      <c r="N5" s="119" t="s">
        <v>106</v>
      </c>
      <c r="O5" s="120"/>
      <c r="P5" s="132"/>
      <c r="Q5" s="121">
        <v>29015</v>
      </c>
      <c r="R5" s="122">
        <v>1797684.5200000003</v>
      </c>
      <c r="S5" s="122">
        <f>R5/Q5*100</f>
        <v>6195.7074616577647</v>
      </c>
    </row>
    <row r="6" spans="1:19" ht="20.100000000000001" customHeight="1" thickTop="1">
      <c r="B6" s="203" t="s">
        <v>112</v>
      </c>
      <c r="C6" s="203"/>
      <c r="D6" s="169">
        <v>4539</v>
      </c>
      <c r="E6" s="170">
        <v>256341.26999999993</v>
      </c>
      <c r="F6" s="171">
        <v>1762</v>
      </c>
      <c r="G6" s="172">
        <v>35633.120000000003</v>
      </c>
      <c r="H6" s="169">
        <v>290</v>
      </c>
      <c r="I6" s="170">
        <v>67627.190000000017</v>
      </c>
      <c r="J6" s="171">
        <v>1116</v>
      </c>
      <c r="K6" s="172">
        <v>335215.39</v>
      </c>
      <c r="M6" s="58"/>
      <c r="N6" s="123"/>
      <c r="O6" s="92" t="s">
        <v>103</v>
      </c>
      <c r="P6" s="105"/>
      <c r="Q6" s="96">
        <f>Q5/Q$13</f>
        <v>0.58413190529875991</v>
      </c>
      <c r="R6" s="97">
        <f>R5/R$13</f>
        <v>0.39157553604401402</v>
      </c>
      <c r="S6" s="98" t="s">
        <v>105</v>
      </c>
    </row>
    <row r="7" spans="1:19" ht="20.100000000000001" customHeight="1">
      <c r="B7" s="200" t="s">
        <v>113</v>
      </c>
      <c r="C7" s="200"/>
      <c r="D7" s="143">
        <v>4414</v>
      </c>
      <c r="E7" s="144">
        <v>266765.48000000004</v>
      </c>
      <c r="F7" s="145">
        <v>1759</v>
      </c>
      <c r="G7" s="146">
        <v>33031.730000000003</v>
      </c>
      <c r="H7" s="143">
        <v>241</v>
      </c>
      <c r="I7" s="144">
        <v>55807.420000000006</v>
      </c>
      <c r="J7" s="145">
        <v>904</v>
      </c>
      <c r="K7" s="146">
        <v>247424.76</v>
      </c>
      <c r="M7" s="58"/>
      <c r="N7" s="124" t="s">
        <v>107</v>
      </c>
      <c r="O7" s="125"/>
      <c r="P7" s="133"/>
      <c r="Q7" s="126">
        <v>10777</v>
      </c>
      <c r="R7" s="127">
        <v>216934.08000000002</v>
      </c>
      <c r="S7" s="127">
        <f>R7/Q7*100</f>
        <v>2012.9356963904613</v>
      </c>
    </row>
    <row r="8" spans="1:19" ht="20.100000000000001" customHeight="1">
      <c r="B8" s="200" t="s">
        <v>114</v>
      </c>
      <c r="C8" s="200"/>
      <c r="D8" s="143">
        <v>2747</v>
      </c>
      <c r="E8" s="144">
        <v>165729.45000000004</v>
      </c>
      <c r="F8" s="145">
        <v>1086</v>
      </c>
      <c r="G8" s="146">
        <v>20507.919999999998</v>
      </c>
      <c r="H8" s="143">
        <v>329</v>
      </c>
      <c r="I8" s="144">
        <v>83415.360000000015</v>
      </c>
      <c r="J8" s="145">
        <v>639</v>
      </c>
      <c r="K8" s="146">
        <v>185779.66000000003</v>
      </c>
      <c r="L8" s="87"/>
      <c r="M8" s="86"/>
      <c r="N8" s="128"/>
      <c r="O8" s="92" t="s">
        <v>103</v>
      </c>
      <c r="P8" s="105"/>
      <c r="Q8" s="96">
        <f>Q7/Q$13</f>
        <v>0.21696327911096794</v>
      </c>
      <c r="R8" s="97">
        <f>R7/R$13</f>
        <v>4.7253051198446659E-2</v>
      </c>
      <c r="S8" s="98" t="s">
        <v>104</v>
      </c>
    </row>
    <row r="9" spans="1:19" ht="20.100000000000001" customHeight="1">
      <c r="B9" s="200" t="s">
        <v>115</v>
      </c>
      <c r="C9" s="200"/>
      <c r="D9" s="143">
        <v>1134</v>
      </c>
      <c r="E9" s="144">
        <v>71200.540000000008</v>
      </c>
      <c r="F9" s="145">
        <v>317</v>
      </c>
      <c r="G9" s="146">
        <v>5660.7</v>
      </c>
      <c r="H9" s="143">
        <v>46</v>
      </c>
      <c r="I9" s="144">
        <v>11388.25</v>
      </c>
      <c r="J9" s="145">
        <v>361</v>
      </c>
      <c r="K9" s="146">
        <v>100573.24</v>
      </c>
      <c r="L9" s="87"/>
      <c r="M9" s="86"/>
      <c r="N9" s="124" t="s">
        <v>108</v>
      </c>
      <c r="O9" s="125"/>
      <c r="P9" s="133"/>
      <c r="Q9" s="126">
        <v>2929</v>
      </c>
      <c r="R9" s="127">
        <v>670664.6100000001</v>
      </c>
      <c r="S9" s="127">
        <f>R9/Q9*100</f>
        <v>22897.391942642542</v>
      </c>
    </row>
    <row r="10" spans="1:19" ht="20.100000000000001" customHeight="1">
      <c r="B10" s="200" t="s">
        <v>116</v>
      </c>
      <c r="C10" s="200"/>
      <c r="D10" s="143">
        <v>1678</v>
      </c>
      <c r="E10" s="144">
        <v>109531.26999999997</v>
      </c>
      <c r="F10" s="145">
        <v>601</v>
      </c>
      <c r="G10" s="146">
        <v>12486.369999999997</v>
      </c>
      <c r="H10" s="143">
        <v>212</v>
      </c>
      <c r="I10" s="144">
        <v>46642.49</v>
      </c>
      <c r="J10" s="145">
        <v>391</v>
      </c>
      <c r="K10" s="146">
        <v>106859.08999999998</v>
      </c>
      <c r="L10" s="87"/>
      <c r="M10" s="86"/>
      <c r="N10" s="93"/>
      <c r="O10" s="92" t="s">
        <v>103</v>
      </c>
      <c r="P10" s="105"/>
      <c r="Q10" s="96">
        <f>Q9/Q$13</f>
        <v>5.8966822354646481E-2</v>
      </c>
      <c r="R10" s="97">
        <f>R9/R$13</f>
        <v>0.14608561805188131</v>
      </c>
      <c r="S10" s="98" t="s">
        <v>104</v>
      </c>
    </row>
    <row r="11" spans="1:19" ht="20.100000000000001" customHeight="1">
      <c r="B11" s="200" t="s">
        <v>117</v>
      </c>
      <c r="C11" s="200"/>
      <c r="D11" s="143">
        <v>3610</v>
      </c>
      <c r="E11" s="144">
        <v>239729.38000000003</v>
      </c>
      <c r="F11" s="145">
        <v>1284</v>
      </c>
      <c r="G11" s="146">
        <v>30081.149999999994</v>
      </c>
      <c r="H11" s="143">
        <v>478</v>
      </c>
      <c r="I11" s="144">
        <v>105641.02</v>
      </c>
      <c r="J11" s="145">
        <v>959</v>
      </c>
      <c r="K11" s="146">
        <v>255724.12</v>
      </c>
      <c r="L11" s="87"/>
      <c r="M11" s="86"/>
      <c r="N11" s="124" t="s">
        <v>109</v>
      </c>
      <c r="O11" s="125"/>
      <c r="P11" s="133"/>
      <c r="Q11" s="99">
        <v>6951</v>
      </c>
      <c r="R11" s="100">
        <v>1905617.7900000005</v>
      </c>
      <c r="S11" s="100">
        <f>R11/Q11*100</f>
        <v>27415.016400517918</v>
      </c>
    </row>
    <row r="12" spans="1:19" ht="20.100000000000001" customHeight="1" thickBot="1">
      <c r="B12" s="200" t="s">
        <v>118</v>
      </c>
      <c r="C12" s="200"/>
      <c r="D12" s="143">
        <v>8394</v>
      </c>
      <c r="E12" s="144">
        <v>516470.68000000017</v>
      </c>
      <c r="F12" s="145">
        <v>3070</v>
      </c>
      <c r="G12" s="146">
        <v>61438.93</v>
      </c>
      <c r="H12" s="143">
        <v>1072</v>
      </c>
      <c r="I12" s="144">
        <v>247343.40000000002</v>
      </c>
      <c r="J12" s="145">
        <v>1781</v>
      </c>
      <c r="K12" s="146">
        <v>460005.95</v>
      </c>
      <c r="L12" s="87"/>
      <c r="M12" s="86"/>
      <c r="N12" s="123"/>
      <c r="O12" s="82" t="s">
        <v>103</v>
      </c>
      <c r="P12" s="106"/>
      <c r="Q12" s="101">
        <f>Q11/Q$13</f>
        <v>0.1399379932356257</v>
      </c>
      <c r="R12" s="102">
        <f>R11/R$13</f>
        <v>0.41508579470565804</v>
      </c>
      <c r="S12" s="103" t="s">
        <v>104</v>
      </c>
    </row>
    <row r="13" spans="1:19" ht="20.100000000000001" customHeight="1" thickTop="1">
      <c r="B13" s="181" t="s">
        <v>119</v>
      </c>
      <c r="C13" s="181"/>
      <c r="D13" s="143">
        <v>2499</v>
      </c>
      <c r="E13" s="144">
        <v>171916.45</v>
      </c>
      <c r="F13" s="145">
        <v>898</v>
      </c>
      <c r="G13" s="146">
        <v>18094.160000000003</v>
      </c>
      <c r="H13" s="143">
        <v>261</v>
      </c>
      <c r="I13" s="144">
        <v>52799.48000000001</v>
      </c>
      <c r="J13" s="145">
        <v>800</v>
      </c>
      <c r="K13" s="146">
        <v>214035.58</v>
      </c>
      <c r="M13" s="58"/>
      <c r="N13" s="129" t="s">
        <v>110</v>
      </c>
      <c r="O13" s="130"/>
      <c r="P13" s="131"/>
      <c r="Q13" s="94">
        <f>Q5+Q7+Q9+Q11</f>
        <v>49672</v>
      </c>
      <c r="R13" s="95">
        <f>R5+R7+R9+R11</f>
        <v>4590901.0000000009</v>
      </c>
      <c r="S13" s="95">
        <f>R13/Q13*100</f>
        <v>9242.432356257048</v>
      </c>
    </row>
    <row r="14" spans="1:19" ht="20.100000000000001" customHeight="1">
      <c r="N14" s="128"/>
      <c r="O14" s="92" t="s">
        <v>103</v>
      </c>
      <c r="P14" s="105"/>
      <c r="Q14" s="96">
        <f>Q13/Q$13</f>
        <v>1</v>
      </c>
      <c r="R14" s="97">
        <f>R13/R$13</f>
        <v>1</v>
      </c>
      <c r="S14" s="98" t="s">
        <v>104</v>
      </c>
    </row>
    <row r="15" spans="1:19" ht="20.100000000000001" customHeight="1">
      <c r="B15" s="89"/>
      <c r="C15" s="83"/>
      <c r="D15" s="83"/>
      <c r="E15" s="90"/>
      <c r="F15" s="90"/>
      <c r="G15" s="91"/>
      <c r="N15" s="14" t="s">
        <v>127</v>
      </c>
      <c r="O15" s="14" t="s">
        <v>128</v>
      </c>
      <c r="P15" s="14" t="s">
        <v>129</v>
      </c>
      <c r="Q15" s="14" t="s">
        <v>130</v>
      </c>
    </row>
    <row r="16" spans="1:19" ht="20.100000000000001" customHeight="1">
      <c r="M16" s="14" t="s">
        <v>131</v>
      </c>
      <c r="N16" s="58">
        <f>D5/(D5+F5+H5+J5)</f>
        <v>0.58413190529875991</v>
      </c>
      <c r="O16" s="58">
        <f>F5/(D5+F5+H5+J5)</f>
        <v>0.21696327911096794</v>
      </c>
      <c r="P16" s="58">
        <f>H5/(D5+F5+H5+J5)</f>
        <v>5.8966822354646481E-2</v>
      </c>
      <c r="Q16" s="58">
        <f>J5/(D5+F5+H5+J5)</f>
        <v>0.1399379932356257</v>
      </c>
    </row>
    <row r="17" spans="13:17" ht="20.100000000000001" customHeight="1">
      <c r="M17" s="14" t="s">
        <v>132</v>
      </c>
      <c r="N17" s="58">
        <f t="shared" ref="N17:N23" si="0">D6/(D6+F6+H6+J6)</f>
        <v>0.58894511483067347</v>
      </c>
      <c r="O17" s="58">
        <f t="shared" ref="O17:O23" si="1">F6/(D6+F6+H6+J6)</f>
        <v>0.22862332944076813</v>
      </c>
      <c r="P17" s="58">
        <f t="shared" ref="P17:P23" si="2">H6/(D6+F6+H6+J6)</f>
        <v>3.7628130271182045E-2</v>
      </c>
      <c r="Q17" s="58">
        <f t="shared" ref="Q17:Q23" si="3">J6/(D6+F6+H6+J6)</f>
        <v>0.1448034254573764</v>
      </c>
    </row>
    <row r="18" spans="13:17" ht="20.100000000000001" customHeight="1">
      <c r="M18" s="14" t="s">
        <v>133</v>
      </c>
      <c r="N18" s="58">
        <f t="shared" si="0"/>
        <v>0.60317026509975402</v>
      </c>
      <c r="O18" s="58">
        <f t="shared" si="1"/>
        <v>0.2403662202787647</v>
      </c>
      <c r="P18" s="58">
        <f t="shared" si="2"/>
        <v>3.2932495217272477E-2</v>
      </c>
      <c r="Q18" s="58">
        <f t="shared" si="3"/>
        <v>0.1235310194042088</v>
      </c>
    </row>
    <row r="19" spans="13:17" ht="20.100000000000001" customHeight="1">
      <c r="M19" s="14" t="s">
        <v>134</v>
      </c>
      <c r="N19" s="58">
        <f t="shared" si="0"/>
        <v>0.57217246406998545</v>
      </c>
      <c r="O19" s="58">
        <f t="shared" si="1"/>
        <v>0.22620287440116643</v>
      </c>
      <c r="P19" s="58">
        <f t="shared" si="2"/>
        <v>6.8527390127056859E-2</v>
      </c>
      <c r="Q19" s="58">
        <f t="shared" si="3"/>
        <v>0.13309727140179128</v>
      </c>
    </row>
    <row r="20" spans="13:17" ht="20.100000000000001" customHeight="1">
      <c r="M20" s="14" t="s">
        <v>135</v>
      </c>
      <c r="N20" s="58">
        <f t="shared" si="0"/>
        <v>0.61033369214208821</v>
      </c>
      <c r="O20" s="58">
        <f t="shared" si="1"/>
        <v>0.17061356297093649</v>
      </c>
      <c r="P20" s="58">
        <f t="shared" si="2"/>
        <v>2.4757804090419805E-2</v>
      </c>
      <c r="Q20" s="58">
        <f t="shared" si="3"/>
        <v>0.19429494079655543</v>
      </c>
    </row>
    <row r="21" spans="13:17" ht="20.100000000000001" customHeight="1">
      <c r="M21" s="14" t="s">
        <v>136</v>
      </c>
      <c r="N21" s="58">
        <f t="shared" si="0"/>
        <v>0.58223455933379598</v>
      </c>
      <c r="O21" s="58">
        <f t="shared" si="1"/>
        <v>0.20853573907009021</v>
      </c>
      <c r="P21" s="58">
        <f t="shared" si="2"/>
        <v>7.356002775850104E-2</v>
      </c>
      <c r="Q21" s="58">
        <f t="shared" si="3"/>
        <v>0.13566967383761278</v>
      </c>
    </row>
    <row r="22" spans="13:17" ht="20.100000000000001" customHeight="1">
      <c r="M22" s="14" t="s">
        <v>137</v>
      </c>
      <c r="N22" s="58">
        <f t="shared" si="0"/>
        <v>0.57021007739693574</v>
      </c>
      <c r="O22" s="58">
        <f t="shared" si="1"/>
        <v>0.20281156215447796</v>
      </c>
      <c r="P22" s="58">
        <f t="shared" si="2"/>
        <v>7.5501500552835249E-2</v>
      </c>
      <c r="Q22" s="58">
        <f t="shared" si="3"/>
        <v>0.15147685989575108</v>
      </c>
    </row>
    <row r="23" spans="13:17" ht="20.100000000000001" customHeight="1">
      <c r="M23" s="14" t="s">
        <v>138</v>
      </c>
      <c r="N23" s="58">
        <f t="shared" si="0"/>
        <v>0.5862960117343019</v>
      </c>
      <c r="O23" s="58">
        <f t="shared" si="1"/>
        <v>0.2144303974296291</v>
      </c>
      <c r="P23" s="58">
        <f t="shared" si="2"/>
        <v>7.4876021512886776E-2</v>
      </c>
      <c r="Q23" s="58">
        <f t="shared" si="3"/>
        <v>0.12439756932318223</v>
      </c>
    </row>
    <row r="24" spans="13:17" ht="20.100000000000001" customHeight="1">
      <c r="M24" s="14" t="s">
        <v>139</v>
      </c>
      <c r="N24" s="58">
        <f t="shared" ref="N24" si="4">D13/(D13+F13+H13+J13)</f>
        <v>0.56056527590847915</v>
      </c>
      <c r="O24" s="58">
        <f t="shared" ref="O24" si="5">F13/(D13+F13+H13+J13)</f>
        <v>0.20143562135486764</v>
      </c>
      <c r="P24" s="58">
        <f t="shared" ref="P24" si="6">H13/(D13+F13+H13+J13)</f>
        <v>5.8546433378196504E-2</v>
      </c>
      <c r="Q24" s="58">
        <f t="shared" ref="Q24" si="7">J13/(D13+F13+H13+J13)</f>
        <v>0.17945266935845672</v>
      </c>
    </row>
    <row r="25" spans="13:17" ht="20.100000000000001" customHeight="1"/>
    <row r="26" spans="13:17" ht="20.100000000000001" customHeight="1"/>
    <row r="27" spans="13:17" ht="20.100000000000001" customHeight="1"/>
    <row r="28" spans="13:17" ht="20.100000000000001" customHeight="1">
      <c r="N28" s="14" t="s">
        <v>127</v>
      </c>
      <c r="O28" s="14" t="s">
        <v>128</v>
      </c>
      <c r="P28" s="14" t="s">
        <v>129</v>
      </c>
      <c r="Q28" s="14" t="s">
        <v>130</v>
      </c>
    </row>
    <row r="29" spans="13:17" ht="20.100000000000001" customHeight="1">
      <c r="M29" s="14" t="s">
        <v>131</v>
      </c>
      <c r="N29" s="58">
        <f>E5/(E5+G5+I5+K5)</f>
        <v>0.39157553604401402</v>
      </c>
      <c r="O29" s="58">
        <f>G5/(E5+G5+I5+K5)</f>
        <v>4.7253051198446659E-2</v>
      </c>
      <c r="P29" s="58">
        <f>I5/(E5+G5+I5+K5)</f>
        <v>0.14608561805188131</v>
      </c>
      <c r="Q29" s="58">
        <f>K5/(E5+G5+I5+K5)</f>
        <v>0.41508579470565804</v>
      </c>
    </row>
    <row r="30" spans="13:17" ht="20.100000000000001" customHeight="1">
      <c r="M30" s="14" t="s">
        <v>132</v>
      </c>
      <c r="N30" s="58">
        <f t="shared" ref="N30:N37" si="8">E6/(E6+G6+I6+K6)</f>
        <v>0.36893351928350271</v>
      </c>
      <c r="O30" s="58">
        <f t="shared" ref="O30:O37" si="9">G6/(E6+G6+I6+K6)</f>
        <v>5.1284182077475746E-2</v>
      </c>
      <c r="P30" s="58">
        <f t="shared" ref="P30:P37" si="10">I6/(E6+G6+I6+K6)</f>
        <v>9.733094170109291E-2</v>
      </c>
      <c r="Q30" s="58">
        <f t="shared" ref="Q30:Q37" si="11">K6/(E6+G6+I6+K6)</f>
        <v>0.48245135693792862</v>
      </c>
    </row>
    <row r="31" spans="13:17" ht="20.100000000000001" customHeight="1">
      <c r="M31" s="14" t="s">
        <v>133</v>
      </c>
      <c r="N31" s="58">
        <f t="shared" si="8"/>
        <v>0.44237558637067431</v>
      </c>
      <c r="O31" s="58">
        <f t="shared" si="9"/>
        <v>5.4776318613591952E-2</v>
      </c>
      <c r="P31" s="58">
        <f t="shared" si="10"/>
        <v>9.2545107959000145E-2</v>
      </c>
      <c r="Q31" s="58">
        <f t="shared" si="11"/>
        <v>0.41030298705673368</v>
      </c>
    </row>
    <row r="32" spans="13:17" ht="20.100000000000001" customHeight="1">
      <c r="M32" s="14" t="s">
        <v>134</v>
      </c>
      <c r="N32" s="58">
        <f t="shared" si="8"/>
        <v>0.3638947374823297</v>
      </c>
      <c r="O32" s="58">
        <f t="shared" si="9"/>
        <v>4.5029559711376684E-2</v>
      </c>
      <c r="P32" s="58">
        <f t="shared" si="10"/>
        <v>0.18315640659637755</v>
      </c>
      <c r="Q32" s="58">
        <f t="shared" si="11"/>
        <v>0.40791929620991596</v>
      </c>
    </row>
    <row r="33" spans="13:17" ht="20.100000000000001" customHeight="1">
      <c r="M33" s="14" t="s">
        <v>135</v>
      </c>
      <c r="N33" s="58">
        <f t="shared" si="8"/>
        <v>0.37707610730975027</v>
      </c>
      <c r="O33" s="58">
        <f t="shared" si="9"/>
        <v>2.9978911966795519E-2</v>
      </c>
      <c r="P33" s="58">
        <f t="shared" si="10"/>
        <v>6.0311859700365518E-2</v>
      </c>
      <c r="Q33" s="58">
        <f t="shared" si="11"/>
        <v>0.53263312102308868</v>
      </c>
    </row>
    <row r="34" spans="13:17" ht="20.100000000000001" customHeight="1">
      <c r="M34" s="14" t="s">
        <v>136</v>
      </c>
      <c r="N34" s="58">
        <f t="shared" si="8"/>
        <v>0.39754493352587156</v>
      </c>
      <c r="O34" s="58">
        <f t="shared" si="9"/>
        <v>4.5319415465824846E-2</v>
      </c>
      <c r="P34" s="58">
        <f t="shared" si="10"/>
        <v>0.1692894238013595</v>
      </c>
      <c r="Q34" s="58">
        <f t="shared" si="11"/>
        <v>0.38784622720694401</v>
      </c>
    </row>
    <row r="35" spans="13:17" ht="20.100000000000001" customHeight="1">
      <c r="M35" s="14" t="s">
        <v>137</v>
      </c>
      <c r="N35" s="58">
        <f t="shared" si="8"/>
        <v>0.3798140381425032</v>
      </c>
      <c r="O35" s="58">
        <f t="shared" si="9"/>
        <v>4.7658918791974335E-2</v>
      </c>
      <c r="P35" s="58">
        <f t="shared" si="10"/>
        <v>0.16737181900563436</v>
      </c>
      <c r="Q35" s="58">
        <f t="shared" si="11"/>
        <v>0.40515522405988807</v>
      </c>
    </row>
    <row r="36" spans="13:17" ht="20.100000000000001" customHeight="1">
      <c r="M36" s="14" t="s">
        <v>138</v>
      </c>
      <c r="N36" s="58">
        <f t="shared" si="8"/>
        <v>0.40184172689992381</v>
      </c>
      <c r="O36" s="58">
        <f t="shared" si="9"/>
        <v>4.7802763421310825E-2</v>
      </c>
      <c r="P36" s="58">
        <f t="shared" si="10"/>
        <v>0.19244635337924429</v>
      </c>
      <c r="Q36" s="58">
        <f t="shared" si="11"/>
        <v>0.35790915629952108</v>
      </c>
    </row>
    <row r="37" spans="13:17" ht="20.100000000000001" customHeight="1">
      <c r="M37" s="14" t="s">
        <v>139</v>
      </c>
      <c r="N37" s="58">
        <f t="shared" si="8"/>
        <v>0.37631187354801893</v>
      </c>
      <c r="O37" s="58">
        <f t="shared" si="9"/>
        <v>3.9606723206985855E-2</v>
      </c>
      <c r="P37" s="58">
        <f t="shared" si="10"/>
        <v>0.11557399679414715</v>
      </c>
      <c r="Q37" s="58">
        <f t="shared" si="11"/>
        <v>0.46850740645084799</v>
      </c>
    </row>
    <row r="38" spans="13:17" ht="20.100000000000001" customHeight="1"/>
    <row r="39" spans="13:17" ht="20.100000000000001" customHeight="1"/>
    <row r="40" spans="13:17" ht="20.100000000000001" customHeight="1"/>
    <row r="41" spans="13:17" ht="20.100000000000001" customHeight="1"/>
    <row r="42" spans="13:17" ht="20.100000000000001" customHeight="1"/>
    <row r="43" spans="13:17" ht="20.100000000000001" customHeight="1"/>
    <row r="44" spans="13:17" ht="20.100000000000001" customHeight="1"/>
    <row r="45" spans="13:17" ht="20.100000000000001" customHeight="1"/>
    <row r="46" spans="13:17" ht="20.100000000000001" customHeight="1"/>
    <row r="47" spans="13:17" ht="20.100000000000001" customHeight="1"/>
    <row r="48" spans="13:17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0.100000000000001" customHeight="1"/>
    <row r="93" ht="20.100000000000001" customHeight="1"/>
    <row r="94" ht="20.100000000000001" customHeight="1"/>
    <row r="95" ht="20.100000000000001" customHeight="1"/>
    <row r="96" ht="20.100000000000001" customHeight="1"/>
    <row r="97" spans="4:11" ht="20.100000000000001" customHeight="1"/>
    <row r="98" spans="4:11" ht="20.100000000000001" customHeight="1"/>
    <row r="99" spans="4:11" ht="20.100000000000001" customHeight="1"/>
    <row r="100" spans="4:11" ht="20.100000000000001" customHeight="1"/>
    <row r="101" spans="4:11" ht="20.100000000000001" customHeight="1"/>
    <row r="102" spans="4:11" ht="20.100000000000001" customHeight="1"/>
    <row r="103" spans="4:11" ht="20.100000000000001" customHeight="1"/>
    <row r="104" spans="4:11" ht="20.100000000000001" customHeight="1"/>
    <row r="105" spans="4:11" ht="20.100000000000001" customHeight="1">
      <c r="D105" s="14">
        <v>0</v>
      </c>
      <c r="E105" s="14">
        <v>0</v>
      </c>
      <c r="F105" s="14">
        <v>0</v>
      </c>
      <c r="G105" s="14">
        <v>0</v>
      </c>
      <c r="H105" s="14">
        <v>0</v>
      </c>
      <c r="I105" s="14">
        <v>0</v>
      </c>
      <c r="J105" s="14">
        <v>0</v>
      </c>
      <c r="K105" s="14">
        <v>0</v>
      </c>
    </row>
    <row r="106" spans="4:11" ht="20.100000000000001" customHeight="1"/>
    <row r="107" spans="4:11" ht="20.100000000000001" customHeight="1"/>
    <row r="108" spans="4:11" ht="20.100000000000001" customHeight="1"/>
    <row r="109" spans="4:11" ht="20.100000000000001" customHeight="1"/>
  </sheetData>
  <mergeCells count="13">
    <mergeCell ref="F3:G3"/>
    <mergeCell ref="H3:I3"/>
    <mergeCell ref="J3:K3"/>
    <mergeCell ref="B3:C4"/>
    <mergeCell ref="B9:C9"/>
    <mergeCell ref="B10:C10"/>
    <mergeCell ref="B11:C11"/>
    <mergeCell ref="B12:C12"/>
    <mergeCell ref="D3:E3"/>
    <mergeCell ref="B5:C5"/>
    <mergeCell ref="B6:C6"/>
    <mergeCell ref="B7:C7"/>
    <mergeCell ref="B8:C8"/>
  </mergeCells>
  <phoneticPr fontId="2"/>
  <pageMargins left="0.51181102362204722" right="0.51181102362204722" top="0.35433070866141736" bottom="0.35433070866141736" header="0.31496062992125984" footer="0.31496062992125984"/>
  <pageSetup paperSize="9" scale="91" orientation="portrait" r:id="rId1"/>
  <colBreaks count="1" manualBreakCount="1">
    <brk id="20" max="147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N101"/>
  <sheetViews>
    <sheetView zoomScaleNormal="100" workbookViewId="0"/>
  </sheetViews>
  <sheetFormatPr defaultRowHeight="13.5"/>
  <cols>
    <col min="1" max="1" width="2.375" customWidth="1"/>
    <col min="2" max="2" width="5.625" customWidth="1"/>
    <col min="3" max="4" width="14.625" customWidth="1"/>
    <col min="5" max="8" width="12.625" customWidth="1"/>
  </cols>
  <sheetData>
    <row r="1" spans="1:14" s="14" customFormat="1" ht="20.100000000000001" customHeight="1">
      <c r="A1" s="104" t="s">
        <v>97</v>
      </c>
    </row>
    <row r="2" spans="1:14" s="14" customFormat="1" ht="20.100000000000001" customHeight="1"/>
    <row r="3" spans="1:14" s="14" customFormat="1" ht="20.100000000000001" customHeight="1">
      <c r="B3" s="191" t="s">
        <v>49</v>
      </c>
      <c r="C3" s="215"/>
      <c r="D3" s="216"/>
      <c r="E3" s="219" t="s">
        <v>47</v>
      </c>
      <c r="F3" s="204" t="s">
        <v>98</v>
      </c>
      <c r="G3" s="219" t="s">
        <v>52</v>
      </c>
      <c r="H3" s="204" t="s">
        <v>98</v>
      </c>
    </row>
    <row r="4" spans="1:14" s="14" customFormat="1" ht="20.100000000000001" customHeight="1" thickBot="1">
      <c r="B4" s="192"/>
      <c r="C4" s="217"/>
      <c r="D4" s="218"/>
      <c r="E4" s="220"/>
      <c r="F4" s="205"/>
      <c r="G4" s="220"/>
      <c r="H4" s="205"/>
      <c r="N4" s="24"/>
    </row>
    <row r="5" spans="1:14" s="14" customFormat="1" ht="20.100000000000001" customHeight="1" thickTop="1">
      <c r="B5" s="206" t="s">
        <v>64</v>
      </c>
      <c r="C5" s="209" t="s">
        <v>3</v>
      </c>
      <c r="D5" s="210"/>
      <c r="E5" s="148">
        <v>5056</v>
      </c>
      <c r="F5" s="149">
        <f>E5/SUM(E$5:E$15)</f>
        <v>0.1742546958469757</v>
      </c>
      <c r="G5" s="150">
        <v>290300.92999999993</v>
      </c>
      <c r="H5" s="151">
        <f>G5/SUM(G$5:G$15)</f>
        <v>0.16148602648033036</v>
      </c>
      <c r="N5" s="24"/>
    </row>
    <row r="6" spans="1:14" s="14" customFormat="1" ht="20.100000000000001" customHeight="1">
      <c r="B6" s="207"/>
      <c r="C6" s="211" t="s">
        <v>8</v>
      </c>
      <c r="D6" s="212"/>
      <c r="E6" s="152">
        <v>179</v>
      </c>
      <c r="F6" s="153">
        <f t="shared" ref="F6:F15" si="0">E6/SUM(E$5:E$15)</f>
        <v>6.169222815784939E-3</v>
      </c>
      <c r="G6" s="154">
        <v>12344.68</v>
      </c>
      <c r="H6" s="155">
        <f t="shared" ref="H6:H15" si="1">G6/SUM(G$5:G$15)</f>
        <v>6.8669890977311205E-3</v>
      </c>
      <c r="N6" s="24"/>
    </row>
    <row r="7" spans="1:14" s="14" customFormat="1" ht="20.100000000000001" customHeight="1">
      <c r="B7" s="207"/>
      <c r="C7" s="211" t="s">
        <v>9</v>
      </c>
      <c r="D7" s="212"/>
      <c r="E7" s="152">
        <v>1382</v>
      </c>
      <c r="F7" s="153">
        <f t="shared" si="0"/>
        <v>4.7630535929691541E-2</v>
      </c>
      <c r="G7" s="154">
        <v>64804.22</v>
      </c>
      <c r="H7" s="155">
        <f t="shared" si="1"/>
        <v>3.6048716712540868E-2</v>
      </c>
      <c r="N7" s="24"/>
    </row>
    <row r="8" spans="1:14" s="14" customFormat="1" ht="20.100000000000001" customHeight="1">
      <c r="B8" s="207"/>
      <c r="C8" s="211" t="s">
        <v>10</v>
      </c>
      <c r="D8" s="212"/>
      <c r="E8" s="152">
        <v>301</v>
      </c>
      <c r="F8" s="153">
        <f t="shared" si="0"/>
        <v>1.0373944511459589E-2</v>
      </c>
      <c r="G8" s="154">
        <v>12356.869999999999</v>
      </c>
      <c r="H8" s="155">
        <f t="shared" si="1"/>
        <v>6.8737700428104041E-3</v>
      </c>
      <c r="N8" s="24"/>
    </row>
    <row r="9" spans="1:14" s="14" customFormat="1" ht="20.100000000000001" customHeight="1">
      <c r="B9" s="207"/>
      <c r="C9" s="213" t="s">
        <v>66</v>
      </c>
      <c r="D9" s="214"/>
      <c r="E9" s="152">
        <v>2803</v>
      </c>
      <c r="F9" s="153">
        <f t="shared" si="0"/>
        <v>9.6605204204721698E-2</v>
      </c>
      <c r="G9" s="154">
        <v>38075.069999999992</v>
      </c>
      <c r="H9" s="155">
        <f t="shared" si="1"/>
        <v>2.1180062228048777E-2</v>
      </c>
      <c r="N9" s="24"/>
    </row>
    <row r="10" spans="1:14" s="14" customFormat="1" ht="20.100000000000001" customHeight="1">
      <c r="B10" s="207"/>
      <c r="C10" s="211" t="s">
        <v>50</v>
      </c>
      <c r="D10" s="212"/>
      <c r="E10" s="152">
        <v>6003</v>
      </c>
      <c r="F10" s="153">
        <f t="shared" si="0"/>
        <v>0.2068929863863519</v>
      </c>
      <c r="G10" s="154">
        <v>632295.59</v>
      </c>
      <c r="H10" s="155">
        <f t="shared" si="1"/>
        <v>0.3517277825811172</v>
      </c>
      <c r="N10" s="24"/>
    </row>
    <row r="11" spans="1:14" s="14" customFormat="1" ht="20.100000000000001" customHeight="1">
      <c r="B11" s="207"/>
      <c r="C11" s="211" t="s">
        <v>51</v>
      </c>
      <c r="D11" s="212"/>
      <c r="E11" s="152">
        <v>3075</v>
      </c>
      <c r="F11" s="153">
        <f t="shared" si="0"/>
        <v>0.10597966569016026</v>
      </c>
      <c r="G11" s="154">
        <v>285576.21000000008</v>
      </c>
      <c r="H11" s="155">
        <f t="shared" si="1"/>
        <v>0.15885780114521991</v>
      </c>
      <c r="N11" s="24"/>
    </row>
    <row r="12" spans="1:14" s="14" customFormat="1" ht="20.100000000000001" customHeight="1">
      <c r="B12" s="207"/>
      <c r="C12" s="213" t="s">
        <v>67</v>
      </c>
      <c r="D12" s="214"/>
      <c r="E12" s="152">
        <v>1312</v>
      </c>
      <c r="F12" s="153">
        <f t="shared" si="0"/>
        <v>4.5217990694468378E-2</v>
      </c>
      <c r="G12" s="154">
        <v>130095.65000000002</v>
      </c>
      <c r="H12" s="155">
        <f t="shared" si="1"/>
        <v>7.236845428251229E-2</v>
      </c>
      <c r="N12" s="24"/>
    </row>
    <row r="13" spans="1:14" s="14" customFormat="1" ht="20.100000000000001" customHeight="1">
      <c r="B13" s="207"/>
      <c r="C13" s="213" t="s">
        <v>68</v>
      </c>
      <c r="D13" s="214"/>
      <c r="E13" s="152">
        <v>275</v>
      </c>
      <c r="F13" s="153">
        <f t="shared" si="0"/>
        <v>9.477856281233845E-3</v>
      </c>
      <c r="G13" s="154">
        <v>20833.709999999995</v>
      </c>
      <c r="H13" s="155">
        <f t="shared" si="1"/>
        <v>1.1589191411627663E-2</v>
      </c>
      <c r="N13" s="24"/>
    </row>
    <row r="14" spans="1:14" s="14" customFormat="1" ht="20.100000000000001" customHeight="1">
      <c r="B14" s="207"/>
      <c r="C14" s="213" t="s">
        <v>69</v>
      </c>
      <c r="D14" s="214"/>
      <c r="E14" s="152">
        <v>1051</v>
      </c>
      <c r="F14" s="153">
        <f t="shared" si="0"/>
        <v>3.6222643460279168E-2</v>
      </c>
      <c r="G14" s="154">
        <v>209592.5</v>
      </c>
      <c r="H14" s="155">
        <f t="shared" si="1"/>
        <v>0.1165902568933508</v>
      </c>
      <c r="N14" s="24"/>
    </row>
    <row r="15" spans="1:14" s="14" customFormat="1" ht="20.100000000000001" customHeight="1">
      <c r="B15" s="208"/>
      <c r="C15" s="221" t="s">
        <v>70</v>
      </c>
      <c r="D15" s="222"/>
      <c r="E15" s="156">
        <v>7578</v>
      </c>
      <c r="F15" s="157">
        <f t="shared" si="0"/>
        <v>0.261175254178873</v>
      </c>
      <c r="G15" s="158">
        <v>101409.08999999998</v>
      </c>
      <c r="H15" s="159">
        <f t="shared" si="1"/>
        <v>5.6410949124710709E-2</v>
      </c>
      <c r="N15" s="24"/>
    </row>
    <row r="16" spans="1:14" s="14" customFormat="1" ht="20.100000000000001" customHeight="1">
      <c r="B16" s="223" t="s">
        <v>65</v>
      </c>
      <c r="C16" s="224" t="s">
        <v>81</v>
      </c>
      <c r="D16" s="225"/>
      <c r="E16" s="160">
        <v>1873</v>
      </c>
      <c r="F16" s="161">
        <f>E16/SUM(E$16:E$26)</f>
        <v>0.17379604713742228</v>
      </c>
      <c r="G16" s="162">
        <v>38150.219999999994</v>
      </c>
      <c r="H16" s="163">
        <f>G16/SUM(G$16:G$26)</f>
        <v>0.17586088824771098</v>
      </c>
    </row>
    <row r="17" spans="2:8" s="14" customFormat="1" ht="20.100000000000001" customHeight="1">
      <c r="B17" s="207"/>
      <c r="C17" s="213" t="s">
        <v>82</v>
      </c>
      <c r="D17" s="214"/>
      <c r="E17" s="152">
        <v>2</v>
      </c>
      <c r="F17" s="153">
        <f t="shared" ref="F17:F26" si="2">E17/SUM(E$16:E$26)</f>
        <v>1.8558040270947389E-4</v>
      </c>
      <c r="G17" s="154">
        <v>77.61</v>
      </c>
      <c r="H17" s="155">
        <f t="shared" ref="H17:H26" si="3">G17/SUM(G$16:G$26)</f>
        <v>3.5775844901824556E-4</v>
      </c>
    </row>
    <row r="18" spans="2:8" s="14" customFormat="1" ht="20.100000000000001" customHeight="1">
      <c r="B18" s="207"/>
      <c r="C18" s="213" t="s">
        <v>83</v>
      </c>
      <c r="D18" s="214"/>
      <c r="E18" s="152">
        <v>399</v>
      </c>
      <c r="F18" s="153">
        <f t="shared" si="2"/>
        <v>3.7023290340540041E-2</v>
      </c>
      <c r="G18" s="154">
        <v>12099.319999999998</v>
      </c>
      <c r="H18" s="155">
        <f t="shared" si="3"/>
        <v>5.5774178036019043E-2</v>
      </c>
    </row>
    <row r="19" spans="2:8" s="14" customFormat="1" ht="20.100000000000001" customHeight="1">
      <c r="B19" s="207"/>
      <c r="C19" s="213" t="s">
        <v>84</v>
      </c>
      <c r="D19" s="214"/>
      <c r="E19" s="152">
        <v>112</v>
      </c>
      <c r="F19" s="153">
        <f t="shared" si="2"/>
        <v>1.0392502551730538E-2</v>
      </c>
      <c r="G19" s="154">
        <v>3986.7599999999998</v>
      </c>
      <c r="H19" s="155">
        <f t="shared" si="3"/>
        <v>1.8377748669088784E-2</v>
      </c>
    </row>
    <row r="20" spans="2:8" s="14" customFormat="1" ht="20.100000000000001" customHeight="1">
      <c r="B20" s="207"/>
      <c r="C20" s="213" t="s">
        <v>85</v>
      </c>
      <c r="D20" s="214"/>
      <c r="E20" s="152">
        <v>294</v>
      </c>
      <c r="F20" s="153">
        <f t="shared" si="2"/>
        <v>2.7280319198292661E-2</v>
      </c>
      <c r="G20" s="154">
        <v>3642.7599999999998</v>
      </c>
      <c r="H20" s="155">
        <f t="shared" si="3"/>
        <v>1.6792013500137922E-2</v>
      </c>
    </row>
    <row r="21" spans="2:8" s="14" customFormat="1" ht="20.100000000000001" customHeight="1">
      <c r="B21" s="207"/>
      <c r="C21" s="213" t="s">
        <v>86</v>
      </c>
      <c r="D21" s="214"/>
      <c r="E21" s="152">
        <v>1819</v>
      </c>
      <c r="F21" s="153">
        <f t="shared" si="2"/>
        <v>0.16878537626426648</v>
      </c>
      <c r="G21" s="154">
        <v>47714.549999999996</v>
      </c>
      <c r="H21" s="155">
        <f t="shared" si="3"/>
        <v>0.21994953490018718</v>
      </c>
    </row>
    <row r="22" spans="2:8" s="14" customFormat="1" ht="20.100000000000001" customHeight="1">
      <c r="B22" s="207"/>
      <c r="C22" s="213" t="s">
        <v>87</v>
      </c>
      <c r="D22" s="214"/>
      <c r="E22" s="152">
        <v>2137</v>
      </c>
      <c r="F22" s="153">
        <f t="shared" si="2"/>
        <v>0.19829266029507284</v>
      </c>
      <c r="G22" s="154">
        <v>66976.320000000007</v>
      </c>
      <c r="H22" s="155">
        <f t="shared" si="3"/>
        <v>0.30874042474100893</v>
      </c>
    </row>
    <row r="23" spans="2:8" s="14" customFormat="1" ht="20.100000000000001" customHeight="1">
      <c r="B23" s="207"/>
      <c r="C23" s="213" t="s">
        <v>88</v>
      </c>
      <c r="D23" s="214"/>
      <c r="E23" s="152">
        <v>92</v>
      </c>
      <c r="F23" s="153">
        <f t="shared" si="2"/>
        <v>8.5366985246357989E-3</v>
      </c>
      <c r="G23" s="154">
        <v>2796.1099999999997</v>
      </c>
      <c r="H23" s="155">
        <f t="shared" si="3"/>
        <v>1.2889215009462782E-2</v>
      </c>
    </row>
    <row r="24" spans="2:8" s="14" customFormat="1" ht="20.100000000000001" customHeight="1">
      <c r="B24" s="207"/>
      <c r="C24" s="213" t="s">
        <v>89</v>
      </c>
      <c r="D24" s="214"/>
      <c r="E24" s="152">
        <v>15</v>
      </c>
      <c r="F24" s="153">
        <f t="shared" si="2"/>
        <v>1.3918530203210541E-3</v>
      </c>
      <c r="G24" s="154">
        <v>551.55000000000007</v>
      </c>
      <c r="H24" s="155">
        <f t="shared" si="3"/>
        <v>2.5424774198687457E-3</v>
      </c>
    </row>
    <row r="25" spans="2:8" s="14" customFormat="1" ht="20.100000000000001" customHeight="1">
      <c r="B25" s="207"/>
      <c r="C25" s="213" t="s">
        <v>90</v>
      </c>
      <c r="D25" s="214"/>
      <c r="E25" s="152">
        <v>244</v>
      </c>
      <c r="F25" s="153">
        <f t="shared" si="2"/>
        <v>2.2640809130555814E-2</v>
      </c>
      <c r="G25" s="154">
        <v>18359.96</v>
      </c>
      <c r="H25" s="155">
        <f t="shared" si="3"/>
        <v>8.4633820559683381E-2</v>
      </c>
    </row>
    <row r="26" spans="2:8" s="14" customFormat="1" ht="20.100000000000001" customHeight="1">
      <c r="B26" s="208"/>
      <c r="C26" s="221" t="s">
        <v>91</v>
      </c>
      <c r="D26" s="222"/>
      <c r="E26" s="156">
        <v>3790</v>
      </c>
      <c r="F26" s="157">
        <f t="shared" si="2"/>
        <v>0.35167486313445301</v>
      </c>
      <c r="G26" s="158">
        <v>22578.920000000006</v>
      </c>
      <c r="H26" s="159">
        <f t="shared" si="3"/>
        <v>0.10408194046781404</v>
      </c>
    </row>
    <row r="27" spans="2:8" s="14" customFormat="1" ht="20.100000000000001" customHeight="1">
      <c r="B27" s="232" t="s">
        <v>80</v>
      </c>
      <c r="C27" s="224" t="s">
        <v>71</v>
      </c>
      <c r="D27" s="225"/>
      <c r="E27" s="160">
        <v>93</v>
      </c>
      <c r="F27" s="161">
        <f>E27/SUM(E$27:E$36)</f>
        <v>3.1751451007169681E-2</v>
      </c>
      <c r="G27" s="162">
        <v>12540.27</v>
      </c>
      <c r="H27" s="163">
        <f>G27/SUM(G$27:G$36)</f>
        <v>1.8698273045896968E-2</v>
      </c>
    </row>
    <row r="28" spans="2:8" s="14" customFormat="1" ht="20.100000000000001" customHeight="1">
      <c r="B28" s="233"/>
      <c r="C28" s="213" t="s">
        <v>72</v>
      </c>
      <c r="D28" s="214"/>
      <c r="E28" s="152">
        <v>1</v>
      </c>
      <c r="F28" s="153">
        <f t="shared" ref="F28:F36" si="4">E28/SUM(E$27:E$36)</f>
        <v>3.414134516899966E-4</v>
      </c>
      <c r="G28" s="154">
        <v>123.97</v>
      </c>
      <c r="H28" s="155">
        <f t="shared" ref="H28:H36" si="5">G28/SUM(G$27:G$36)</f>
        <v>1.8484649130360409E-4</v>
      </c>
    </row>
    <row r="29" spans="2:8" s="14" customFormat="1" ht="20.100000000000001" customHeight="1">
      <c r="B29" s="233"/>
      <c r="C29" s="213" t="s">
        <v>73</v>
      </c>
      <c r="D29" s="214"/>
      <c r="E29" s="152">
        <v>179</v>
      </c>
      <c r="F29" s="153">
        <f t="shared" si="4"/>
        <v>6.1113007852509386E-2</v>
      </c>
      <c r="G29" s="154">
        <v>26175.919999999995</v>
      </c>
      <c r="H29" s="155">
        <f t="shared" si="5"/>
        <v>3.9029821478130479E-2</v>
      </c>
    </row>
    <row r="30" spans="2:8" s="14" customFormat="1" ht="20.100000000000001" customHeight="1">
      <c r="B30" s="233"/>
      <c r="C30" s="213" t="s">
        <v>74</v>
      </c>
      <c r="D30" s="214"/>
      <c r="E30" s="152">
        <v>10</v>
      </c>
      <c r="F30" s="153">
        <f t="shared" si="4"/>
        <v>3.4141345168999661E-3</v>
      </c>
      <c r="G30" s="154">
        <v>288.14</v>
      </c>
      <c r="H30" s="155">
        <f t="shared" si="5"/>
        <v>4.2963352427377978E-4</v>
      </c>
    </row>
    <row r="31" spans="2:8" s="14" customFormat="1" ht="20.100000000000001" customHeight="1">
      <c r="B31" s="233"/>
      <c r="C31" s="213" t="s">
        <v>75</v>
      </c>
      <c r="D31" s="214"/>
      <c r="E31" s="152">
        <v>526</v>
      </c>
      <c r="F31" s="153">
        <f t="shared" si="4"/>
        <v>0.1795834755889382</v>
      </c>
      <c r="G31" s="154">
        <v>108113.10999999999</v>
      </c>
      <c r="H31" s="155">
        <f t="shared" si="5"/>
        <v>0.16120294464322488</v>
      </c>
    </row>
    <row r="32" spans="2:8" s="14" customFormat="1" ht="20.100000000000001" customHeight="1">
      <c r="B32" s="233"/>
      <c r="C32" s="213" t="s">
        <v>76</v>
      </c>
      <c r="D32" s="214"/>
      <c r="E32" s="152">
        <v>129</v>
      </c>
      <c r="F32" s="153">
        <f t="shared" si="4"/>
        <v>4.4042335268009561E-2</v>
      </c>
      <c r="G32" s="154">
        <v>7720.9499999999989</v>
      </c>
      <c r="H32" s="155">
        <f t="shared" si="5"/>
        <v>1.1512386198520302E-2</v>
      </c>
    </row>
    <row r="33" spans="2:8" s="14" customFormat="1" ht="20.100000000000001" customHeight="1">
      <c r="B33" s="233"/>
      <c r="C33" s="213" t="s">
        <v>77</v>
      </c>
      <c r="D33" s="214"/>
      <c r="E33" s="152">
        <v>1925</v>
      </c>
      <c r="F33" s="153">
        <f t="shared" si="4"/>
        <v>0.65722089450324339</v>
      </c>
      <c r="G33" s="154">
        <v>501432.66000000003</v>
      </c>
      <c r="H33" s="155">
        <f t="shared" si="5"/>
        <v>0.74766530471915038</v>
      </c>
    </row>
    <row r="34" spans="2:8" s="14" customFormat="1" ht="20.100000000000001" customHeight="1">
      <c r="B34" s="233"/>
      <c r="C34" s="213" t="s">
        <v>78</v>
      </c>
      <c r="D34" s="214"/>
      <c r="E34" s="152">
        <v>23</v>
      </c>
      <c r="F34" s="153">
        <f t="shared" si="4"/>
        <v>7.8525093888699212E-3</v>
      </c>
      <c r="G34" s="154">
        <v>5158.4399999999996</v>
      </c>
      <c r="H34" s="155">
        <f t="shared" si="5"/>
        <v>7.6915345212564606E-3</v>
      </c>
    </row>
    <row r="35" spans="2:8" s="14" customFormat="1" ht="20.100000000000001" customHeight="1">
      <c r="B35" s="233"/>
      <c r="C35" s="213" t="s">
        <v>79</v>
      </c>
      <c r="D35" s="214"/>
      <c r="E35" s="152">
        <v>25</v>
      </c>
      <c r="F35" s="153">
        <f t="shared" si="4"/>
        <v>8.5353362922499145E-3</v>
      </c>
      <c r="G35" s="154">
        <v>5340.0700000000006</v>
      </c>
      <c r="H35" s="155">
        <f t="shared" si="5"/>
        <v>7.9623554312788346E-3</v>
      </c>
    </row>
    <row r="36" spans="2:8" s="14" customFormat="1" ht="20.100000000000001" customHeight="1">
      <c r="B36" s="233"/>
      <c r="C36" s="221" t="s">
        <v>92</v>
      </c>
      <c r="D36" s="222"/>
      <c r="E36" s="156">
        <v>18</v>
      </c>
      <c r="F36" s="157">
        <f t="shared" si="4"/>
        <v>6.1454421304199388E-3</v>
      </c>
      <c r="G36" s="158">
        <v>3771.08</v>
      </c>
      <c r="H36" s="159">
        <f t="shared" si="5"/>
        <v>5.62289994696455E-3</v>
      </c>
    </row>
    <row r="37" spans="2:8" s="14" customFormat="1" ht="20.100000000000001" customHeight="1">
      <c r="B37" s="229" t="s">
        <v>93</v>
      </c>
      <c r="C37" s="224" t="s">
        <v>94</v>
      </c>
      <c r="D37" s="225"/>
      <c r="E37" s="160">
        <v>3596</v>
      </c>
      <c r="F37" s="161">
        <f>E37/SUM(E$37:E$39)</f>
        <v>0.51733563516040859</v>
      </c>
      <c r="G37" s="162">
        <v>900965.89999999991</v>
      </c>
      <c r="H37" s="163">
        <f>G37/SUM(G$37:G$39)</f>
        <v>0.47279465206923782</v>
      </c>
    </row>
    <row r="38" spans="2:8" s="14" customFormat="1" ht="20.100000000000001" customHeight="1">
      <c r="B38" s="230"/>
      <c r="C38" s="213" t="s">
        <v>95</v>
      </c>
      <c r="D38" s="214"/>
      <c r="E38" s="152">
        <v>2755</v>
      </c>
      <c r="F38" s="153">
        <f t="shared" ref="F38:F39" si="6">E38/SUM(E$37:E$39)</f>
        <v>0.39634584951805496</v>
      </c>
      <c r="G38" s="154">
        <v>788050.74999999988</v>
      </c>
      <c r="H38" s="155">
        <f t="shared" ref="H38:H39" si="7">G38/SUM(G$37:G$39)</f>
        <v>0.4135408234197897</v>
      </c>
    </row>
    <row r="39" spans="2:8" s="14" customFormat="1" ht="20.100000000000001" customHeight="1">
      <c r="B39" s="231"/>
      <c r="C39" s="221" t="s">
        <v>96</v>
      </c>
      <c r="D39" s="222"/>
      <c r="E39" s="156">
        <v>600</v>
      </c>
      <c r="F39" s="157">
        <f t="shared" si="6"/>
        <v>8.6318515321536476E-2</v>
      </c>
      <c r="G39" s="158">
        <v>216601.14</v>
      </c>
      <c r="H39" s="159">
        <f t="shared" si="7"/>
        <v>0.11366452451097238</v>
      </c>
    </row>
    <row r="40" spans="2:8" s="14" customFormat="1" ht="20.100000000000001" customHeight="1">
      <c r="B40" s="226" t="s">
        <v>111</v>
      </c>
      <c r="C40" s="227"/>
      <c r="D40" s="228"/>
      <c r="E40" s="142">
        <f>SUM(E5:E39)</f>
        <v>49672</v>
      </c>
      <c r="F40" s="164">
        <f>E40/E$40</f>
        <v>1</v>
      </c>
      <c r="G40" s="165">
        <f>SUM(G5:G39)</f>
        <v>4590900.9999999991</v>
      </c>
      <c r="H40" s="166">
        <f>G40/G$40</f>
        <v>1</v>
      </c>
    </row>
    <row r="41" spans="2:8" s="14" customFormat="1" ht="20.100000000000001" customHeight="1">
      <c r="B41" s="83"/>
      <c r="C41" s="83"/>
      <c r="D41" s="83"/>
      <c r="E41" s="84"/>
      <c r="F41" s="84"/>
      <c r="G41" s="85"/>
      <c r="H41" s="86"/>
    </row>
    <row r="42" spans="2:8" s="14" customFormat="1" ht="20.100000000000001" customHeight="1"/>
    <row r="43" spans="2:8" s="14" customFormat="1" ht="20.100000000000001" customHeight="1"/>
    <row r="44" spans="2:8" s="14" customFormat="1" ht="20.100000000000001" customHeight="1"/>
    <row r="45" spans="2:8" s="14" customFormat="1" ht="20.100000000000001" customHeight="1"/>
    <row r="46" spans="2:8" s="14" customFormat="1" ht="20.100000000000001" customHeight="1"/>
    <row r="47" spans="2:8" s="14" customFormat="1" ht="20.100000000000001" customHeight="1"/>
    <row r="48" spans="2:8" s="14" customFormat="1" ht="20.100000000000001" customHeight="1"/>
    <row r="49" s="14" customFormat="1" ht="20.100000000000001" customHeight="1"/>
    <row r="50" s="14" customFormat="1" ht="20.100000000000001" customHeight="1"/>
    <row r="51" s="14" customFormat="1" ht="20.100000000000001" customHeight="1"/>
    <row r="52" s="14" customFormat="1" ht="20.100000000000001" customHeight="1"/>
    <row r="53" s="14" customFormat="1" ht="20.100000000000001" customHeight="1"/>
    <row r="54" s="14" customFormat="1" ht="20.100000000000001" customHeight="1"/>
    <row r="55" s="14" customFormat="1" ht="20.100000000000001" customHeight="1"/>
    <row r="56" s="14" customFormat="1" ht="20.100000000000001" customHeight="1"/>
    <row r="57" s="14" customFormat="1" ht="20.100000000000001" customHeight="1"/>
    <row r="58" s="14" customFormat="1" ht="20.100000000000001" customHeight="1"/>
    <row r="59" s="14" customFormat="1" ht="20.100000000000001" customHeight="1"/>
    <row r="60" s="14" customFormat="1" ht="20.100000000000001" customHeight="1"/>
    <row r="61" s="14" customFormat="1" ht="20.100000000000001" customHeight="1"/>
    <row r="62" s="14" customFormat="1" ht="20.100000000000001" customHeight="1"/>
    <row r="63" s="14" customFormat="1" ht="20.100000000000001" customHeight="1"/>
    <row r="64" s="14" customFormat="1" ht="20.100000000000001" customHeight="1"/>
    <row r="65" s="14" customFormat="1" ht="20.100000000000001" customHeight="1"/>
    <row r="66" s="14" customFormat="1" ht="20.100000000000001" customHeight="1"/>
    <row r="67" s="14" customFormat="1" ht="20.100000000000001" customHeight="1"/>
    <row r="68" s="14" customFormat="1" ht="20.100000000000001" customHeight="1"/>
    <row r="69" s="14" customFormat="1" ht="20.100000000000001" customHeight="1"/>
    <row r="70" s="14" customFormat="1" ht="20.100000000000001" customHeight="1"/>
    <row r="71" s="14" customFormat="1" ht="20.100000000000001" customHeight="1"/>
    <row r="72" s="14" customFormat="1" ht="20.100000000000001" customHeight="1"/>
    <row r="73" s="14" customFormat="1" ht="20.100000000000001" customHeight="1"/>
    <row r="74" s="14" customFormat="1" ht="20.100000000000001" customHeight="1"/>
    <row r="75" s="14" customFormat="1" ht="20.100000000000001" customHeight="1"/>
    <row r="76" s="14" customFormat="1" ht="20.100000000000001" customHeight="1"/>
    <row r="77" s="14" customFormat="1" ht="20.100000000000001" customHeight="1"/>
    <row r="78" s="14" customFormat="1" ht="20.100000000000001" customHeight="1"/>
    <row r="79" s="14" customFormat="1" ht="20.100000000000001" customHeight="1"/>
    <row r="80" s="14" customFormat="1" ht="20.100000000000001" customHeight="1"/>
    <row r="81" s="14" customFormat="1" ht="20.100000000000001" customHeight="1"/>
    <row r="82" s="14" customFormat="1" ht="20.100000000000001" customHeight="1"/>
    <row r="83" s="14" customFormat="1" ht="20.100000000000001" customHeight="1"/>
    <row r="84" s="14" customFormat="1" ht="20.100000000000001" customHeight="1"/>
    <row r="85" s="14" customFormat="1" ht="20.100000000000001" customHeight="1"/>
    <row r="86" s="14" customFormat="1" ht="20.100000000000001" customHeight="1"/>
    <row r="87" s="14" customFormat="1" ht="20.100000000000001" customHeight="1"/>
    <row r="88" s="14" customFormat="1" ht="20.100000000000001" customHeight="1"/>
    <row r="89" s="14" customFormat="1" ht="20.100000000000001" customHeight="1"/>
    <row r="90" s="14" customFormat="1" ht="20.100000000000001" customHeight="1"/>
    <row r="91" s="14" customFormat="1" ht="20.100000000000001" customHeight="1"/>
    <row r="92" s="14" customFormat="1" ht="20.100000000000001" customHeight="1"/>
    <row r="93" s="14" customFormat="1" ht="20.100000000000001" customHeight="1"/>
    <row r="94" s="14" customFormat="1" ht="20.100000000000001" customHeight="1"/>
    <row r="95" s="14" customFormat="1" ht="20.100000000000001" customHeight="1"/>
    <row r="96" s="14" customFormat="1" ht="20.100000000000001" customHeight="1"/>
    <row r="97" s="14" customFormat="1" ht="20.100000000000001" customHeight="1"/>
    <row r="98" s="14" customFormat="1" ht="20.100000000000001" customHeight="1"/>
    <row r="99" s="14" customFormat="1" ht="20.100000000000001" customHeight="1"/>
    <row r="100" s="14" customFormat="1" ht="20.100000000000001" customHeight="1"/>
    <row r="101" s="14" customFormat="1" ht="20.100000000000001" customHeight="1"/>
  </sheetData>
  <mergeCells count="45">
    <mergeCell ref="B40:D40"/>
    <mergeCell ref="C33:D33"/>
    <mergeCell ref="C34:D34"/>
    <mergeCell ref="C35:D35"/>
    <mergeCell ref="C36:D36"/>
    <mergeCell ref="B37:B39"/>
    <mergeCell ref="C37:D37"/>
    <mergeCell ref="C38:D38"/>
    <mergeCell ref="C39:D39"/>
    <mergeCell ref="B27:B36"/>
    <mergeCell ref="C27:D27"/>
    <mergeCell ref="C28:D28"/>
    <mergeCell ref="C29:D29"/>
    <mergeCell ref="C30:D30"/>
    <mergeCell ref="C31:D31"/>
    <mergeCell ref="C32:D32"/>
    <mergeCell ref="C15:D15"/>
    <mergeCell ref="B16:B26"/>
    <mergeCell ref="C16:D16"/>
    <mergeCell ref="C17:D17"/>
    <mergeCell ref="C18:D18"/>
    <mergeCell ref="C19:D19"/>
    <mergeCell ref="C20:D20"/>
    <mergeCell ref="C21:D21"/>
    <mergeCell ref="C22:D22"/>
    <mergeCell ref="C23:D23"/>
    <mergeCell ref="C24:D24"/>
    <mergeCell ref="C25:D25"/>
    <mergeCell ref="C26:D26"/>
    <mergeCell ref="H3:H4"/>
    <mergeCell ref="B5:B15"/>
    <mergeCell ref="C5:D5"/>
    <mergeCell ref="C6:D6"/>
    <mergeCell ref="C7:D7"/>
    <mergeCell ref="C8:D8"/>
    <mergeCell ref="C14:D14"/>
    <mergeCell ref="B3:D4"/>
    <mergeCell ref="E3:E4"/>
    <mergeCell ref="F3:F4"/>
    <mergeCell ref="G3:G4"/>
    <mergeCell ref="C9:D9"/>
    <mergeCell ref="C10:D10"/>
    <mergeCell ref="C11:D11"/>
    <mergeCell ref="C12:D12"/>
    <mergeCell ref="C13:D13"/>
  </mergeCells>
  <phoneticPr fontId="2"/>
  <pageMargins left="0.7" right="0.7" top="0.75" bottom="0.75" header="0.3" footer="0.3"/>
  <pageSetup paperSize="9" scale="98" orientation="portrait" r:id="rId1"/>
  <rowBreaks count="1" manualBreakCount="1">
    <brk id="40" max="7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M50"/>
  <sheetViews>
    <sheetView zoomScaleNormal="100" workbookViewId="0"/>
  </sheetViews>
  <sheetFormatPr defaultRowHeight="13.5"/>
  <cols>
    <col min="4" max="7" width="9.125" bestFit="1" customWidth="1"/>
    <col min="8" max="8" width="10.625" bestFit="1" customWidth="1"/>
    <col min="11" max="11" width="11.75" bestFit="1" customWidth="1"/>
    <col min="13" max="13" width="9.125" bestFit="1" customWidth="1"/>
  </cols>
  <sheetData>
    <row r="1" spans="1:13" s="14" customFormat="1" ht="20.100000000000001" customHeight="1">
      <c r="A1" s="13" t="s">
        <v>141</v>
      </c>
    </row>
    <row r="2" spans="1:13" s="14" customFormat="1" ht="20.100000000000001" customHeight="1"/>
    <row r="3" spans="1:13" s="14" customFormat="1" ht="31.5" customHeight="1">
      <c r="B3" s="236" t="s">
        <v>53</v>
      </c>
      <c r="C3" s="237"/>
      <c r="D3" s="134" t="s">
        <v>55</v>
      </c>
      <c r="E3" s="135" t="s">
        <v>58</v>
      </c>
      <c r="F3" s="135" t="s">
        <v>59</v>
      </c>
      <c r="G3" s="136" t="s">
        <v>56</v>
      </c>
      <c r="H3" s="137" t="s">
        <v>57</v>
      </c>
    </row>
    <row r="4" spans="1:13" s="14" customFormat="1" ht="20.100000000000001" customHeight="1">
      <c r="B4" s="238" t="s">
        <v>27</v>
      </c>
      <c r="C4" s="239"/>
      <c r="D4" s="60">
        <v>4198</v>
      </c>
      <c r="E4" s="65">
        <v>89410.15</v>
      </c>
      <c r="F4" s="65">
        <f>E4*1000/D4</f>
        <v>21298.27298713673</v>
      </c>
      <c r="G4" s="65">
        <v>50030</v>
      </c>
      <c r="H4" s="61">
        <f>F4/G4</f>
        <v>0.4257100337225011</v>
      </c>
      <c r="K4" s="14">
        <f>D4*G4</f>
        <v>210025940</v>
      </c>
      <c r="L4" s="14" t="s">
        <v>27</v>
      </c>
      <c r="M4" s="24">
        <f>G4-F4</f>
        <v>28731.72701286327</v>
      </c>
    </row>
    <row r="5" spans="1:13" s="14" customFormat="1" ht="20.100000000000001" customHeight="1">
      <c r="B5" s="234" t="s">
        <v>28</v>
      </c>
      <c r="C5" s="235"/>
      <c r="D5" s="62">
        <v>3517</v>
      </c>
      <c r="E5" s="66">
        <v>127523.93000000001</v>
      </c>
      <c r="F5" s="66">
        <f t="shared" ref="F5:F13" si="0">E5*1000/D5</f>
        <v>36259.292010236</v>
      </c>
      <c r="G5" s="66">
        <v>104730</v>
      </c>
      <c r="H5" s="63">
        <f t="shared" ref="H5:H10" si="1">F5/G5</f>
        <v>0.34621686250583406</v>
      </c>
      <c r="K5" s="14">
        <f t="shared" ref="K5:K10" si="2">D5*G5</f>
        <v>368335410</v>
      </c>
      <c r="L5" s="14" t="s">
        <v>28</v>
      </c>
      <c r="M5" s="24">
        <f t="shared" ref="M5:M10" si="3">G5-F5</f>
        <v>68470.707989763992</v>
      </c>
    </row>
    <row r="6" spans="1:13" s="14" customFormat="1" ht="20.100000000000001" customHeight="1">
      <c r="B6" s="234" t="s">
        <v>29</v>
      </c>
      <c r="C6" s="235"/>
      <c r="D6" s="62">
        <v>5939</v>
      </c>
      <c r="E6" s="66">
        <v>528699.80999999982</v>
      </c>
      <c r="F6" s="66">
        <f t="shared" si="0"/>
        <v>89021.688836504429</v>
      </c>
      <c r="G6" s="66">
        <v>166920</v>
      </c>
      <c r="H6" s="63">
        <f t="shared" si="1"/>
        <v>0.53331948739818136</v>
      </c>
      <c r="K6" s="14">
        <f t="shared" si="2"/>
        <v>991337880</v>
      </c>
      <c r="L6" s="14" t="s">
        <v>29</v>
      </c>
      <c r="M6" s="24">
        <f t="shared" si="3"/>
        <v>77898.311163495571</v>
      </c>
    </row>
    <row r="7" spans="1:13" s="14" customFormat="1" ht="20.100000000000001" customHeight="1">
      <c r="B7" s="234" t="s">
        <v>30</v>
      </c>
      <c r="C7" s="235"/>
      <c r="D7" s="62">
        <v>3488</v>
      </c>
      <c r="E7" s="66">
        <v>399118.36</v>
      </c>
      <c r="F7" s="66">
        <f t="shared" si="0"/>
        <v>114426.13532110091</v>
      </c>
      <c r="G7" s="66">
        <v>196160</v>
      </c>
      <c r="H7" s="63">
        <f t="shared" si="1"/>
        <v>0.58333062459778195</v>
      </c>
      <c r="K7" s="14">
        <f t="shared" si="2"/>
        <v>684206080</v>
      </c>
      <c r="L7" s="14" t="s">
        <v>30</v>
      </c>
      <c r="M7" s="24">
        <f t="shared" si="3"/>
        <v>81733.864678899088</v>
      </c>
    </row>
    <row r="8" spans="1:13" s="14" customFormat="1" ht="20.100000000000001" customHeight="1">
      <c r="B8" s="234" t="s">
        <v>31</v>
      </c>
      <c r="C8" s="235"/>
      <c r="D8" s="62">
        <v>2241</v>
      </c>
      <c r="E8" s="66">
        <v>334826.06</v>
      </c>
      <c r="F8" s="66">
        <f t="shared" si="0"/>
        <v>149409.21909861668</v>
      </c>
      <c r="G8" s="66">
        <v>269310</v>
      </c>
      <c r="H8" s="63">
        <f t="shared" si="1"/>
        <v>0.55478526270326645</v>
      </c>
      <c r="K8" s="14">
        <f t="shared" si="2"/>
        <v>603523710</v>
      </c>
      <c r="L8" s="14" t="s">
        <v>31</v>
      </c>
      <c r="M8" s="24">
        <f t="shared" si="3"/>
        <v>119900.78090138332</v>
      </c>
    </row>
    <row r="9" spans="1:13" s="14" customFormat="1" ht="20.100000000000001" customHeight="1">
      <c r="B9" s="234" t="s">
        <v>32</v>
      </c>
      <c r="C9" s="235"/>
      <c r="D9" s="62">
        <v>2029</v>
      </c>
      <c r="E9" s="66">
        <v>346656.43000000011</v>
      </c>
      <c r="F9" s="66">
        <f t="shared" si="0"/>
        <v>170850.87727944806</v>
      </c>
      <c r="G9" s="66">
        <v>308060</v>
      </c>
      <c r="H9" s="63">
        <f t="shared" si="1"/>
        <v>0.55460260104995152</v>
      </c>
      <c r="K9" s="14">
        <f t="shared" si="2"/>
        <v>625053740</v>
      </c>
      <c r="L9" s="14" t="s">
        <v>32</v>
      </c>
      <c r="M9" s="24">
        <f t="shared" si="3"/>
        <v>137209.12272055194</v>
      </c>
    </row>
    <row r="10" spans="1:13" s="14" customFormat="1" ht="20.100000000000001" customHeight="1">
      <c r="B10" s="240" t="s">
        <v>33</v>
      </c>
      <c r="C10" s="241"/>
      <c r="D10" s="70">
        <v>959</v>
      </c>
      <c r="E10" s="71">
        <v>188383.86</v>
      </c>
      <c r="F10" s="71">
        <f t="shared" si="0"/>
        <v>196437.81021897809</v>
      </c>
      <c r="G10" s="71">
        <v>360650</v>
      </c>
      <c r="H10" s="73">
        <f t="shared" si="1"/>
        <v>0.54467713910710691</v>
      </c>
      <c r="K10" s="14">
        <f t="shared" si="2"/>
        <v>345863350</v>
      </c>
      <c r="L10" s="14" t="s">
        <v>33</v>
      </c>
      <c r="M10" s="24">
        <f t="shared" si="3"/>
        <v>164212.18978102191</v>
      </c>
    </row>
    <row r="11" spans="1:13" s="14" customFormat="1" ht="20.100000000000001" customHeight="1">
      <c r="B11" s="238" t="s">
        <v>60</v>
      </c>
      <c r="C11" s="239"/>
      <c r="D11" s="60">
        <f>SUM(D4:D5)</f>
        <v>7715</v>
      </c>
      <c r="E11" s="65">
        <f>SUM(E4:E5)</f>
        <v>216934.08000000002</v>
      </c>
      <c r="F11" s="65">
        <f t="shared" si="0"/>
        <v>28118.480881399875</v>
      </c>
      <c r="G11" s="80"/>
      <c r="H11" s="61">
        <f>SUM(E4:E5)*1000/SUM(K4:K5)</f>
        <v>0.37508398512452473</v>
      </c>
    </row>
    <row r="12" spans="1:13" s="14" customFormat="1" ht="20.100000000000001" customHeight="1">
      <c r="B12" s="240" t="s">
        <v>54</v>
      </c>
      <c r="C12" s="241"/>
      <c r="D12" s="64">
        <f>SUM(D6:D10)</f>
        <v>14656</v>
      </c>
      <c r="E12" s="76">
        <f>SUM(E6:E10)</f>
        <v>1797684.52</v>
      </c>
      <c r="F12" s="67">
        <f t="shared" si="0"/>
        <v>122658.60534934497</v>
      </c>
      <c r="G12" s="81"/>
      <c r="H12" s="68">
        <f>SUM(E6:E10)*1000/SUM(K6:K10)</f>
        <v>0.55313629224525962</v>
      </c>
    </row>
    <row r="13" spans="1:13" s="14" customFormat="1" ht="20.100000000000001" customHeight="1">
      <c r="B13" s="236" t="s">
        <v>61</v>
      </c>
      <c r="C13" s="237"/>
      <c r="D13" s="69">
        <f>SUM(D11:D12)</f>
        <v>22371</v>
      </c>
      <c r="E13" s="77">
        <f>SUM(E11:E12)</f>
        <v>2014618.6</v>
      </c>
      <c r="F13" s="72">
        <f t="shared" si="0"/>
        <v>90054.91931518483</v>
      </c>
      <c r="G13" s="75"/>
      <c r="H13" s="74">
        <f>SUM(E4:E10)*1000/SUM(K4:K10)</f>
        <v>0.52623732079438346</v>
      </c>
    </row>
    <row r="14" spans="1:13" s="14" customFormat="1" ht="20.100000000000001" customHeight="1"/>
    <row r="15" spans="1:13" s="14" customFormat="1" ht="20.100000000000001" customHeight="1"/>
    <row r="16" spans="1:13" s="14" customFormat="1" ht="20.100000000000001" customHeight="1"/>
    <row r="17" s="14" customFormat="1" ht="20.100000000000001" customHeight="1"/>
    <row r="18" s="14" customFormat="1" ht="20.100000000000001" customHeight="1"/>
    <row r="19" s="14" customFormat="1" ht="20.100000000000001" customHeight="1"/>
    <row r="20" s="14" customFormat="1" ht="20.100000000000001" customHeight="1"/>
    <row r="21" s="14" customFormat="1" ht="20.100000000000001" customHeight="1"/>
    <row r="22" s="14" customFormat="1" ht="20.100000000000001" customHeight="1"/>
    <row r="23" s="14" customFormat="1" ht="20.100000000000001" customHeight="1"/>
    <row r="24" s="14" customFormat="1" ht="20.100000000000001" customHeight="1"/>
    <row r="25" s="14" customFormat="1" ht="20.100000000000001" customHeight="1"/>
    <row r="26" s="14" customFormat="1" ht="20.100000000000001" customHeight="1"/>
    <row r="27" s="14" customFormat="1" ht="20.100000000000001" customHeight="1"/>
    <row r="28" s="14" customFormat="1" ht="20.100000000000001" customHeight="1"/>
    <row r="29" s="14" customFormat="1" ht="20.100000000000001" customHeight="1"/>
    <row r="30" s="14" customFormat="1" ht="20.100000000000001" customHeight="1"/>
    <row r="31" s="14" customFormat="1" ht="20.100000000000001" customHeight="1"/>
    <row r="32" s="14" customFormat="1" ht="20.100000000000001" customHeight="1"/>
    <row r="33" s="14" customFormat="1" ht="20.100000000000001" customHeight="1"/>
    <row r="34" s="14" customFormat="1" ht="20.100000000000001" customHeight="1"/>
    <row r="35" s="14" customFormat="1" ht="20.100000000000001" customHeight="1"/>
    <row r="36" s="14" customFormat="1" ht="20.100000000000001" customHeight="1"/>
    <row r="37" s="14" customFormat="1" ht="20.100000000000001" customHeight="1"/>
    <row r="38" s="14" customFormat="1" ht="20.100000000000001" customHeight="1"/>
    <row r="39" s="14" customFormat="1" ht="20.100000000000001" customHeight="1"/>
    <row r="40" s="14" customFormat="1" ht="20.100000000000001" customHeight="1"/>
    <row r="41" s="14" customFormat="1" ht="20.100000000000001" customHeight="1"/>
    <row r="42" s="14" customFormat="1" ht="20.100000000000001" customHeight="1"/>
    <row r="43" s="14" customFormat="1" ht="20.100000000000001" customHeight="1"/>
    <row r="44" s="14" customFormat="1" ht="20.100000000000001" customHeight="1"/>
    <row r="45" s="14" customFormat="1" ht="20.100000000000001" customHeight="1"/>
    <row r="46" s="14" customFormat="1" ht="20.100000000000001" customHeight="1"/>
    <row r="47" s="14" customFormat="1" ht="20.100000000000001" customHeight="1"/>
    <row r="48" s="14" customFormat="1" ht="20.100000000000001" customHeight="1"/>
    <row r="49" s="14" customFormat="1" ht="20.100000000000001" customHeight="1"/>
    <row r="50" s="14" customFormat="1" ht="20.100000000000001" customHeight="1"/>
  </sheetData>
  <mergeCells count="11">
    <mergeCell ref="B9:C9"/>
    <mergeCell ref="B10:C10"/>
    <mergeCell ref="B11:C11"/>
    <mergeCell ref="B12:C12"/>
    <mergeCell ref="B13:C13"/>
    <mergeCell ref="B8:C8"/>
    <mergeCell ref="B3:C3"/>
    <mergeCell ref="B4:C4"/>
    <mergeCell ref="B5:C5"/>
    <mergeCell ref="B6:C6"/>
    <mergeCell ref="B7:C7"/>
  </mergeCells>
  <phoneticPr fontId="2"/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11月状況（表紙）</vt:lpstr>
      <vt:lpstr>人口統計</vt:lpstr>
      <vt:lpstr>認定者数（2-1.2）</vt:lpstr>
      <vt:lpstr>給付状況（3-1）</vt:lpstr>
      <vt:lpstr>給付状況（3-2）</vt:lpstr>
      <vt:lpstr>給付状況（3-3）</vt:lpstr>
      <vt:lpstr>'11月状況（表紙）'!Print_Area</vt:lpstr>
      <vt:lpstr>'給付状況（3-1）'!Print_Area</vt:lpstr>
      <vt:lpstr>'給付状況（3-2）'!Print_Area</vt:lpstr>
      <vt:lpstr>'給付状況（3-3）'!Print_Area</vt:lpstr>
      <vt:lpstr>人口統計!Print_Area</vt:lpstr>
      <vt:lpstr>'認定者数（2-1.2）'!Print_Area</vt:lpstr>
    </vt:vector>
  </TitlesOfParts>
  <Company>FM-USER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HONBU44</dc:creator>
  <cp:lastModifiedBy>KAIGO4</cp:lastModifiedBy>
  <cp:lastPrinted>2015-12-17T07:31:32Z</cp:lastPrinted>
  <dcterms:created xsi:type="dcterms:W3CDTF">2003-07-11T02:30:35Z</dcterms:created>
  <dcterms:modified xsi:type="dcterms:W3CDTF">2017-01-20T02:48:37Z</dcterms:modified>
</cp:coreProperties>
</file>