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915" yWindow="5130" windowWidth="15480" windowHeight="6480"/>
  </bookViews>
  <sheets>
    <sheet name="12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'12月状況（表紙）'!$A$1:$L$45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4562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<sst xmlns="http://schemas.openxmlformats.org/spreadsheetml/2006/main" count="201" uniqueCount="142">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</sst>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59258</c:v>
                </c:pt>
                <c:pt idx="1">
                  <c:v>30002</c:v>
                </c:pt>
                <c:pt idx="2">
                  <c:v>16364</c:v>
                </c:pt>
                <c:pt idx="3">
                  <c:v>10240</c:v>
                </c:pt>
                <c:pt idx="4">
                  <c:v>14498</c:v>
                </c:pt>
                <c:pt idx="5">
                  <c:v>32832</c:v>
                </c:pt>
                <c:pt idx="6">
                  <c:v>44134</c:v>
                </c:pt>
                <c:pt idx="7">
                  <c:v>18475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23198</c:v>
                </c:pt>
                <c:pt idx="1">
                  <c:v>14961</c:v>
                </c:pt>
                <c:pt idx="2">
                  <c:v>8955</c:v>
                </c:pt>
                <c:pt idx="3">
                  <c:v>4724</c:v>
                </c:pt>
                <c:pt idx="4">
                  <c:v>6690</c:v>
                </c:pt>
                <c:pt idx="5">
                  <c:v>14994</c:v>
                </c:pt>
                <c:pt idx="6">
                  <c:v>23654</c:v>
                </c:pt>
                <c:pt idx="7">
                  <c:v>9646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18351</c:v>
                </c:pt>
                <c:pt idx="1">
                  <c:v>14425</c:v>
                </c:pt>
                <c:pt idx="2">
                  <c:v>9273</c:v>
                </c:pt>
                <c:pt idx="3">
                  <c:v>4512</c:v>
                </c:pt>
                <c:pt idx="4">
                  <c:v>7181</c:v>
                </c:pt>
                <c:pt idx="5">
                  <c:v>15505</c:v>
                </c:pt>
                <c:pt idx="6">
                  <c:v>24319</c:v>
                </c:pt>
                <c:pt idx="7">
                  <c:v>10574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0493312"/>
        <c:axId val="70494848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0.22631037131045301</c:v>
                </c:pt>
                <c:pt idx="1">
                  <c:v>0.30908230344464899</c:v>
                </c:pt>
                <c:pt idx="2">
                  <c:v>0.3428055592123822</c:v>
                </c:pt>
                <c:pt idx="3">
                  <c:v>0.28923057651958789</c:v>
                </c:pt>
                <c:pt idx="4">
                  <c:v>0.29964787971743967</c:v>
                </c:pt>
                <c:pt idx="5">
                  <c:v>0.29832832842624202</c:v>
                </c:pt>
                <c:pt idx="6">
                  <c:v>0.33269992301984147</c:v>
                </c:pt>
                <c:pt idx="7">
                  <c:v>0.33526222413821694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91392"/>
        <c:axId val="70889856"/>
      </c:lineChart>
      <c:catAx>
        <c:axId val="70493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70494848"/>
        <c:crosses val="autoZero"/>
        <c:auto val="1"/>
        <c:lblAlgn val="ctr"/>
        <c:lblOffset val="100"/>
        <c:noMultiLvlLbl val="0"/>
      </c:catAx>
      <c:valAx>
        <c:axId val="7049484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70493312"/>
        <c:crosses val="autoZero"/>
        <c:crossBetween val="between"/>
      </c:valAx>
      <c:valAx>
        <c:axId val="7088985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0891392"/>
        <c:crosses val="max"/>
        <c:crossBetween val="between"/>
      </c:valAx>
      <c:catAx>
        <c:axId val="70891392"/>
        <c:scaling>
          <c:orientation val="minMax"/>
        </c:scaling>
        <c:delete val="1"/>
        <c:axPos val="b"/>
        <c:majorTickMark val="out"/>
        <c:minorTickMark val="none"/>
        <c:tickLblPos val="nextTo"/>
        <c:crossAx val="7088985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3607</c:v>
                </c:pt>
                <c:pt idx="1">
                  <c:v>2769</c:v>
                </c:pt>
                <c:pt idx="2">
                  <c:v>586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936495.70000000019</c:v>
                </c:pt>
                <c:pt idx="1">
                  <c:v>817673.29999999993</c:v>
                </c:pt>
                <c:pt idx="2">
                  <c:v>219479.9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11573.61</c:v>
                </c:pt>
                <c:pt idx="1">
                  <c:v>122.09</c:v>
                </c:pt>
                <c:pt idx="2">
                  <c:v>26798.399999999998</c:v>
                </c:pt>
                <c:pt idx="3">
                  <c:v>210.03</c:v>
                </c:pt>
                <c:pt idx="4">
                  <c:v>107673.88999999998</c:v>
                </c:pt>
                <c:pt idx="5">
                  <c:v>7506.2199999999993</c:v>
                </c:pt>
                <c:pt idx="6">
                  <c:v>513807.82000000007</c:v>
                </c:pt>
                <c:pt idx="7">
                  <c:v>6012.6799999999994</c:v>
                </c:pt>
                <c:pt idx="8">
                  <c:v>5321.4800000000005</c:v>
                </c:pt>
                <c:pt idx="9">
                  <c:v>3595.9299999999994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324864"/>
        <c:axId val="7631897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92</c:v>
                </c:pt>
                <c:pt idx="1">
                  <c:v>1</c:v>
                </c:pt>
                <c:pt idx="2">
                  <c:v>183</c:v>
                </c:pt>
                <c:pt idx="3">
                  <c:v>7</c:v>
                </c:pt>
                <c:pt idx="4">
                  <c:v>517</c:v>
                </c:pt>
                <c:pt idx="5">
                  <c:v>125</c:v>
                </c:pt>
                <c:pt idx="6">
                  <c:v>1915</c:v>
                </c:pt>
                <c:pt idx="7">
                  <c:v>25</c:v>
                </c:pt>
                <c:pt idx="8">
                  <c:v>25</c:v>
                </c:pt>
                <c:pt idx="9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15264"/>
        <c:axId val="76317440"/>
      </c:lineChart>
      <c:catAx>
        <c:axId val="7631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6317440"/>
        <c:crosses val="autoZero"/>
        <c:auto val="1"/>
        <c:lblAlgn val="ctr"/>
        <c:lblOffset val="100"/>
        <c:noMultiLvlLbl val="0"/>
      </c:catAx>
      <c:valAx>
        <c:axId val="763174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6315264"/>
        <c:crosses val="autoZero"/>
        <c:crossBetween val="between"/>
      </c:valAx>
      <c:valAx>
        <c:axId val="7631897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6324864"/>
        <c:crosses val="max"/>
        <c:crossBetween val="between"/>
      </c:valAx>
      <c:catAx>
        <c:axId val="76324864"/>
        <c:scaling>
          <c:orientation val="minMax"/>
        </c:scaling>
        <c:delete val="1"/>
        <c:axPos val="b"/>
        <c:majorTickMark val="out"/>
        <c:minorTickMark val="none"/>
        <c:tickLblPos val="nextTo"/>
        <c:crossAx val="763189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21108.52584714321</c:v>
                </c:pt>
                <c:pt idx="1">
                  <c:v>35640.587229190416</c:v>
                </c:pt>
                <c:pt idx="2">
                  <c:v>88991.155778894448</c:v>
                </c:pt>
                <c:pt idx="3">
                  <c:v>115229.84054669706</c:v>
                </c:pt>
                <c:pt idx="4">
                  <c:v>150691.12838738339</c:v>
                </c:pt>
                <c:pt idx="5">
                  <c:v>175022.55456349207</c:v>
                </c:pt>
                <c:pt idx="6">
                  <c:v>202885.40847983456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868224"/>
        <c:axId val="7486668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4043</c:v>
                </c:pt>
                <c:pt idx="1">
                  <c:v>3508</c:v>
                </c:pt>
                <c:pt idx="2">
                  <c:v>5970</c:v>
                </c:pt>
                <c:pt idx="3">
                  <c:v>3512</c:v>
                </c:pt>
                <c:pt idx="4">
                  <c:v>2251</c:v>
                </c:pt>
                <c:pt idx="5">
                  <c:v>2016</c:v>
                </c:pt>
                <c:pt idx="6">
                  <c:v>967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54784"/>
        <c:axId val="74856704"/>
      </c:lineChart>
      <c:catAx>
        <c:axId val="7485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856704"/>
        <c:crosses val="autoZero"/>
        <c:auto val="1"/>
        <c:lblAlgn val="ctr"/>
        <c:lblOffset val="100"/>
        <c:noMultiLvlLbl val="0"/>
      </c:catAx>
      <c:valAx>
        <c:axId val="748567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4854784"/>
        <c:crosses val="autoZero"/>
        <c:crossBetween val="between"/>
      </c:valAx>
      <c:valAx>
        <c:axId val="7486668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4868224"/>
        <c:crosses val="max"/>
        <c:crossBetween val="between"/>
      </c:valAx>
      <c:catAx>
        <c:axId val="74868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86668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911104"/>
        <c:axId val="7491699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21108.52584714321</c:v>
                </c:pt>
                <c:pt idx="1">
                  <c:v>35640.587229190416</c:v>
                </c:pt>
                <c:pt idx="2">
                  <c:v>88991.155778894448</c:v>
                </c:pt>
                <c:pt idx="3">
                  <c:v>115229.84054669706</c:v>
                </c:pt>
                <c:pt idx="4">
                  <c:v>150691.12838738339</c:v>
                </c:pt>
                <c:pt idx="5">
                  <c:v>175022.55456349207</c:v>
                </c:pt>
                <c:pt idx="6">
                  <c:v>202885.40847983456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920320"/>
        <c:axId val="74918528"/>
      </c:barChart>
      <c:catAx>
        <c:axId val="7491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916992"/>
        <c:crosses val="autoZero"/>
        <c:auto val="1"/>
        <c:lblAlgn val="ctr"/>
        <c:lblOffset val="100"/>
        <c:noMultiLvlLbl val="0"/>
      </c:catAx>
      <c:valAx>
        <c:axId val="749169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4911104"/>
        <c:crosses val="autoZero"/>
        <c:crossBetween val="between"/>
      </c:valAx>
      <c:valAx>
        <c:axId val="74918528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4920320"/>
        <c:crosses val="max"/>
        <c:crossBetween val="between"/>
      </c:valAx>
      <c:catAx>
        <c:axId val="74920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91852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7781</c:v>
                </c:pt>
                <c:pt idx="1">
                  <c:v>5131</c:v>
                </c:pt>
                <c:pt idx="2">
                  <c:v>8291</c:v>
                </c:pt>
                <c:pt idx="3">
                  <c:v>5031</c:v>
                </c:pt>
                <c:pt idx="4">
                  <c:v>4262</c:v>
                </c:pt>
                <c:pt idx="5">
                  <c:v>5227</c:v>
                </c:pt>
                <c:pt idx="6">
                  <c:v>3158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991</c:v>
                </c:pt>
                <c:pt idx="1">
                  <c:v>812</c:v>
                </c:pt>
                <c:pt idx="2">
                  <c:v>862</c:v>
                </c:pt>
                <c:pt idx="3">
                  <c:v>624</c:v>
                </c:pt>
                <c:pt idx="4">
                  <c:v>487</c:v>
                </c:pt>
                <c:pt idx="5">
                  <c:v>518</c:v>
                </c:pt>
                <c:pt idx="6">
                  <c:v>319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6790</c:v>
                </c:pt>
                <c:pt idx="1">
                  <c:v>4319</c:v>
                </c:pt>
                <c:pt idx="2">
                  <c:v>7429</c:v>
                </c:pt>
                <c:pt idx="3">
                  <c:v>4407</c:v>
                </c:pt>
                <c:pt idx="4">
                  <c:v>3775</c:v>
                </c:pt>
                <c:pt idx="5">
                  <c:v>4709</c:v>
                </c:pt>
                <c:pt idx="6">
                  <c:v>2839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1245</c:v>
                </c:pt>
                <c:pt idx="1">
                  <c:v>1154</c:v>
                </c:pt>
                <c:pt idx="2">
                  <c:v>792</c:v>
                </c:pt>
                <c:pt idx="3">
                  <c:v>230</c:v>
                </c:pt>
                <c:pt idx="4">
                  <c:v>407</c:v>
                </c:pt>
                <c:pt idx="5">
                  <c:v>697</c:v>
                </c:pt>
                <c:pt idx="6">
                  <c:v>2730</c:v>
                </c:pt>
                <c:pt idx="7">
                  <c:v>526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809</c:v>
                </c:pt>
                <c:pt idx="1">
                  <c:v>839</c:v>
                </c:pt>
                <c:pt idx="2">
                  <c:v>497</c:v>
                </c:pt>
                <c:pt idx="3">
                  <c:v>184</c:v>
                </c:pt>
                <c:pt idx="4">
                  <c:v>266</c:v>
                </c:pt>
                <c:pt idx="5">
                  <c:v>654</c:v>
                </c:pt>
                <c:pt idx="6">
                  <c:v>1503</c:v>
                </c:pt>
                <c:pt idx="7">
                  <c:v>379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1160</c:v>
                </c:pt>
                <c:pt idx="1">
                  <c:v>1179</c:v>
                </c:pt>
                <c:pt idx="2">
                  <c:v>793</c:v>
                </c:pt>
                <c:pt idx="3">
                  <c:v>318</c:v>
                </c:pt>
                <c:pt idx="4">
                  <c:v>537</c:v>
                </c:pt>
                <c:pt idx="5">
                  <c:v>1300</c:v>
                </c:pt>
                <c:pt idx="6">
                  <c:v>2278</c:v>
                </c:pt>
                <c:pt idx="7">
                  <c:v>726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727</c:v>
                </c:pt>
                <c:pt idx="1">
                  <c:v>685</c:v>
                </c:pt>
                <c:pt idx="2">
                  <c:v>566</c:v>
                </c:pt>
                <c:pt idx="3">
                  <c:v>210</c:v>
                </c:pt>
                <c:pt idx="4">
                  <c:v>285</c:v>
                </c:pt>
                <c:pt idx="5">
                  <c:v>628</c:v>
                </c:pt>
                <c:pt idx="6">
                  <c:v>1503</c:v>
                </c:pt>
                <c:pt idx="7">
                  <c:v>427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617</c:v>
                </c:pt>
                <c:pt idx="1">
                  <c:v>567</c:v>
                </c:pt>
                <c:pt idx="2">
                  <c:v>461</c:v>
                </c:pt>
                <c:pt idx="3">
                  <c:v>200</c:v>
                </c:pt>
                <c:pt idx="4">
                  <c:v>255</c:v>
                </c:pt>
                <c:pt idx="5">
                  <c:v>610</c:v>
                </c:pt>
                <c:pt idx="6">
                  <c:v>1213</c:v>
                </c:pt>
                <c:pt idx="7">
                  <c:v>339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881</c:v>
                </c:pt>
                <c:pt idx="1">
                  <c:v>665</c:v>
                </c:pt>
                <c:pt idx="2">
                  <c:v>477</c:v>
                </c:pt>
                <c:pt idx="3">
                  <c:v>205</c:v>
                </c:pt>
                <c:pt idx="4">
                  <c:v>325</c:v>
                </c:pt>
                <c:pt idx="5">
                  <c:v>734</c:v>
                </c:pt>
                <c:pt idx="6">
                  <c:v>1387</c:v>
                </c:pt>
                <c:pt idx="7">
                  <c:v>553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535</c:v>
                </c:pt>
                <c:pt idx="1">
                  <c:v>440</c:v>
                </c:pt>
                <c:pt idx="2">
                  <c:v>291</c:v>
                </c:pt>
                <c:pt idx="3">
                  <c:v>149</c:v>
                </c:pt>
                <c:pt idx="4">
                  <c:v>170</c:v>
                </c:pt>
                <c:pt idx="5">
                  <c:v>381</c:v>
                </c:pt>
                <c:pt idx="6">
                  <c:v>844</c:v>
                </c:pt>
                <c:pt idx="7">
                  <c:v>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694016"/>
        <c:axId val="74708480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0.14378204048232207</c:v>
                </c:pt>
                <c:pt idx="1">
                  <c:v>0.18815082011842374</c:v>
                </c:pt>
                <c:pt idx="2">
                  <c:v>0.21269475532148344</c:v>
                </c:pt>
                <c:pt idx="3">
                  <c:v>0.16197488090082288</c:v>
                </c:pt>
                <c:pt idx="4">
                  <c:v>0.16184846081753299</c:v>
                </c:pt>
                <c:pt idx="5">
                  <c:v>0.16407095314600478</c:v>
                </c:pt>
                <c:pt idx="6">
                  <c:v>0.23884268234215078</c:v>
                </c:pt>
                <c:pt idx="7">
                  <c:v>0.16310583580613255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20000"/>
        <c:axId val="74710016"/>
      </c:lineChart>
      <c:catAx>
        <c:axId val="746940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74708480"/>
        <c:crosses val="autoZero"/>
        <c:auto val="1"/>
        <c:lblAlgn val="ctr"/>
        <c:lblOffset val="100"/>
        <c:noMultiLvlLbl val="0"/>
      </c:catAx>
      <c:valAx>
        <c:axId val="7470848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4694016"/>
        <c:crosses val="autoZero"/>
        <c:crossBetween val="between"/>
      </c:valAx>
      <c:valAx>
        <c:axId val="7471001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4720000"/>
        <c:crosses val="max"/>
        <c:crossBetween val="between"/>
      </c:valAx>
      <c:catAx>
        <c:axId val="74720000"/>
        <c:scaling>
          <c:orientation val="minMax"/>
        </c:scaling>
        <c:delete val="1"/>
        <c:axPos val="b"/>
        <c:majorTickMark val="out"/>
        <c:minorTickMark val="none"/>
        <c:tickLblPos val="nextTo"/>
        <c:crossAx val="747100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0.58830200907323393</c:v>
                </c:pt>
                <c:pt idx="1">
                  <c:v>0.59241768332677425</c:v>
                </c:pt>
                <c:pt idx="2">
                  <c:v>0.61171246183735772</c:v>
                </c:pt>
                <c:pt idx="3">
                  <c:v>0.57926574885273263</c:v>
                </c:pt>
                <c:pt idx="4">
                  <c:v>0.61003236245954695</c:v>
                </c:pt>
                <c:pt idx="5">
                  <c:v>0.58669916434540392</c:v>
                </c:pt>
                <c:pt idx="6">
                  <c:v>0.56717835100490588</c:v>
                </c:pt>
                <c:pt idx="7">
                  <c:v>0.58963585434173671</c:v>
                </c:pt>
                <c:pt idx="8">
                  <c:v>0.57068654019873533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0.21178305249513935</c:v>
                </c:pt>
                <c:pt idx="1">
                  <c:v>0.22366522366522368</c:v>
                </c:pt>
                <c:pt idx="2">
                  <c:v>0.2292533999444907</c:v>
                </c:pt>
                <c:pt idx="3">
                  <c:v>0.21881518564872757</c:v>
                </c:pt>
                <c:pt idx="4">
                  <c:v>0.16612729234088458</c:v>
                </c:pt>
                <c:pt idx="5">
                  <c:v>0.20299442896935932</c:v>
                </c:pt>
                <c:pt idx="6">
                  <c:v>0.2047792372210793</c:v>
                </c:pt>
                <c:pt idx="7">
                  <c:v>0.21169467787114846</c:v>
                </c:pt>
                <c:pt idx="8">
                  <c:v>0.19037940379403795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5.8915262475696693E-2</c:v>
                </c:pt>
                <c:pt idx="1">
                  <c:v>3.751803751803752E-2</c:v>
                </c:pt>
                <c:pt idx="2">
                  <c:v>3.2611712461837361E-2</c:v>
                </c:pt>
                <c:pt idx="3">
                  <c:v>6.8001668752607422E-2</c:v>
                </c:pt>
                <c:pt idx="4">
                  <c:v>2.5889967637540454E-2</c:v>
                </c:pt>
                <c:pt idx="5">
                  <c:v>7.4512534818941503E-2</c:v>
                </c:pt>
                <c:pt idx="6">
                  <c:v>7.5486627630954262E-2</c:v>
                </c:pt>
                <c:pt idx="7">
                  <c:v>7.4789915966386553E-2</c:v>
                </c:pt>
                <c:pt idx="8">
                  <c:v>5.7588075880758809E-2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0.14099967595592999</c:v>
                </c:pt>
                <c:pt idx="1">
                  <c:v>0.14639905548996457</c:v>
                </c:pt>
                <c:pt idx="2">
                  <c:v>0.12642242575631418</c:v>
                </c:pt>
                <c:pt idx="3">
                  <c:v>0.13391739674593242</c:v>
                </c:pt>
                <c:pt idx="4">
                  <c:v>0.19795037756202805</c:v>
                </c:pt>
                <c:pt idx="5">
                  <c:v>0.13579387186629527</c:v>
                </c:pt>
                <c:pt idx="6">
                  <c:v>0.15255578414306062</c:v>
                </c:pt>
                <c:pt idx="7">
                  <c:v>0.1238795518207283</c:v>
                </c:pt>
                <c:pt idx="8">
                  <c:v>0.18134598012646794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801920"/>
        <c:axId val="74803456"/>
      </c:barChart>
      <c:catAx>
        <c:axId val="748019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4803456"/>
        <c:crosses val="autoZero"/>
        <c:auto val="1"/>
        <c:lblAlgn val="ctr"/>
        <c:lblOffset val="100"/>
        <c:noMultiLvlLbl val="0"/>
      </c:catAx>
      <c:valAx>
        <c:axId val="7480345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480192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0.38888350878829447</c:v>
                </c:pt>
                <c:pt idx="1">
                  <c:v>0.36165506797161268</c:v>
                </c:pt>
                <c:pt idx="2">
                  <c:v>0.44355221125763716</c:v>
                </c:pt>
                <c:pt idx="3">
                  <c:v>0.36409242085954369</c:v>
                </c:pt>
                <c:pt idx="4">
                  <c:v>0.36788402294047107</c:v>
                </c:pt>
                <c:pt idx="5">
                  <c:v>0.39635219692081836</c:v>
                </c:pt>
                <c:pt idx="6">
                  <c:v>0.37277092879800633</c:v>
                </c:pt>
                <c:pt idx="7">
                  <c:v>0.40093080110408591</c:v>
                </c:pt>
                <c:pt idx="8">
                  <c:v>0.37530959652730778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4.4849517425726321E-2</c:v>
                </c:pt>
                <c:pt idx="1">
                  <c:v>4.8542520658422413E-2</c:v>
                </c:pt>
                <c:pt idx="2">
                  <c:v>4.9817154525983232E-2</c:v>
                </c:pt>
                <c:pt idx="3">
                  <c:v>4.2303653024440294E-2</c:v>
                </c:pt>
                <c:pt idx="4">
                  <c:v>2.8904122102778526E-2</c:v>
                </c:pt>
                <c:pt idx="5">
                  <c:v>4.2651524103396857E-2</c:v>
                </c:pt>
                <c:pt idx="6">
                  <c:v>4.728546404373403E-2</c:v>
                </c:pt>
                <c:pt idx="7">
                  <c:v>4.5820006105792732E-2</c:v>
                </c:pt>
                <c:pt idx="8">
                  <c:v>3.6985358965190729E-2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0.14552218950689486</c:v>
                </c:pt>
                <c:pt idx="1">
                  <c:v>9.5792137662759499E-2</c:v>
                </c:pt>
                <c:pt idx="2">
                  <c:v>9.093001308003909E-2</c:v>
                </c:pt>
                <c:pt idx="3">
                  <c:v>0.18352234691311128</c:v>
                </c:pt>
                <c:pt idx="4">
                  <c:v>6.3769637685876845E-2</c:v>
                </c:pt>
                <c:pt idx="5">
                  <c:v>0.16547197932193208</c:v>
                </c:pt>
                <c:pt idx="6">
                  <c:v>0.16720293425593255</c:v>
                </c:pt>
                <c:pt idx="7">
                  <c:v>0.1928253023626319</c:v>
                </c:pt>
                <c:pt idx="8">
                  <c:v>0.11288994389801021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0.42074478427908429</c:v>
                </c:pt>
                <c:pt idx="1">
                  <c:v>0.49401027370720552</c:v>
                </c:pt>
                <c:pt idx="2">
                  <c:v>0.41570062113634043</c:v>
                </c:pt>
                <c:pt idx="3">
                  <c:v>0.41008157920290467</c:v>
                </c:pt>
                <c:pt idx="4">
                  <c:v>0.5394422172708736</c:v>
                </c:pt>
                <c:pt idx="5">
                  <c:v>0.39552429965385277</c:v>
                </c:pt>
                <c:pt idx="6">
                  <c:v>0.41274067290232708</c:v>
                </c:pt>
                <c:pt idx="7">
                  <c:v>0.36042389042748946</c:v>
                </c:pt>
                <c:pt idx="8">
                  <c:v>0.47481510060949134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140480"/>
        <c:axId val="73146368"/>
      </c:barChart>
      <c:catAx>
        <c:axId val="731404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3146368"/>
        <c:crosses val="autoZero"/>
        <c:auto val="1"/>
        <c:lblAlgn val="ctr"/>
        <c:lblOffset val="100"/>
        <c:noMultiLvlLbl val="0"/>
      </c:catAx>
      <c:valAx>
        <c:axId val="73146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31404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297664.31000000006</c:v>
                </c:pt>
                <c:pt idx="1">
                  <c:v>12937.680000000004</c:v>
                </c:pt>
                <c:pt idx="2">
                  <c:v>66190.189999999988</c:v>
                </c:pt>
                <c:pt idx="3">
                  <c:v>12770.939999999997</c:v>
                </c:pt>
                <c:pt idx="4">
                  <c:v>37988.129999999997</c:v>
                </c:pt>
                <c:pt idx="5">
                  <c:v>637730.98</c:v>
                </c:pt>
                <c:pt idx="6">
                  <c:v>288018.13000000006</c:v>
                </c:pt>
                <c:pt idx="7">
                  <c:v>134549.54999999999</c:v>
                </c:pt>
                <c:pt idx="8">
                  <c:v>19687.329999999994</c:v>
                </c:pt>
                <c:pt idx="9">
                  <c:v>214313.44999999998</c:v>
                </c:pt>
                <c:pt idx="10">
                  <c:v>102341.87999999998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69152"/>
        <c:axId val="7516761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5086</c:v>
                </c:pt>
                <c:pt idx="1">
                  <c:v>190</c:v>
                </c:pt>
                <c:pt idx="2">
                  <c:v>1405</c:v>
                </c:pt>
                <c:pt idx="3">
                  <c:v>302</c:v>
                </c:pt>
                <c:pt idx="4">
                  <c:v>2769</c:v>
                </c:pt>
                <c:pt idx="5">
                  <c:v>5990</c:v>
                </c:pt>
                <c:pt idx="6">
                  <c:v>3068</c:v>
                </c:pt>
                <c:pt idx="7">
                  <c:v>1294</c:v>
                </c:pt>
                <c:pt idx="8">
                  <c:v>256</c:v>
                </c:pt>
                <c:pt idx="9">
                  <c:v>1051</c:v>
                </c:pt>
                <c:pt idx="10">
                  <c:v>7637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55712"/>
        <c:axId val="75166080"/>
      </c:lineChart>
      <c:catAx>
        <c:axId val="7515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5166080"/>
        <c:crosses val="autoZero"/>
        <c:auto val="1"/>
        <c:lblAlgn val="ctr"/>
        <c:lblOffset val="100"/>
        <c:noMultiLvlLbl val="0"/>
      </c:catAx>
      <c:valAx>
        <c:axId val="7516608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5155712"/>
        <c:crosses val="autoZero"/>
        <c:crossBetween val="between"/>
      </c:valAx>
      <c:valAx>
        <c:axId val="7516761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5169152"/>
        <c:crosses val="max"/>
        <c:crossBetween val="between"/>
      </c:valAx>
      <c:catAx>
        <c:axId val="75169152"/>
        <c:scaling>
          <c:orientation val="minMax"/>
        </c:scaling>
        <c:delete val="1"/>
        <c:axPos val="b"/>
        <c:majorTickMark val="out"/>
        <c:minorTickMark val="none"/>
        <c:tickLblPos val="nextTo"/>
        <c:crossAx val="751676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34628.049999999996</c:v>
                </c:pt>
                <c:pt idx="1">
                  <c:v>51.739999999999995</c:v>
                </c:pt>
                <c:pt idx="2">
                  <c:v>11820.759999999998</c:v>
                </c:pt>
                <c:pt idx="3">
                  <c:v>3893.1100000000006</c:v>
                </c:pt>
                <c:pt idx="4">
                  <c:v>3686.72</c:v>
                </c:pt>
                <c:pt idx="5">
                  <c:v>43413.01</c:v>
                </c:pt>
                <c:pt idx="6">
                  <c:v>67665.929999999993</c:v>
                </c:pt>
                <c:pt idx="7">
                  <c:v>2363.66</c:v>
                </c:pt>
                <c:pt idx="8">
                  <c:v>404.51</c:v>
                </c:pt>
                <c:pt idx="9">
                  <c:v>19549.32</c:v>
                </c:pt>
                <c:pt idx="10">
                  <c:v>22905.360000000004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7360"/>
        <c:axId val="73245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1694</c:v>
                </c:pt>
                <c:pt idx="1">
                  <c:v>2</c:v>
                </c:pt>
                <c:pt idx="2">
                  <c:v>400</c:v>
                </c:pt>
                <c:pt idx="3">
                  <c:v>115</c:v>
                </c:pt>
                <c:pt idx="4">
                  <c:v>306</c:v>
                </c:pt>
                <c:pt idx="5">
                  <c:v>1654</c:v>
                </c:pt>
                <c:pt idx="6">
                  <c:v>2147</c:v>
                </c:pt>
                <c:pt idx="7">
                  <c:v>71</c:v>
                </c:pt>
                <c:pt idx="8">
                  <c:v>11</c:v>
                </c:pt>
                <c:pt idx="9">
                  <c:v>249</c:v>
                </c:pt>
                <c:pt idx="10">
                  <c:v>3808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5728"/>
        <c:axId val="73227648"/>
      </c:lineChart>
      <c:catAx>
        <c:axId val="7322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3227648"/>
        <c:crosses val="autoZero"/>
        <c:auto val="1"/>
        <c:lblAlgn val="ctr"/>
        <c:lblOffset val="100"/>
        <c:noMultiLvlLbl val="0"/>
      </c:catAx>
      <c:valAx>
        <c:axId val="732276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3225728"/>
        <c:crosses val="autoZero"/>
        <c:crossBetween val="between"/>
      </c:valAx>
      <c:valAx>
        <c:axId val="73245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3247360"/>
        <c:crosses val="max"/>
        <c:crossBetween val="between"/>
      </c:valAx>
      <c:catAx>
        <c:axId val="73247360"/>
        <c:scaling>
          <c:orientation val="minMax"/>
        </c:scaling>
        <c:delete val="1"/>
        <c:axPos val="b"/>
        <c:majorTickMark val="out"/>
        <c:minorTickMark val="none"/>
        <c:tickLblPos val="nextTo"/>
        <c:crossAx val="73245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28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42.2%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34.0%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53.3%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58.7%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56.0%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56.8%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56.3%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43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>
      <c r="B5" s="17" t="s">
        <v>17</v>
      </c>
      <c r="C5" s="29">
        <f>SUM(C6:C13)</f>
        <v>716802</v>
      </c>
      <c r="D5" s="30">
        <f>SUM(E5:F5)</f>
        <v>210962</v>
      </c>
      <c r="E5" s="31">
        <f>SUM(E6:E13)</f>
        <v>106822</v>
      </c>
      <c r="F5" s="32">
        <f t="shared" ref="F5:G5" si="0">SUM(F6:F13)</f>
        <v>104140</v>
      </c>
      <c r="G5" s="29">
        <f t="shared" si="0"/>
        <v>225803</v>
      </c>
      <c r="H5" s="33">
        <f>D5/C5</f>
        <v>0.29431000471538865</v>
      </c>
      <c r="I5" s="26"/>
      <c r="J5" s="24">
        <f t="shared" ref="J5:J13" si="1">C5-D5-G5</f>
        <v>280037</v>
      </c>
      <c r="K5" s="58">
        <f>E5/C5</f>
        <v>0.14902581186994457</v>
      </c>
      <c r="L5" s="58">
        <f>F5/C5</f>
        <v>0.14528419284544408</v>
      </c>
    </row>
    <row r="6" spans="1:12" ht="20.100000000000001" customHeight="1" thickTop="1">
      <c r="B6" s="18" t="s">
        <v>18</v>
      </c>
      <c r="C6" s="34">
        <v>183593</v>
      </c>
      <c r="D6" s="35">
        <f t="shared" ref="D6:D13" si="2">SUM(E6:F6)</f>
        <v>41549</v>
      </c>
      <c r="E6" s="36">
        <v>23198</v>
      </c>
      <c r="F6" s="37">
        <v>18351</v>
      </c>
      <c r="G6" s="34">
        <v>59258</v>
      </c>
      <c r="H6" s="38">
        <f t="shared" ref="H6:H13" si="3">D6/C6</f>
        <v>0.22631037131045301</v>
      </c>
      <c r="I6" s="26"/>
      <c r="J6" s="24">
        <f t="shared" si="1"/>
        <v>82786</v>
      </c>
      <c r="K6" s="58">
        <f t="shared" ref="K6:K13" si="4">E6/C6</f>
        <v>0.12635558000577365</v>
      </c>
      <c r="L6" s="58">
        <f t="shared" ref="L6:L13" si="5">F6/C6</f>
        <v>9.9954791304679366E-2</v>
      </c>
    </row>
    <row r="7" spans="1:12" ht="20.100000000000001" customHeight="1">
      <c r="B7" s="19" t="s">
        <v>19</v>
      </c>
      <c r="C7" s="39">
        <v>95075</v>
      </c>
      <c r="D7" s="40">
        <f t="shared" si="2"/>
        <v>29386</v>
      </c>
      <c r="E7" s="41">
        <v>14961</v>
      </c>
      <c r="F7" s="42">
        <v>14425</v>
      </c>
      <c r="G7" s="39">
        <v>30002</v>
      </c>
      <c r="H7" s="43">
        <f t="shared" si="3"/>
        <v>0.30908230344464899</v>
      </c>
      <c r="I7" s="26"/>
      <c r="J7" s="24">
        <f t="shared" si="1"/>
        <v>35687</v>
      </c>
      <c r="K7" s="58">
        <f t="shared" si="4"/>
        <v>0.1573599789639758</v>
      </c>
      <c r="L7" s="58">
        <f t="shared" si="5"/>
        <v>0.15172232448067316</v>
      </c>
    </row>
    <row r="8" spans="1:12" ht="20.100000000000001" customHeight="1">
      <c r="B8" s="19" t="s">
        <v>20</v>
      </c>
      <c r="C8" s="39">
        <v>53173</v>
      </c>
      <c r="D8" s="40">
        <f t="shared" si="2"/>
        <v>18228</v>
      </c>
      <c r="E8" s="41">
        <v>8955</v>
      </c>
      <c r="F8" s="42">
        <v>9273</v>
      </c>
      <c r="G8" s="39">
        <v>16364</v>
      </c>
      <c r="H8" s="43">
        <f t="shared" si="3"/>
        <v>0.3428055592123822</v>
      </c>
      <c r="I8" s="26"/>
      <c r="J8" s="24">
        <f t="shared" si="1"/>
        <v>18581</v>
      </c>
      <c r="K8" s="58">
        <f t="shared" si="4"/>
        <v>0.16841254019897317</v>
      </c>
      <c r="L8" s="58">
        <f t="shared" si="5"/>
        <v>0.17439301901340906</v>
      </c>
    </row>
    <row r="9" spans="1:12" ht="20.100000000000001" customHeight="1">
      <c r="B9" s="19" t="s">
        <v>21</v>
      </c>
      <c r="C9" s="39">
        <v>31933</v>
      </c>
      <c r="D9" s="40">
        <f t="shared" si="2"/>
        <v>9236</v>
      </c>
      <c r="E9" s="41">
        <v>4724</v>
      </c>
      <c r="F9" s="42">
        <v>4512</v>
      </c>
      <c r="G9" s="39">
        <v>10240</v>
      </c>
      <c r="H9" s="43">
        <f t="shared" si="3"/>
        <v>0.28923057651958789</v>
      </c>
      <c r="I9" s="26"/>
      <c r="J9" s="24">
        <f t="shared" si="1"/>
        <v>12457</v>
      </c>
      <c r="K9" s="58">
        <f t="shared" si="4"/>
        <v>0.14793473835843798</v>
      </c>
      <c r="L9" s="58">
        <f t="shared" si="5"/>
        <v>0.14129583816114991</v>
      </c>
    </row>
    <row r="10" spans="1:12" ht="20.100000000000001" customHeight="1">
      <c r="B10" s="19" t="s">
        <v>22</v>
      </c>
      <c r="C10" s="39">
        <v>46291</v>
      </c>
      <c r="D10" s="40">
        <f t="shared" si="2"/>
        <v>13871</v>
      </c>
      <c r="E10" s="41">
        <v>6690</v>
      </c>
      <c r="F10" s="42">
        <v>7181</v>
      </c>
      <c r="G10" s="39">
        <v>14498</v>
      </c>
      <c r="H10" s="43">
        <f t="shared" si="3"/>
        <v>0.29964787971743967</v>
      </c>
      <c r="I10" s="26"/>
      <c r="J10" s="24">
        <f t="shared" si="1"/>
        <v>17922</v>
      </c>
      <c r="K10" s="58">
        <f t="shared" si="4"/>
        <v>0.14452053314899224</v>
      </c>
      <c r="L10" s="58">
        <f t="shared" si="5"/>
        <v>0.15512734656844743</v>
      </c>
    </row>
    <row r="11" spans="1:12" ht="20.100000000000001" customHeight="1">
      <c r="B11" s="19" t="s">
        <v>23</v>
      </c>
      <c r="C11" s="39">
        <v>102233</v>
      </c>
      <c r="D11" s="40">
        <f t="shared" si="2"/>
        <v>30499</v>
      </c>
      <c r="E11" s="41">
        <v>14994</v>
      </c>
      <c r="F11" s="42">
        <v>15505</v>
      </c>
      <c r="G11" s="39">
        <v>32832</v>
      </c>
      <c r="H11" s="43">
        <f t="shared" si="3"/>
        <v>0.29832832842624202</v>
      </c>
      <c r="I11" s="26"/>
      <c r="J11" s="24">
        <f t="shared" si="1"/>
        <v>38902</v>
      </c>
      <c r="K11" s="58">
        <f t="shared" si="4"/>
        <v>0.14666497119325461</v>
      </c>
      <c r="L11" s="58">
        <f t="shared" si="5"/>
        <v>0.15166335723298738</v>
      </c>
    </row>
    <row r="12" spans="1:12" ht="20.100000000000001" customHeight="1">
      <c r="B12" s="19" t="s">
        <v>24</v>
      </c>
      <c r="C12" s="39">
        <v>144193</v>
      </c>
      <c r="D12" s="40">
        <f t="shared" si="2"/>
        <v>47973</v>
      </c>
      <c r="E12" s="41">
        <v>23654</v>
      </c>
      <c r="F12" s="42">
        <v>24319</v>
      </c>
      <c r="G12" s="39">
        <v>44134</v>
      </c>
      <c r="H12" s="43">
        <f t="shared" si="3"/>
        <v>0.33269992301984147</v>
      </c>
      <c r="I12" s="26"/>
      <c r="J12" s="24">
        <f t="shared" si="1"/>
        <v>52086</v>
      </c>
      <c r="K12" s="58">
        <f t="shared" si="4"/>
        <v>0.16404402432850415</v>
      </c>
      <c r="L12" s="58">
        <f t="shared" si="5"/>
        <v>0.16865589869133729</v>
      </c>
    </row>
    <row r="13" spans="1:12" ht="20.100000000000001" customHeight="1">
      <c r="B13" s="19" t="s">
        <v>25</v>
      </c>
      <c r="C13" s="39">
        <v>60311</v>
      </c>
      <c r="D13" s="40">
        <f t="shared" si="2"/>
        <v>20220</v>
      </c>
      <c r="E13" s="41">
        <v>9646</v>
      </c>
      <c r="F13" s="42">
        <v>10574</v>
      </c>
      <c r="G13" s="39">
        <v>18475</v>
      </c>
      <c r="H13" s="43">
        <f t="shared" si="3"/>
        <v>0.33526222413821694</v>
      </c>
      <c r="I13" s="26"/>
      <c r="J13" s="24">
        <f t="shared" si="1"/>
        <v>21616</v>
      </c>
      <c r="K13" s="58">
        <f t="shared" si="4"/>
        <v>0.15993765648057567</v>
      </c>
      <c r="L13" s="58">
        <f t="shared" si="5"/>
        <v>0.17532456765764123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45</v>
      </c>
      <c r="B1" s="13"/>
    </row>
    <row r="2" spans="1:12" ht="14.1" customHeight="1">
      <c r="K2" s="44" t="s">
        <v>2</v>
      </c>
    </row>
    <row r="3" spans="1:12" ht="20.100000000000001" customHeight="1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>
      <c r="B4" s="193" t="s">
        <v>62</v>
      </c>
      <c r="C4" s="194"/>
      <c r="D4" s="45">
        <f>SUM(D5:D6)</f>
        <v>7781</v>
      </c>
      <c r="E4" s="46">
        <f t="shared" ref="E4:K4" si="0">SUM(E5:E6)</f>
        <v>5131</v>
      </c>
      <c r="F4" s="46">
        <f t="shared" si="0"/>
        <v>8291</v>
      </c>
      <c r="G4" s="46">
        <f t="shared" si="0"/>
        <v>5031</v>
      </c>
      <c r="H4" s="46">
        <f t="shared" si="0"/>
        <v>4262</v>
      </c>
      <c r="I4" s="46">
        <f t="shared" si="0"/>
        <v>5227</v>
      </c>
      <c r="J4" s="45">
        <f t="shared" si="0"/>
        <v>3158</v>
      </c>
      <c r="K4" s="47">
        <f t="shared" si="0"/>
        <v>38881</v>
      </c>
      <c r="L4" s="55">
        <f>K4/人口統計!D5</f>
        <v>0.18430333424977011</v>
      </c>
    </row>
    <row r="5" spans="1:12" ht="20.100000000000001" customHeight="1">
      <c r="B5" s="115"/>
      <c r="C5" s="116" t="s">
        <v>39</v>
      </c>
      <c r="D5" s="48">
        <v>991</v>
      </c>
      <c r="E5" s="49">
        <v>812</v>
      </c>
      <c r="F5" s="49">
        <v>862</v>
      </c>
      <c r="G5" s="49">
        <v>624</v>
      </c>
      <c r="H5" s="49">
        <v>487</v>
      </c>
      <c r="I5" s="49">
        <v>518</v>
      </c>
      <c r="J5" s="48">
        <v>319</v>
      </c>
      <c r="K5" s="50">
        <f>SUM(D5:J5)</f>
        <v>4613</v>
      </c>
      <c r="L5" s="56">
        <f>K5/人口統計!D5</f>
        <v>2.1866497283871029E-2</v>
      </c>
    </row>
    <row r="6" spans="1:12" ht="20.100000000000001" customHeight="1">
      <c r="B6" s="115"/>
      <c r="C6" s="117" t="s">
        <v>40</v>
      </c>
      <c r="D6" s="51">
        <v>6790</v>
      </c>
      <c r="E6" s="52">
        <v>4319</v>
      </c>
      <c r="F6" s="52">
        <v>7429</v>
      </c>
      <c r="G6" s="52">
        <v>4407</v>
      </c>
      <c r="H6" s="52">
        <v>3775</v>
      </c>
      <c r="I6" s="52">
        <v>4709</v>
      </c>
      <c r="J6" s="51">
        <v>2839</v>
      </c>
      <c r="K6" s="53">
        <f>SUM(D6:J6)</f>
        <v>34268</v>
      </c>
      <c r="L6" s="57">
        <f>K6/人口統計!D5</f>
        <v>0.16243683696589908</v>
      </c>
    </row>
    <row r="7" spans="1:12" ht="20.100000000000001" customHeight="1" thickBot="1">
      <c r="B7" s="193" t="s">
        <v>63</v>
      </c>
      <c r="C7" s="194"/>
      <c r="D7" s="45">
        <v>101</v>
      </c>
      <c r="E7" s="46">
        <v>121</v>
      </c>
      <c r="F7" s="46">
        <v>110</v>
      </c>
      <c r="G7" s="46">
        <v>110</v>
      </c>
      <c r="H7" s="46">
        <v>101</v>
      </c>
      <c r="I7" s="46">
        <v>94</v>
      </c>
      <c r="J7" s="45">
        <v>71</v>
      </c>
      <c r="K7" s="47">
        <f>SUM(D7:J7)</f>
        <v>708</v>
      </c>
      <c r="L7" s="78"/>
    </row>
    <row r="8" spans="1:12" ht="20.100000000000001" customHeight="1" thickTop="1">
      <c r="B8" s="195" t="s">
        <v>35</v>
      </c>
      <c r="C8" s="196"/>
      <c r="D8" s="35">
        <f>D4+D7</f>
        <v>7882</v>
      </c>
      <c r="E8" s="34">
        <f t="shared" ref="E8:K8" si="1">E4+E7</f>
        <v>5252</v>
      </c>
      <c r="F8" s="34">
        <f t="shared" si="1"/>
        <v>8401</v>
      </c>
      <c r="G8" s="34">
        <f t="shared" si="1"/>
        <v>5141</v>
      </c>
      <c r="H8" s="34">
        <f t="shared" si="1"/>
        <v>4363</v>
      </c>
      <c r="I8" s="34">
        <f t="shared" si="1"/>
        <v>5321</v>
      </c>
      <c r="J8" s="35">
        <f t="shared" si="1"/>
        <v>3229</v>
      </c>
      <c r="K8" s="54">
        <f t="shared" si="1"/>
        <v>39589</v>
      </c>
      <c r="L8" s="79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44</v>
      </c>
    </row>
    <row r="21" spans="1:12" ht="14.1" customHeight="1">
      <c r="K21" s="44" t="s">
        <v>2</v>
      </c>
    </row>
    <row r="22" spans="1:12" ht="20.100000000000001" customHeight="1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>
      <c r="B23" s="197" t="s">
        <v>18</v>
      </c>
      <c r="C23" s="199"/>
      <c r="D23" s="40">
        <v>1245</v>
      </c>
      <c r="E23" s="39">
        <v>809</v>
      </c>
      <c r="F23" s="39">
        <v>1160</v>
      </c>
      <c r="G23" s="39">
        <v>727</v>
      </c>
      <c r="H23" s="39">
        <v>617</v>
      </c>
      <c r="I23" s="39">
        <v>881</v>
      </c>
      <c r="J23" s="40">
        <v>535</v>
      </c>
      <c r="K23" s="167">
        <f t="shared" ref="K23:K30" si="2">SUM(D23:J23)</f>
        <v>5974</v>
      </c>
      <c r="L23" s="188">
        <f>K23/人口統計!D6</f>
        <v>0.14378204048232207</v>
      </c>
    </row>
    <row r="24" spans="1:12" ht="20.100000000000001" customHeight="1">
      <c r="B24" s="197" t="s">
        <v>19</v>
      </c>
      <c r="C24" s="199"/>
      <c r="D24" s="45">
        <v>1154</v>
      </c>
      <c r="E24" s="46">
        <v>839</v>
      </c>
      <c r="F24" s="46">
        <v>1179</v>
      </c>
      <c r="G24" s="46">
        <v>685</v>
      </c>
      <c r="H24" s="46">
        <v>567</v>
      </c>
      <c r="I24" s="46">
        <v>665</v>
      </c>
      <c r="J24" s="45">
        <v>440</v>
      </c>
      <c r="K24" s="47">
        <f t="shared" si="2"/>
        <v>5529</v>
      </c>
      <c r="L24" s="55">
        <f>K24/人口統計!D7</f>
        <v>0.18815082011842374</v>
      </c>
    </row>
    <row r="25" spans="1:12" ht="20.100000000000001" customHeight="1">
      <c r="B25" s="197" t="s">
        <v>20</v>
      </c>
      <c r="C25" s="199"/>
      <c r="D25" s="45">
        <v>792</v>
      </c>
      <c r="E25" s="46">
        <v>497</v>
      </c>
      <c r="F25" s="46">
        <v>793</v>
      </c>
      <c r="G25" s="46">
        <v>566</v>
      </c>
      <c r="H25" s="46">
        <v>461</v>
      </c>
      <c r="I25" s="46">
        <v>477</v>
      </c>
      <c r="J25" s="45">
        <v>291</v>
      </c>
      <c r="K25" s="47">
        <f t="shared" si="2"/>
        <v>3877</v>
      </c>
      <c r="L25" s="55">
        <f>K25/人口統計!D8</f>
        <v>0.21269475532148344</v>
      </c>
    </row>
    <row r="26" spans="1:12" ht="20.100000000000001" customHeight="1">
      <c r="B26" s="197" t="s">
        <v>21</v>
      </c>
      <c r="C26" s="199"/>
      <c r="D26" s="45">
        <v>230</v>
      </c>
      <c r="E26" s="46">
        <v>184</v>
      </c>
      <c r="F26" s="46">
        <v>318</v>
      </c>
      <c r="G26" s="46">
        <v>210</v>
      </c>
      <c r="H26" s="46">
        <v>200</v>
      </c>
      <c r="I26" s="46">
        <v>205</v>
      </c>
      <c r="J26" s="45">
        <v>149</v>
      </c>
      <c r="K26" s="47">
        <f t="shared" si="2"/>
        <v>1496</v>
      </c>
      <c r="L26" s="55">
        <f>K26/人口統計!D9</f>
        <v>0.16197488090082288</v>
      </c>
    </row>
    <row r="27" spans="1:12" ht="20.100000000000001" customHeight="1">
      <c r="B27" s="197" t="s">
        <v>22</v>
      </c>
      <c r="C27" s="199"/>
      <c r="D27" s="45">
        <v>407</v>
      </c>
      <c r="E27" s="46">
        <v>266</v>
      </c>
      <c r="F27" s="46">
        <v>537</v>
      </c>
      <c r="G27" s="46">
        <v>285</v>
      </c>
      <c r="H27" s="46">
        <v>255</v>
      </c>
      <c r="I27" s="46">
        <v>325</v>
      </c>
      <c r="J27" s="45">
        <v>170</v>
      </c>
      <c r="K27" s="47">
        <f t="shared" si="2"/>
        <v>2245</v>
      </c>
      <c r="L27" s="55">
        <f>K27/人口統計!D10</f>
        <v>0.16184846081753299</v>
      </c>
    </row>
    <row r="28" spans="1:12" ht="20.100000000000001" customHeight="1">
      <c r="B28" s="197" t="s">
        <v>23</v>
      </c>
      <c r="C28" s="199"/>
      <c r="D28" s="45">
        <v>697</v>
      </c>
      <c r="E28" s="46">
        <v>654</v>
      </c>
      <c r="F28" s="46">
        <v>1300</v>
      </c>
      <c r="G28" s="46">
        <v>628</v>
      </c>
      <c r="H28" s="46">
        <v>610</v>
      </c>
      <c r="I28" s="46">
        <v>734</v>
      </c>
      <c r="J28" s="45">
        <v>381</v>
      </c>
      <c r="K28" s="47">
        <f t="shared" si="2"/>
        <v>5004</v>
      </c>
      <c r="L28" s="55">
        <f>K28/人口統計!D11</f>
        <v>0.16407095314600478</v>
      </c>
    </row>
    <row r="29" spans="1:12" ht="20.100000000000001" customHeight="1">
      <c r="B29" s="197" t="s">
        <v>24</v>
      </c>
      <c r="C29" s="198"/>
      <c r="D29" s="40">
        <v>2730</v>
      </c>
      <c r="E29" s="39">
        <v>1503</v>
      </c>
      <c r="F29" s="39">
        <v>2278</v>
      </c>
      <c r="G29" s="39">
        <v>1503</v>
      </c>
      <c r="H29" s="39">
        <v>1213</v>
      </c>
      <c r="I29" s="39">
        <v>1387</v>
      </c>
      <c r="J29" s="40">
        <v>844</v>
      </c>
      <c r="K29" s="167">
        <f t="shared" si="2"/>
        <v>11458</v>
      </c>
      <c r="L29" s="168">
        <f>K29/人口統計!D12</f>
        <v>0.23884268234215078</v>
      </c>
    </row>
    <row r="30" spans="1:12" ht="20.100000000000001" customHeight="1">
      <c r="B30" s="197" t="s">
        <v>25</v>
      </c>
      <c r="C30" s="198"/>
      <c r="D30" s="40">
        <v>526</v>
      </c>
      <c r="E30" s="39">
        <v>379</v>
      </c>
      <c r="F30" s="39">
        <v>726</v>
      </c>
      <c r="G30" s="39">
        <v>427</v>
      </c>
      <c r="H30" s="39">
        <v>339</v>
      </c>
      <c r="I30" s="39">
        <v>553</v>
      </c>
      <c r="J30" s="40">
        <v>348</v>
      </c>
      <c r="K30" s="167">
        <f t="shared" si="2"/>
        <v>3298</v>
      </c>
      <c r="L30" s="168">
        <f>K30/人口統計!D13</f>
        <v>0.16310583580613255</v>
      </c>
    </row>
    <row r="31" spans="1:12" ht="20.100000000000001" customHeight="1">
      <c r="C31" s="14" t="s">
        <v>46</v>
      </c>
    </row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4" t="s">
        <v>48</v>
      </c>
    </row>
    <row r="2" spans="1:19" ht="20.100000000000001" customHeight="1"/>
    <row r="3" spans="1:19" ht="20.100000000000001" customHeight="1" thickBot="1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>
      <c r="B5" s="202" t="s">
        <v>124</v>
      </c>
      <c r="C5" s="202"/>
      <c r="D5" s="173">
        <v>29048</v>
      </c>
      <c r="E5" s="174">
        <v>1824192.5699999987</v>
      </c>
      <c r="F5" s="175">
        <v>10457</v>
      </c>
      <c r="G5" s="176">
        <v>210382.1699999999</v>
      </c>
      <c r="H5" s="173">
        <v>2909</v>
      </c>
      <c r="I5" s="174">
        <v>682622.14999999979</v>
      </c>
      <c r="J5" s="175">
        <v>6962</v>
      </c>
      <c r="K5" s="176">
        <v>1973648.9000000004</v>
      </c>
      <c r="M5" s="147">
        <f>Q5+Q7</f>
        <v>39505</v>
      </c>
      <c r="N5" s="119" t="s">
        <v>106</v>
      </c>
      <c r="O5" s="120"/>
      <c r="P5" s="132"/>
      <c r="Q5" s="121">
        <v>29048</v>
      </c>
      <c r="R5" s="122">
        <v>1824192.5699999987</v>
      </c>
      <c r="S5" s="122">
        <f>R5/Q5*100</f>
        <v>6279.9248485265725</v>
      </c>
    </row>
    <row r="6" spans="1:19" ht="20.100000000000001" customHeight="1" thickTop="1">
      <c r="B6" s="203" t="s">
        <v>112</v>
      </c>
      <c r="C6" s="203"/>
      <c r="D6" s="169">
        <v>4516</v>
      </c>
      <c r="E6" s="170">
        <v>256251.56999999995</v>
      </c>
      <c r="F6" s="171">
        <v>1705</v>
      </c>
      <c r="G6" s="172">
        <v>34394.919999999984</v>
      </c>
      <c r="H6" s="169">
        <v>286</v>
      </c>
      <c r="I6" s="170">
        <v>67873.75</v>
      </c>
      <c r="J6" s="171">
        <v>1116</v>
      </c>
      <c r="K6" s="172">
        <v>350032.17000000004</v>
      </c>
      <c r="M6" s="58"/>
      <c r="N6" s="123"/>
      <c r="O6" s="92" t="s">
        <v>103</v>
      </c>
      <c r="P6" s="105"/>
      <c r="Q6" s="96">
        <f>Q5/Q$13</f>
        <v>0.58830200907323393</v>
      </c>
      <c r="R6" s="97">
        <f>R5/R$13</f>
        <v>0.38888350878829447</v>
      </c>
      <c r="S6" s="98" t="s">
        <v>105</v>
      </c>
    </row>
    <row r="7" spans="1:19" ht="20.100000000000001" customHeight="1">
      <c r="B7" s="200" t="s">
        <v>113</v>
      </c>
      <c r="C7" s="200"/>
      <c r="D7" s="143">
        <v>4408</v>
      </c>
      <c r="E7" s="144">
        <v>272671.88999999996</v>
      </c>
      <c r="F7" s="145">
        <v>1652</v>
      </c>
      <c r="G7" s="146">
        <v>30624.89</v>
      </c>
      <c r="H7" s="143">
        <v>235</v>
      </c>
      <c r="I7" s="144">
        <v>55898.850000000006</v>
      </c>
      <c r="J7" s="145">
        <v>911</v>
      </c>
      <c r="K7" s="146">
        <v>255550.24</v>
      </c>
      <c r="M7" s="58"/>
      <c r="N7" s="124" t="s">
        <v>107</v>
      </c>
      <c r="O7" s="125"/>
      <c r="P7" s="133"/>
      <c r="Q7" s="126">
        <v>10457</v>
      </c>
      <c r="R7" s="127">
        <v>210382.1699999999</v>
      </c>
      <c r="S7" s="127">
        <f>R7/Q7*100</f>
        <v>2011.8788371425828</v>
      </c>
    </row>
    <row r="8" spans="1:19" ht="20.100000000000001" customHeight="1">
      <c r="B8" s="200" t="s">
        <v>114</v>
      </c>
      <c r="C8" s="200"/>
      <c r="D8" s="143">
        <v>2777</v>
      </c>
      <c r="E8" s="144">
        <v>169778.16000000006</v>
      </c>
      <c r="F8" s="145">
        <v>1049</v>
      </c>
      <c r="G8" s="146">
        <v>19726.41</v>
      </c>
      <c r="H8" s="143">
        <v>326</v>
      </c>
      <c r="I8" s="144">
        <v>85577.41</v>
      </c>
      <c r="J8" s="145">
        <v>642</v>
      </c>
      <c r="K8" s="146">
        <v>191223.14</v>
      </c>
      <c r="L8" s="87"/>
      <c r="M8" s="86"/>
      <c r="N8" s="128"/>
      <c r="O8" s="92" t="s">
        <v>103</v>
      </c>
      <c r="P8" s="105"/>
      <c r="Q8" s="96">
        <f>Q7/Q$13</f>
        <v>0.21178305249513935</v>
      </c>
      <c r="R8" s="97">
        <f>R7/R$13</f>
        <v>4.4849517425726321E-2</v>
      </c>
      <c r="S8" s="98" t="s">
        <v>104</v>
      </c>
    </row>
    <row r="9" spans="1:19" ht="20.100000000000001" customHeight="1">
      <c r="B9" s="200" t="s">
        <v>115</v>
      </c>
      <c r="C9" s="200"/>
      <c r="D9" s="143">
        <v>1131</v>
      </c>
      <c r="E9" s="144">
        <v>70072.929999999978</v>
      </c>
      <c r="F9" s="145">
        <v>308</v>
      </c>
      <c r="G9" s="146">
        <v>5505.5300000000007</v>
      </c>
      <c r="H9" s="143">
        <v>48</v>
      </c>
      <c r="I9" s="144">
        <v>12146.560000000001</v>
      </c>
      <c r="J9" s="145">
        <v>367</v>
      </c>
      <c r="K9" s="146">
        <v>102750.58</v>
      </c>
      <c r="L9" s="87"/>
      <c r="M9" s="86"/>
      <c r="N9" s="124" t="s">
        <v>108</v>
      </c>
      <c r="O9" s="125"/>
      <c r="P9" s="133"/>
      <c r="Q9" s="126">
        <v>2909</v>
      </c>
      <c r="R9" s="127">
        <v>682622.14999999979</v>
      </c>
      <c r="S9" s="127">
        <f>R9/Q9*100</f>
        <v>23465.869714678574</v>
      </c>
    </row>
    <row r="10" spans="1:19" ht="20.100000000000001" customHeight="1">
      <c r="B10" s="200" t="s">
        <v>116</v>
      </c>
      <c r="C10" s="200"/>
      <c r="D10" s="143">
        <v>1685</v>
      </c>
      <c r="E10" s="144">
        <v>111964.24</v>
      </c>
      <c r="F10" s="145">
        <v>583</v>
      </c>
      <c r="G10" s="146">
        <v>12048.49</v>
      </c>
      <c r="H10" s="143">
        <v>214</v>
      </c>
      <c r="I10" s="144">
        <v>46743.64</v>
      </c>
      <c r="J10" s="145">
        <v>390</v>
      </c>
      <c r="K10" s="146">
        <v>111730.37</v>
      </c>
      <c r="L10" s="87"/>
      <c r="M10" s="86"/>
      <c r="N10" s="93"/>
      <c r="O10" s="92" t="s">
        <v>103</v>
      </c>
      <c r="P10" s="105"/>
      <c r="Q10" s="96">
        <f>Q9/Q$13</f>
        <v>5.8915262475696693E-2</v>
      </c>
      <c r="R10" s="97">
        <f>R9/R$13</f>
        <v>0.14552218950689486</v>
      </c>
      <c r="S10" s="98" t="s">
        <v>104</v>
      </c>
    </row>
    <row r="11" spans="1:19" ht="20.100000000000001" customHeight="1">
      <c r="B11" s="200" t="s">
        <v>117</v>
      </c>
      <c r="C11" s="200"/>
      <c r="D11" s="143">
        <v>3584</v>
      </c>
      <c r="E11" s="144">
        <v>240281.36000000007</v>
      </c>
      <c r="F11" s="145">
        <v>1294</v>
      </c>
      <c r="G11" s="146">
        <v>30479.350000000002</v>
      </c>
      <c r="H11" s="143">
        <v>477</v>
      </c>
      <c r="I11" s="144">
        <v>107775.97000000002</v>
      </c>
      <c r="J11" s="145">
        <v>964</v>
      </c>
      <c r="K11" s="146">
        <v>266045.12999999995</v>
      </c>
      <c r="L11" s="87"/>
      <c r="M11" s="86"/>
      <c r="N11" s="124" t="s">
        <v>109</v>
      </c>
      <c r="O11" s="125"/>
      <c r="P11" s="133"/>
      <c r="Q11" s="99">
        <v>6962</v>
      </c>
      <c r="R11" s="100">
        <v>1973648.9000000004</v>
      </c>
      <c r="S11" s="100">
        <f>R11/Q11*100</f>
        <v>28348.878195920719</v>
      </c>
    </row>
    <row r="12" spans="1:19" ht="20.100000000000001" customHeight="1" thickBot="1">
      <c r="B12" s="200" t="s">
        <v>118</v>
      </c>
      <c r="C12" s="200"/>
      <c r="D12" s="143">
        <v>8420</v>
      </c>
      <c r="E12" s="144">
        <v>527872.92999999993</v>
      </c>
      <c r="F12" s="145">
        <v>3023</v>
      </c>
      <c r="G12" s="146">
        <v>60327.469999999965</v>
      </c>
      <c r="H12" s="143">
        <v>1068</v>
      </c>
      <c r="I12" s="144">
        <v>253877.36999999997</v>
      </c>
      <c r="J12" s="145">
        <v>1769</v>
      </c>
      <c r="K12" s="146">
        <v>474540.77999999997</v>
      </c>
      <c r="L12" s="87"/>
      <c r="M12" s="86"/>
      <c r="N12" s="123"/>
      <c r="O12" s="82" t="s">
        <v>103</v>
      </c>
      <c r="P12" s="106"/>
      <c r="Q12" s="101">
        <f>Q11/Q$13</f>
        <v>0.14099967595592999</v>
      </c>
      <c r="R12" s="102">
        <f>R11/R$13</f>
        <v>0.42074478427908429</v>
      </c>
      <c r="S12" s="103" t="s">
        <v>104</v>
      </c>
    </row>
    <row r="13" spans="1:19" ht="20.100000000000001" customHeight="1" thickTop="1">
      <c r="B13" s="181" t="s">
        <v>119</v>
      </c>
      <c r="C13" s="181"/>
      <c r="D13" s="143">
        <v>2527</v>
      </c>
      <c r="E13" s="144">
        <v>175299.48999999996</v>
      </c>
      <c r="F13" s="145">
        <v>843</v>
      </c>
      <c r="G13" s="146">
        <v>17275.110000000004</v>
      </c>
      <c r="H13" s="143">
        <v>255</v>
      </c>
      <c r="I13" s="144">
        <v>52728.6</v>
      </c>
      <c r="J13" s="145">
        <v>803</v>
      </c>
      <c r="K13" s="146">
        <v>221776.49</v>
      </c>
      <c r="M13" s="58"/>
      <c r="N13" s="129" t="s">
        <v>110</v>
      </c>
      <c r="O13" s="130"/>
      <c r="P13" s="131"/>
      <c r="Q13" s="94">
        <f>Q5+Q7+Q9+Q11</f>
        <v>49376</v>
      </c>
      <c r="R13" s="95">
        <f>R5+R7+R9+R11</f>
        <v>4690845.7899999991</v>
      </c>
      <c r="S13" s="95">
        <f>R13/Q13*100</f>
        <v>9500.2547593972758</v>
      </c>
    </row>
    <row r="14" spans="1:19" ht="20.100000000000001" customHeight="1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0.58830200907323393</v>
      </c>
      <c r="O16" s="58">
        <f>F5/(D5+F5+H5+J5)</f>
        <v>0.21178305249513935</v>
      </c>
      <c r="P16" s="58">
        <f>H5/(D5+F5+H5+J5)</f>
        <v>5.8915262475696693E-2</v>
      </c>
      <c r="Q16" s="58">
        <f>J5/(D5+F5+H5+J5)</f>
        <v>0.14099967595592999</v>
      </c>
    </row>
    <row r="17" spans="13:17" ht="20.100000000000001" customHeight="1">
      <c r="M17" s="14" t="s">
        <v>132</v>
      </c>
      <c r="N17" s="58">
        <f t="shared" ref="N17:N23" si="0">D6/(D6+F6+H6+J6)</f>
        <v>0.59241768332677425</v>
      </c>
      <c r="O17" s="58">
        <f t="shared" ref="O17:O23" si="1">F6/(D6+F6+H6+J6)</f>
        <v>0.22366522366522368</v>
      </c>
      <c r="P17" s="58">
        <f t="shared" ref="P17:P23" si="2">H6/(D6+F6+H6+J6)</f>
        <v>3.751803751803752E-2</v>
      </c>
      <c r="Q17" s="58">
        <f t="shared" ref="Q17:Q23" si="3">J6/(D6+F6+H6+J6)</f>
        <v>0.14639905548996457</v>
      </c>
    </row>
    <row r="18" spans="13:17" ht="20.100000000000001" customHeight="1">
      <c r="M18" s="14" t="s">
        <v>133</v>
      </c>
      <c r="N18" s="58">
        <f t="shared" si="0"/>
        <v>0.61171246183735772</v>
      </c>
      <c r="O18" s="58">
        <f t="shared" si="1"/>
        <v>0.2292533999444907</v>
      </c>
      <c r="P18" s="58">
        <f t="shared" si="2"/>
        <v>3.2611712461837361E-2</v>
      </c>
      <c r="Q18" s="58">
        <f t="shared" si="3"/>
        <v>0.12642242575631418</v>
      </c>
    </row>
    <row r="19" spans="13:17" ht="20.100000000000001" customHeight="1">
      <c r="M19" s="14" t="s">
        <v>134</v>
      </c>
      <c r="N19" s="58">
        <f t="shared" si="0"/>
        <v>0.57926574885273263</v>
      </c>
      <c r="O19" s="58">
        <f t="shared" si="1"/>
        <v>0.21881518564872757</v>
      </c>
      <c r="P19" s="58">
        <f t="shared" si="2"/>
        <v>6.8001668752607422E-2</v>
      </c>
      <c r="Q19" s="58">
        <f t="shared" si="3"/>
        <v>0.13391739674593242</v>
      </c>
    </row>
    <row r="20" spans="13:17" ht="20.100000000000001" customHeight="1">
      <c r="M20" s="14" t="s">
        <v>135</v>
      </c>
      <c r="N20" s="58">
        <f t="shared" si="0"/>
        <v>0.61003236245954695</v>
      </c>
      <c r="O20" s="58">
        <f t="shared" si="1"/>
        <v>0.16612729234088458</v>
      </c>
      <c r="P20" s="58">
        <f t="shared" si="2"/>
        <v>2.5889967637540454E-2</v>
      </c>
      <c r="Q20" s="58">
        <f t="shared" si="3"/>
        <v>0.19795037756202805</v>
      </c>
    </row>
    <row r="21" spans="13:17" ht="20.100000000000001" customHeight="1">
      <c r="M21" s="14" t="s">
        <v>136</v>
      </c>
      <c r="N21" s="58">
        <f t="shared" si="0"/>
        <v>0.58669916434540392</v>
      </c>
      <c r="O21" s="58">
        <f t="shared" si="1"/>
        <v>0.20299442896935932</v>
      </c>
      <c r="P21" s="58">
        <f t="shared" si="2"/>
        <v>7.4512534818941503E-2</v>
      </c>
      <c r="Q21" s="58">
        <f t="shared" si="3"/>
        <v>0.13579387186629527</v>
      </c>
    </row>
    <row r="22" spans="13:17" ht="20.100000000000001" customHeight="1">
      <c r="M22" s="14" t="s">
        <v>137</v>
      </c>
      <c r="N22" s="58">
        <f t="shared" si="0"/>
        <v>0.56717835100490588</v>
      </c>
      <c r="O22" s="58">
        <f t="shared" si="1"/>
        <v>0.2047792372210793</v>
      </c>
      <c r="P22" s="58">
        <f t="shared" si="2"/>
        <v>7.5486627630954262E-2</v>
      </c>
      <c r="Q22" s="58">
        <f t="shared" si="3"/>
        <v>0.15255578414306062</v>
      </c>
    </row>
    <row r="23" spans="13:17" ht="20.100000000000001" customHeight="1">
      <c r="M23" s="14" t="s">
        <v>138</v>
      </c>
      <c r="N23" s="58">
        <f t="shared" si="0"/>
        <v>0.58963585434173671</v>
      </c>
      <c r="O23" s="58">
        <f t="shared" si="1"/>
        <v>0.21169467787114846</v>
      </c>
      <c r="P23" s="58">
        <f t="shared" si="2"/>
        <v>7.4789915966386553E-2</v>
      </c>
      <c r="Q23" s="58">
        <f t="shared" si="3"/>
        <v>0.1238795518207283</v>
      </c>
    </row>
    <row r="24" spans="13:17" ht="20.100000000000001" customHeight="1">
      <c r="M24" s="14" t="s">
        <v>139</v>
      </c>
      <c r="N24" s="58">
        <f t="shared" ref="N24" si="4">D13/(D13+F13+H13+J13)</f>
        <v>0.57068654019873533</v>
      </c>
      <c r="O24" s="58">
        <f t="shared" ref="O24" si="5">F13/(D13+F13+H13+J13)</f>
        <v>0.19037940379403795</v>
      </c>
      <c r="P24" s="58">
        <f t="shared" ref="P24" si="6">H13/(D13+F13+H13+J13)</f>
        <v>5.7588075880758809E-2</v>
      </c>
      <c r="Q24" s="58">
        <f t="shared" ref="Q24" si="7">J13/(D13+F13+H13+J13)</f>
        <v>0.18134598012646794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0.38888350878829447</v>
      </c>
      <c r="O29" s="58">
        <f>G5/(E5+G5+I5+K5)</f>
        <v>4.4849517425726321E-2</v>
      </c>
      <c r="P29" s="58">
        <f>I5/(E5+G5+I5+K5)</f>
        <v>0.14552218950689486</v>
      </c>
      <c r="Q29" s="58">
        <f>K5/(E5+G5+I5+K5)</f>
        <v>0.42074478427908429</v>
      </c>
    </row>
    <row r="30" spans="13:17" ht="20.100000000000001" customHeight="1">
      <c r="M30" s="14" t="s">
        <v>132</v>
      </c>
      <c r="N30" s="58">
        <f t="shared" ref="N30:N37" si="8">E6/(E6+G6+I6+K6)</f>
        <v>0.36165506797161268</v>
      </c>
      <c r="O30" s="58">
        <f t="shared" ref="O30:O37" si="9">G6/(E6+G6+I6+K6)</f>
        <v>4.8542520658422413E-2</v>
      </c>
      <c r="P30" s="58">
        <f t="shared" ref="P30:P37" si="10">I6/(E6+G6+I6+K6)</f>
        <v>9.5792137662759499E-2</v>
      </c>
      <c r="Q30" s="58">
        <f t="shared" ref="Q30:Q37" si="11">K6/(E6+G6+I6+K6)</f>
        <v>0.49401027370720552</v>
      </c>
    </row>
    <row r="31" spans="13:17" ht="20.100000000000001" customHeight="1">
      <c r="M31" s="14" t="s">
        <v>133</v>
      </c>
      <c r="N31" s="58">
        <f t="shared" si="8"/>
        <v>0.44355221125763716</v>
      </c>
      <c r="O31" s="58">
        <f t="shared" si="9"/>
        <v>4.9817154525983232E-2</v>
      </c>
      <c r="P31" s="58">
        <f t="shared" si="10"/>
        <v>9.093001308003909E-2</v>
      </c>
      <c r="Q31" s="58">
        <f t="shared" si="11"/>
        <v>0.41570062113634043</v>
      </c>
    </row>
    <row r="32" spans="13:17" ht="20.100000000000001" customHeight="1">
      <c r="M32" s="14" t="s">
        <v>134</v>
      </c>
      <c r="N32" s="58">
        <f t="shared" si="8"/>
        <v>0.36409242085954369</v>
      </c>
      <c r="O32" s="58">
        <f t="shared" si="9"/>
        <v>4.2303653024440294E-2</v>
      </c>
      <c r="P32" s="58">
        <f t="shared" si="10"/>
        <v>0.18352234691311128</v>
      </c>
      <c r="Q32" s="58">
        <f t="shared" si="11"/>
        <v>0.41008157920290467</v>
      </c>
    </row>
    <row r="33" spans="13:17" ht="20.100000000000001" customHeight="1">
      <c r="M33" s="14" t="s">
        <v>135</v>
      </c>
      <c r="N33" s="58">
        <f t="shared" si="8"/>
        <v>0.36788402294047107</v>
      </c>
      <c r="O33" s="58">
        <f t="shared" si="9"/>
        <v>2.8904122102778526E-2</v>
      </c>
      <c r="P33" s="58">
        <f t="shared" si="10"/>
        <v>6.3769637685876845E-2</v>
      </c>
      <c r="Q33" s="58">
        <f t="shared" si="11"/>
        <v>0.5394422172708736</v>
      </c>
    </row>
    <row r="34" spans="13:17" ht="20.100000000000001" customHeight="1">
      <c r="M34" s="14" t="s">
        <v>136</v>
      </c>
      <c r="N34" s="58">
        <f t="shared" si="8"/>
        <v>0.39635219692081836</v>
      </c>
      <c r="O34" s="58">
        <f t="shared" si="9"/>
        <v>4.2651524103396857E-2</v>
      </c>
      <c r="P34" s="58">
        <f t="shared" si="10"/>
        <v>0.16547197932193208</v>
      </c>
      <c r="Q34" s="58">
        <f t="shared" si="11"/>
        <v>0.39552429965385277</v>
      </c>
    </row>
    <row r="35" spans="13:17" ht="20.100000000000001" customHeight="1">
      <c r="M35" s="14" t="s">
        <v>137</v>
      </c>
      <c r="N35" s="58">
        <f t="shared" si="8"/>
        <v>0.37277092879800633</v>
      </c>
      <c r="O35" s="58">
        <f t="shared" si="9"/>
        <v>4.728546404373403E-2</v>
      </c>
      <c r="P35" s="58">
        <f t="shared" si="10"/>
        <v>0.16720293425593255</v>
      </c>
      <c r="Q35" s="58">
        <f t="shared" si="11"/>
        <v>0.41274067290232708</v>
      </c>
    </row>
    <row r="36" spans="13:17" ht="20.100000000000001" customHeight="1">
      <c r="M36" s="14" t="s">
        <v>138</v>
      </c>
      <c r="N36" s="58">
        <f t="shared" si="8"/>
        <v>0.40093080110408591</v>
      </c>
      <c r="O36" s="58">
        <f t="shared" si="9"/>
        <v>4.5820006105792732E-2</v>
      </c>
      <c r="P36" s="58">
        <f t="shared" si="10"/>
        <v>0.1928253023626319</v>
      </c>
      <c r="Q36" s="58">
        <f t="shared" si="11"/>
        <v>0.36042389042748946</v>
      </c>
    </row>
    <row r="37" spans="13:17" ht="20.100000000000001" customHeight="1">
      <c r="M37" s="14" t="s">
        <v>139</v>
      </c>
      <c r="N37" s="58">
        <f t="shared" si="8"/>
        <v>0.37530959652730778</v>
      </c>
      <c r="O37" s="58">
        <f t="shared" si="9"/>
        <v>3.6985358965190729E-2</v>
      </c>
      <c r="P37" s="58">
        <f t="shared" si="10"/>
        <v>0.11288994389801021</v>
      </c>
      <c r="Q37" s="58">
        <f t="shared" si="11"/>
        <v>0.47481510060949134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/>
    <row r="105" spans="4:11" ht="20.100000000000001" customHeight="1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4" t="s">
        <v>97</v>
      </c>
    </row>
    <row r="2" spans="1:14" s="14" customFormat="1" ht="20.100000000000001" customHeight="1"/>
    <row r="3" spans="1:14" s="14" customFormat="1" ht="20.100000000000001" customHeight="1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>
      <c r="B5" s="206" t="s">
        <v>64</v>
      </c>
      <c r="C5" s="209" t="s">
        <v>3</v>
      </c>
      <c r="D5" s="210"/>
      <c r="E5" s="148">
        <v>5086</v>
      </c>
      <c r="F5" s="149">
        <f>E5/SUM(E$5:E$15)</f>
        <v>0.17508950702285872</v>
      </c>
      <c r="G5" s="150">
        <v>297664.31000000006</v>
      </c>
      <c r="H5" s="151">
        <f>G5/SUM(G$5:G$15)</f>
        <v>0.16317592500664557</v>
      </c>
      <c r="N5" s="24"/>
    </row>
    <row r="6" spans="1:14" s="14" customFormat="1" ht="20.100000000000001" customHeight="1">
      <c r="B6" s="207"/>
      <c r="C6" s="211" t="s">
        <v>8</v>
      </c>
      <c r="D6" s="212"/>
      <c r="E6" s="152">
        <v>190</v>
      </c>
      <c r="F6" s="153">
        <f t="shared" ref="F6:F15" si="0">E6/SUM(E$5:E$15)</f>
        <v>6.5408978242908287E-3</v>
      </c>
      <c r="G6" s="154">
        <v>12937.680000000004</v>
      </c>
      <c r="H6" s="155">
        <f t="shared" ref="H6:H15" si="1">G6/SUM(G$5:G$15)</f>
        <v>7.0922775439218036E-3</v>
      </c>
      <c r="N6" s="24"/>
    </row>
    <row r="7" spans="1:14" s="14" customFormat="1" ht="20.100000000000001" customHeight="1">
      <c r="B7" s="207"/>
      <c r="C7" s="211" t="s">
        <v>9</v>
      </c>
      <c r="D7" s="212"/>
      <c r="E7" s="152">
        <v>1405</v>
      </c>
      <c r="F7" s="153">
        <f t="shared" si="0"/>
        <v>4.8368218121729555E-2</v>
      </c>
      <c r="G7" s="154">
        <v>66190.189999999988</v>
      </c>
      <c r="H7" s="155">
        <f t="shared" si="1"/>
        <v>3.6284650583792252E-2</v>
      </c>
      <c r="N7" s="24"/>
    </row>
    <row r="8" spans="1:14" s="14" customFormat="1" ht="20.100000000000001" customHeight="1">
      <c r="B8" s="207"/>
      <c r="C8" s="211" t="s">
        <v>10</v>
      </c>
      <c r="D8" s="212"/>
      <c r="E8" s="152">
        <v>302</v>
      </c>
      <c r="F8" s="153">
        <f t="shared" si="0"/>
        <v>1.0396584962820159E-2</v>
      </c>
      <c r="G8" s="154">
        <v>12770.939999999997</v>
      </c>
      <c r="H8" s="155">
        <f t="shared" si="1"/>
        <v>7.0008727203619715E-3</v>
      </c>
      <c r="N8" s="24"/>
    </row>
    <row r="9" spans="1:14" s="14" customFormat="1" ht="20.100000000000001" customHeight="1">
      <c r="B9" s="207"/>
      <c r="C9" s="213" t="s">
        <v>66</v>
      </c>
      <c r="D9" s="214"/>
      <c r="E9" s="152">
        <v>2769</v>
      </c>
      <c r="F9" s="153">
        <f t="shared" si="0"/>
        <v>9.5324979344533184E-2</v>
      </c>
      <c r="G9" s="154">
        <v>37988.129999999997</v>
      </c>
      <c r="H9" s="155">
        <f t="shared" si="1"/>
        <v>2.082462708418991E-2</v>
      </c>
      <c r="N9" s="24"/>
    </row>
    <row r="10" spans="1:14" s="14" customFormat="1" ht="20.100000000000001" customHeight="1">
      <c r="B10" s="207"/>
      <c r="C10" s="211" t="s">
        <v>50</v>
      </c>
      <c r="D10" s="212"/>
      <c r="E10" s="152">
        <v>5990</v>
      </c>
      <c r="F10" s="153">
        <f t="shared" si="0"/>
        <v>0.20621041035527404</v>
      </c>
      <c r="G10" s="154">
        <v>637730.98</v>
      </c>
      <c r="H10" s="155">
        <f t="shared" si="1"/>
        <v>0.34959630385952067</v>
      </c>
      <c r="N10" s="24"/>
    </row>
    <row r="11" spans="1:14" s="14" customFormat="1" ht="20.100000000000001" customHeight="1">
      <c r="B11" s="207"/>
      <c r="C11" s="211" t="s">
        <v>51</v>
      </c>
      <c r="D11" s="212"/>
      <c r="E11" s="152">
        <v>3068</v>
      </c>
      <c r="F11" s="153">
        <f t="shared" si="0"/>
        <v>0.1056182869732856</v>
      </c>
      <c r="G11" s="154">
        <v>288018.13000000006</v>
      </c>
      <c r="H11" s="155">
        <f t="shared" si="1"/>
        <v>0.1578880074048323</v>
      </c>
      <c r="N11" s="24"/>
    </row>
    <row r="12" spans="1:14" s="14" customFormat="1" ht="20.100000000000001" customHeight="1">
      <c r="B12" s="207"/>
      <c r="C12" s="213" t="s">
        <v>67</v>
      </c>
      <c r="D12" s="214"/>
      <c r="E12" s="152">
        <v>1294</v>
      </c>
      <c r="F12" s="153">
        <f t="shared" si="0"/>
        <v>4.4546956761222806E-2</v>
      </c>
      <c r="G12" s="154">
        <v>134549.54999999999</v>
      </c>
      <c r="H12" s="155">
        <f t="shared" si="1"/>
        <v>7.375841356485735E-2</v>
      </c>
      <c r="N12" s="24"/>
    </row>
    <row r="13" spans="1:14" s="14" customFormat="1" ht="20.100000000000001" customHeight="1">
      <c r="B13" s="207"/>
      <c r="C13" s="213" t="s">
        <v>68</v>
      </c>
      <c r="D13" s="214"/>
      <c r="E13" s="152">
        <v>256</v>
      </c>
      <c r="F13" s="153">
        <f t="shared" si="0"/>
        <v>8.812999173781328E-3</v>
      </c>
      <c r="G13" s="154">
        <v>19687.329999999994</v>
      </c>
      <c r="H13" s="155">
        <f t="shared" si="1"/>
        <v>1.0792352914802187E-2</v>
      </c>
      <c r="N13" s="24"/>
    </row>
    <row r="14" spans="1:14" s="14" customFormat="1" ht="20.100000000000001" customHeight="1">
      <c r="B14" s="207"/>
      <c r="C14" s="213" t="s">
        <v>69</v>
      </c>
      <c r="D14" s="214"/>
      <c r="E14" s="152">
        <v>1051</v>
      </c>
      <c r="F14" s="153">
        <f t="shared" si="0"/>
        <v>3.6181492701735062E-2</v>
      </c>
      <c r="G14" s="154">
        <v>214313.44999999998</v>
      </c>
      <c r="H14" s="155">
        <f t="shared" si="1"/>
        <v>0.11748400554005106</v>
      </c>
      <c r="N14" s="24"/>
    </row>
    <row r="15" spans="1:14" s="14" customFormat="1" ht="20.100000000000001" customHeight="1">
      <c r="B15" s="208"/>
      <c r="C15" s="221" t="s">
        <v>70</v>
      </c>
      <c r="D15" s="222"/>
      <c r="E15" s="156">
        <v>7637</v>
      </c>
      <c r="F15" s="157">
        <f t="shared" si="0"/>
        <v>0.26290966675846872</v>
      </c>
      <c r="G15" s="158">
        <v>102341.87999999998</v>
      </c>
      <c r="H15" s="159">
        <f t="shared" si="1"/>
        <v>5.6102563777024904E-2</v>
      </c>
      <c r="N15" s="24"/>
    </row>
    <row r="16" spans="1:14" s="14" customFormat="1" ht="20.100000000000001" customHeight="1">
      <c r="B16" s="223" t="s">
        <v>65</v>
      </c>
      <c r="C16" s="224" t="s">
        <v>81</v>
      </c>
      <c r="D16" s="225"/>
      <c r="E16" s="160">
        <v>1694</v>
      </c>
      <c r="F16" s="161">
        <f>E16/SUM(E$16:E$26)</f>
        <v>0.16199674858946161</v>
      </c>
      <c r="G16" s="162">
        <v>34628.049999999996</v>
      </c>
      <c r="H16" s="163">
        <f>G16/SUM(G$16:G$26)</f>
        <v>0.164595935102295</v>
      </c>
    </row>
    <row r="17" spans="2:8" s="14" customFormat="1" ht="20.100000000000001" customHeight="1">
      <c r="B17" s="207"/>
      <c r="C17" s="213" t="s">
        <v>82</v>
      </c>
      <c r="D17" s="214"/>
      <c r="E17" s="152">
        <v>2</v>
      </c>
      <c r="F17" s="153">
        <f t="shared" ref="F17:F26" si="2">E17/SUM(E$16:E$26)</f>
        <v>1.912594434350196E-4</v>
      </c>
      <c r="G17" s="154">
        <v>51.739999999999995</v>
      </c>
      <c r="H17" s="155">
        <f t="shared" ref="H17:H26" si="3">G17/SUM(G$16:G$26)</f>
        <v>2.4593338874677445E-4</v>
      </c>
    </row>
    <row r="18" spans="2:8" s="14" customFormat="1" ht="20.100000000000001" customHeight="1">
      <c r="B18" s="207"/>
      <c r="C18" s="213" t="s">
        <v>83</v>
      </c>
      <c r="D18" s="214"/>
      <c r="E18" s="152">
        <v>400</v>
      </c>
      <c r="F18" s="153">
        <f t="shared" si="2"/>
        <v>3.8251888687003924E-2</v>
      </c>
      <c r="G18" s="154">
        <v>11820.759999999998</v>
      </c>
      <c r="H18" s="155">
        <f t="shared" si="3"/>
        <v>5.618708087287054E-2</v>
      </c>
    </row>
    <row r="19" spans="2:8" s="14" customFormat="1" ht="20.100000000000001" customHeight="1">
      <c r="B19" s="207"/>
      <c r="C19" s="213" t="s">
        <v>84</v>
      </c>
      <c r="D19" s="214"/>
      <c r="E19" s="152">
        <v>115</v>
      </c>
      <c r="F19" s="153">
        <f t="shared" si="2"/>
        <v>1.0997417997513628E-2</v>
      </c>
      <c r="G19" s="154">
        <v>3893.1100000000006</v>
      </c>
      <c r="H19" s="155">
        <f t="shared" si="3"/>
        <v>1.8504942695476524E-2</v>
      </c>
    </row>
    <row r="20" spans="2:8" s="14" customFormat="1" ht="20.100000000000001" customHeight="1">
      <c r="B20" s="207"/>
      <c r="C20" s="213" t="s">
        <v>85</v>
      </c>
      <c r="D20" s="214"/>
      <c r="E20" s="152">
        <v>306</v>
      </c>
      <c r="F20" s="153">
        <f t="shared" si="2"/>
        <v>2.9262694845558001E-2</v>
      </c>
      <c r="G20" s="154">
        <v>3686.72</v>
      </c>
      <c r="H20" s="155">
        <f t="shared" si="3"/>
        <v>1.7523918495564523E-2</v>
      </c>
    </row>
    <row r="21" spans="2:8" s="14" customFormat="1" ht="20.100000000000001" customHeight="1">
      <c r="B21" s="207"/>
      <c r="C21" s="213" t="s">
        <v>86</v>
      </c>
      <c r="D21" s="214"/>
      <c r="E21" s="152">
        <v>1654</v>
      </c>
      <c r="F21" s="153">
        <f t="shared" si="2"/>
        <v>0.15817155972076122</v>
      </c>
      <c r="G21" s="154">
        <v>43413.01</v>
      </c>
      <c r="H21" s="155">
        <f t="shared" si="3"/>
        <v>0.20635308591027463</v>
      </c>
    </row>
    <row r="22" spans="2:8" s="14" customFormat="1" ht="20.100000000000001" customHeight="1">
      <c r="B22" s="207"/>
      <c r="C22" s="213" t="s">
        <v>87</v>
      </c>
      <c r="D22" s="214"/>
      <c r="E22" s="152">
        <v>2147</v>
      </c>
      <c r="F22" s="153">
        <f t="shared" si="2"/>
        <v>0.20531701252749354</v>
      </c>
      <c r="G22" s="154">
        <v>67665.929999999993</v>
      </c>
      <c r="H22" s="155">
        <f t="shared" si="3"/>
        <v>0.32163338746814896</v>
      </c>
    </row>
    <row r="23" spans="2:8" s="14" customFormat="1" ht="20.100000000000001" customHeight="1">
      <c r="B23" s="207"/>
      <c r="C23" s="213" t="s">
        <v>88</v>
      </c>
      <c r="D23" s="214"/>
      <c r="E23" s="152">
        <v>71</v>
      </c>
      <c r="F23" s="153">
        <f t="shared" si="2"/>
        <v>6.7897102419431955E-3</v>
      </c>
      <c r="G23" s="154">
        <v>2363.66</v>
      </c>
      <c r="H23" s="155">
        <f t="shared" si="3"/>
        <v>1.123507757335139E-2</v>
      </c>
    </row>
    <row r="24" spans="2:8" s="14" customFormat="1" ht="20.100000000000001" customHeight="1">
      <c r="B24" s="207"/>
      <c r="C24" s="213" t="s">
        <v>89</v>
      </c>
      <c r="D24" s="214"/>
      <c r="E24" s="152">
        <v>11</v>
      </c>
      <c r="F24" s="153">
        <f t="shared" si="2"/>
        <v>1.0519269388926079E-3</v>
      </c>
      <c r="G24" s="154">
        <v>404.51</v>
      </c>
      <c r="H24" s="155">
        <f t="shared" si="3"/>
        <v>1.9227389849624612E-3</v>
      </c>
    </row>
    <row r="25" spans="2:8" s="14" customFormat="1" ht="20.100000000000001" customHeight="1">
      <c r="B25" s="207"/>
      <c r="C25" s="213" t="s">
        <v>90</v>
      </c>
      <c r="D25" s="214"/>
      <c r="E25" s="152">
        <v>249</v>
      </c>
      <c r="F25" s="153">
        <f t="shared" si="2"/>
        <v>2.3811800707659942E-2</v>
      </c>
      <c r="G25" s="154">
        <v>19549.32</v>
      </c>
      <c r="H25" s="155">
        <f t="shared" si="3"/>
        <v>9.2922893608331919E-2</v>
      </c>
    </row>
    <row r="26" spans="2:8" s="14" customFormat="1" ht="20.100000000000001" customHeight="1">
      <c r="B26" s="208"/>
      <c r="C26" s="221" t="s">
        <v>91</v>
      </c>
      <c r="D26" s="222"/>
      <c r="E26" s="156">
        <v>3808</v>
      </c>
      <c r="F26" s="157">
        <f t="shared" si="2"/>
        <v>0.36415798030027735</v>
      </c>
      <c r="G26" s="158">
        <v>22905.360000000004</v>
      </c>
      <c r="H26" s="159">
        <f t="shared" si="3"/>
        <v>0.10887500589997719</v>
      </c>
    </row>
    <row r="27" spans="2:8" s="14" customFormat="1" ht="20.100000000000001" customHeight="1">
      <c r="B27" s="232" t="s">
        <v>80</v>
      </c>
      <c r="C27" s="224" t="s">
        <v>71</v>
      </c>
      <c r="D27" s="225"/>
      <c r="E27" s="160">
        <v>92</v>
      </c>
      <c r="F27" s="161">
        <f>E27/SUM(E$27:E$36)</f>
        <v>3.1625988312134756E-2</v>
      </c>
      <c r="G27" s="162">
        <v>11573.61</v>
      </c>
      <c r="H27" s="163">
        <f>G27/SUM(G$27:G$36)</f>
        <v>1.6954635884581241E-2</v>
      </c>
    </row>
    <row r="28" spans="2:8" s="14" customFormat="1" ht="20.100000000000001" customHeight="1">
      <c r="B28" s="233"/>
      <c r="C28" s="213" t="s">
        <v>72</v>
      </c>
      <c r="D28" s="214"/>
      <c r="E28" s="152">
        <v>1</v>
      </c>
      <c r="F28" s="153">
        <f t="shared" ref="F28:F36" si="4">E28/SUM(E$27:E$36)</f>
        <v>3.4376074252320387E-4</v>
      </c>
      <c r="G28" s="154">
        <v>122.09</v>
      </c>
      <c r="H28" s="155">
        <f t="shared" ref="H28:H36" si="5">G28/SUM(G$27:G$36)</f>
        <v>1.7885443652831948E-4</v>
      </c>
    </row>
    <row r="29" spans="2:8" s="14" customFormat="1" ht="20.100000000000001" customHeight="1">
      <c r="B29" s="233"/>
      <c r="C29" s="213" t="s">
        <v>73</v>
      </c>
      <c r="D29" s="214"/>
      <c r="E29" s="152">
        <v>183</v>
      </c>
      <c r="F29" s="153">
        <f t="shared" si="4"/>
        <v>6.2908215881746304E-2</v>
      </c>
      <c r="G29" s="154">
        <v>26798.399999999998</v>
      </c>
      <c r="H29" s="155">
        <f t="shared" si="5"/>
        <v>3.925802876452221E-2</v>
      </c>
    </row>
    <row r="30" spans="2:8" s="14" customFormat="1" ht="20.100000000000001" customHeight="1">
      <c r="B30" s="233"/>
      <c r="C30" s="213" t="s">
        <v>74</v>
      </c>
      <c r="D30" s="214"/>
      <c r="E30" s="152">
        <v>7</v>
      </c>
      <c r="F30" s="153">
        <f t="shared" si="4"/>
        <v>2.4063251976624267E-3</v>
      </c>
      <c r="G30" s="154">
        <v>210.03</v>
      </c>
      <c r="H30" s="155">
        <f t="shared" si="5"/>
        <v>3.0768119669131739E-4</v>
      </c>
    </row>
    <row r="31" spans="2:8" s="14" customFormat="1" ht="20.100000000000001" customHeight="1">
      <c r="B31" s="233"/>
      <c r="C31" s="213" t="s">
        <v>75</v>
      </c>
      <c r="D31" s="214"/>
      <c r="E31" s="152">
        <v>517</v>
      </c>
      <c r="F31" s="153">
        <f t="shared" si="4"/>
        <v>0.17772430388449639</v>
      </c>
      <c r="G31" s="154">
        <v>107673.88999999998</v>
      </c>
      <c r="H31" s="155">
        <f t="shared" si="5"/>
        <v>0.15773571074422352</v>
      </c>
    </row>
    <row r="32" spans="2:8" s="14" customFormat="1" ht="20.100000000000001" customHeight="1">
      <c r="B32" s="233"/>
      <c r="C32" s="213" t="s">
        <v>76</v>
      </c>
      <c r="D32" s="214"/>
      <c r="E32" s="152">
        <v>125</v>
      </c>
      <c r="F32" s="153">
        <f t="shared" si="4"/>
        <v>4.2970092815400485E-2</v>
      </c>
      <c r="G32" s="154">
        <v>7506.2199999999993</v>
      </c>
      <c r="H32" s="155">
        <f t="shared" si="5"/>
        <v>1.099615651206161E-2</v>
      </c>
    </row>
    <row r="33" spans="2:8" s="14" customFormat="1" ht="20.100000000000001" customHeight="1">
      <c r="B33" s="233"/>
      <c r="C33" s="213" t="s">
        <v>77</v>
      </c>
      <c r="D33" s="214"/>
      <c r="E33" s="152">
        <v>1915</v>
      </c>
      <c r="F33" s="153">
        <f t="shared" si="4"/>
        <v>0.65830182193193543</v>
      </c>
      <c r="G33" s="154">
        <v>513807.82000000007</v>
      </c>
      <c r="H33" s="155">
        <f t="shared" si="5"/>
        <v>0.75269725718686387</v>
      </c>
    </row>
    <row r="34" spans="2:8" s="14" customFormat="1" ht="20.100000000000001" customHeight="1">
      <c r="B34" s="233"/>
      <c r="C34" s="213" t="s">
        <v>78</v>
      </c>
      <c r="D34" s="214"/>
      <c r="E34" s="152">
        <v>25</v>
      </c>
      <c r="F34" s="153">
        <f t="shared" si="4"/>
        <v>8.5940185630800966E-3</v>
      </c>
      <c r="G34" s="154">
        <v>6012.6799999999994</v>
      </c>
      <c r="H34" s="155">
        <f t="shared" si="5"/>
        <v>8.8082111018518774E-3</v>
      </c>
    </row>
    <row r="35" spans="2:8" s="14" customFormat="1" ht="20.100000000000001" customHeight="1">
      <c r="B35" s="233"/>
      <c r="C35" s="213" t="s">
        <v>79</v>
      </c>
      <c r="D35" s="214"/>
      <c r="E35" s="152">
        <v>25</v>
      </c>
      <c r="F35" s="153">
        <f t="shared" si="4"/>
        <v>8.5940185630800966E-3</v>
      </c>
      <c r="G35" s="154">
        <v>5321.4800000000005</v>
      </c>
      <c r="H35" s="155">
        <f t="shared" si="5"/>
        <v>7.7956450724606568E-3</v>
      </c>
    </row>
    <row r="36" spans="2:8" s="14" customFormat="1" ht="20.100000000000001" customHeight="1">
      <c r="B36" s="233"/>
      <c r="C36" s="221" t="s">
        <v>92</v>
      </c>
      <c r="D36" s="222"/>
      <c r="E36" s="156">
        <v>19</v>
      </c>
      <c r="F36" s="157">
        <f t="shared" si="4"/>
        <v>6.5314541079408732E-3</v>
      </c>
      <c r="G36" s="158">
        <v>3595.9299999999994</v>
      </c>
      <c r="H36" s="159">
        <f t="shared" si="5"/>
        <v>5.2678191002152493E-3</v>
      </c>
    </row>
    <row r="37" spans="2:8" s="14" customFormat="1" ht="20.100000000000001" customHeight="1">
      <c r="B37" s="229" t="s">
        <v>93</v>
      </c>
      <c r="C37" s="224" t="s">
        <v>94</v>
      </c>
      <c r="D37" s="225"/>
      <c r="E37" s="160">
        <v>3607</v>
      </c>
      <c r="F37" s="161">
        <f>E37/SUM(E$37:E$39)</f>
        <v>0.51809824762999135</v>
      </c>
      <c r="G37" s="162">
        <v>936495.70000000019</v>
      </c>
      <c r="H37" s="163">
        <f>G37/SUM(G$37:G$39)</f>
        <v>0.47449964378162712</v>
      </c>
    </row>
    <row r="38" spans="2:8" s="14" customFormat="1" ht="20.100000000000001" customHeight="1">
      <c r="B38" s="230"/>
      <c r="C38" s="213" t="s">
        <v>95</v>
      </c>
      <c r="D38" s="214"/>
      <c r="E38" s="152">
        <v>2769</v>
      </c>
      <c r="F38" s="153">
        <f t="shared" ref="F38:F39" si="6">E38/SUM(E$37:E$39)</f>
        <v>0.39773053720195345</v>
      </c>
      <c r="G38" s="154">
        <v>817673.29999999993</v>
      </c>
      <c r="H38" s="155">
        <f t="shared" ref="H38:H39" si="7">G38/SUM(G$37:G$39)</f>
        <v>0.41429521735096853</v>
      </c>
    </row>
    <row r="39" spans="2:8" s="14" customFormat="1" ht="20.100000000000001" customHeight="1">
      <c r="B39" s="231"/>
      <c r="C39" s="221" t="s">
        <v>96</v>
      </c>
      <c r="D39" s="222"/>
      <c r="E39" s="156">
        <v>586</v>
      </c>
      <c r="F39" s="157">
        <f t="shared" si="6"/>
        <v>8.4171215168055161E-2</v>
      </c>
      <c r="G39" s="158">
        <v>219479.9</v>
      </c>
      <c r="H39" s="159">
        <f t="shared" si="7"/>
        <v>0.11120513886740443</v>
      </c>
    </row>
    <row r="40" spans="2:8" s="14" customFormat="1" ht="20.100000000000001" customHeight="1">
      <c r="B40" s="226" t="s">
        <v>111</v>
      </c>
      <c r="C40" s="227"/>
      <c r="D40" s="228"/>
      <c r="E40" s="142">
        <f>SUM(E5:E39)</f>
        <v>49376</v>
      </c>
      <c r="F40" s="164">
        <f>E40/E$40</f>
        <v>1</v>
      </c>
      <c r="G40" s="165">
        <f>SUM(G5:G39)</f>
        <v>4690845.7900000019</v>
      </c>
      <c r="H40" s="166">
        <f>G40/G$40</f>
        <v>1</v>
      </c>
    </row>
    <row r="41" spans="2:8" s="14" customFormat="1" ht="20.100000000000001" customHeight="1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/>
    <row r="43" spans="2:8" s="14" customFormat="1" ht="20.100000000000001" customHeight="1"/>
    <row r="44" spans="2:8" s="14" customFormat="1" ht="20.100000000000001" customHeight="1"/>
    <row r="45" spans="2:8" s="14" customFormat="1" ht="20.100000000000001" customHeight="1"/>
    <row r="46" spans="2:8" s="14" customFormat="1" ht="20.100000000000001" customHeight="1"/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>
      <c r="B4" s="238" t="s">
        <v>27</v>
      </c>
      <c r="C4" s="239"/>
      <c r="D4" s="60">
        <v>4043</v>
      </c>
      <c r="E4" s="65">
        <v>85341.77</v>
      </c>
      <c r="F4" s="65">
        <f>E4*1000/D4</f>
        <v>21108.52584714321</v>
      </c>
      <c r="G4" s="65">
        <v>50030</v>
      </c>
      <c r="H4" s="61">
        <f>F4/G4</f>
        <v>0.42191736652295042</v>
      </c>
      <c r="K4" s="14">
        <f>D4*G4</f>
        <v>202271290</v>
      </c>
      <c r="L4" s="14" t="s">
        <v>27</v>
      </c>
      <c r="M4" s="24">
        <f>G4-F4</f>
        <v>28921.47415285679</v>
      </c>
    </row>
    <row r="5" spans="1:13" s="14" customFormat="1" ht="20.100000000000001" customHeight="1">
      <c r="B5" s="234" t="s">
        <v>28</v>
      </c>
      <c r="C5" s="235"/>
      <c r="D5" s="62">
        <v>3508</v>
      </c>
      <c r="E5" s="66">
        <v>125027.17999999996</v>
      </c>
      <c r="F5" s="66">
        <f t="shared" ref="F5:F13" si="0">E5*1000/D5</f>
        <v>35640.587229190416</v>
      </c>
      <c r="G5" s="66">
        <v>104730</v>
      </c>
      <c r="H5" s="63">
        <f t="shared" ref="H5:H10" si="1">F5/G5</f>
        <v>0.34030924500325044</v>
      </c>
      <c r="K5" s="14">
        <f t="shared" ref="K5:K10" si="2">D5*G5</f>
        <v>367392840</v>
      </c>
      <c r="L5" s="14" t="s">
        <v>28</v>
      </c>
      <c r="M5" s="24">
        <f t="shared" ref="M5:M10" si="3">G5-F5</f>
        <v>69089.412770809577</v>
      </c>
    </row>
    <row r="6" spans="1:13" s="14" customFormat="1" ht="20.100000000000001" customHeight="1">
      <c r="B6" s="234" t="s">
        <v>29</v>
      </c>
      <c r="C6" s="235"/>
      <c r="D6" s="62">
        <v>5970</v>
      </c>
      <c r="E6" s="66">
        <v>531277.19999999984</v>
      </c>
      <c r="F6" s="66">
        <f t="shared" si="0"/>
        <v>88991.155778894448</v>
      </c>
      <c r="G6" s="66">
        <v>166920</v>
      </c>
      <c r="H6" s="63">
        <f t="shared" si="1"/>
        <v>0.53313656709138779</v>
      </c>
      <c r="K6" s="14">
        <f t="shared" si="2"/>
        <v>996512400</v>
      </c>
      <c r="L6" s="14" t="s">
        <v>29</v>
      </c>
      <c r="M6" s="24">
        <f t="shared" si="3"/>
        <v>77928.844221105552</v>
      </c>
    </row>
    <row r="7" spans="1:13" s="14" customFormat="1" ht="20.100000000000001" customHeight="1">
      <c r="B7" s="234" t="s">
        <v>30</v>
      </c>
      <c r="C7" s="235"/>
      <c r="D7" s="62">
        <v>3512</v>
      </c>
      <c r="E7" s="66">
        <v>404687.20000000007</v>
      </c>
      <c r="F7" s="66">
        <f t="shared" si="0"/>
        <v>115229.84054669706</v>
      </c>
      <c r="G7" s="66">
        <v>196160</v>
      </c>
      <c r="H7" s="63">
        <f t="shared" si="1"/>
        <v>0.58742781681635936</v>
      </c>
      <c r="K7" s="14">
        <f t="shared" si="2"/>
        <v>688913920</v>
      </c>
      <c r="L7" s="14" t="s">
        <v>30</v>
      </c>
      <c r="M7" s="24">
        <f t="shared" si="3"/>
        <v>80930.159453302942</v>
      </c>
    </row>
    <row r="8" spans="1:13" s="14" customFormat="1" ht="20.100000000000001" customHeight="1">
      <c r="B8" s="234" t="s">
        <v>31</v>
      </c>
      <c r="C8" s="235"/>
      <c r="D8" s="62">
        <v>2251</v>
      </c>
      <c r="E8" s="66">
        <v>339205.73</v>
      </c>
      <c r="F8" s="66">
        <f t="shared" si="0"/>
        <v>150691.12838738339</v>
      </c>
      <c r="G8" s="66">
        <v>269310</v>
      </c>
      <c r="H8" s="63">
        <f t="shared" si="1"/>
        <v>0.55954523926843935</v>
      </c>
      <c r="K8" s="14">
        <f t="shared" si="2"/>
        <v>606216810</v>
      </c>
      <c r="L8" s="14" t="s">
        <v>31</v>
      </c>
      <c r="M8" s="24">
        <f t="shared" si="3"/>
        <v>118618.87161261661</v>
      </c>
    </row>
    <row r="9" spans="1:13" s="14" customFormat="1" ht="20.100000000000001" customHeight="1">
      <c r="B9" s="234" t="s">
        <v>32</v>
      </c>
      <c r="C9" s="235"/>
      <c r="D9" s="62">
        <v>2016</v>
      </c>
      <c r="E9" s="66">
        <v>352845.47</v>
      </c>
      <c r="F9" s="66">
        <f t="shared" si="0"/>
        <v>175022.55456349207</v>
      </c>
      <c r="G9" s="66">
        <v>308060</v>
      </c>
      <c r="H9" s="63">
        <f t="shared" si="1"/>
        <v>0.56814436980942695</v>
      </c>
      <c r="K9" s="14">
        <f t="shared" si="2"/>
        <v>621048960</v>
      </c>
      <c r="L9" s="14" t="s">
        <v>32</v>
      </c>
      <c r="M9" s="24">
        <f t="shared" si="3"/>
        <v>133037.44543650793</v>
      </c>
    </row>
    <row r="10" spans="1:13" s="14" customFormat="1" ht="20.100000000000001" customHeight="1">
      <c r="B10" s="240" t="s">
        <v>33</v>
      </c>
      <c r="C10" s="241"/>
      <c r="D10" s="70">
        <v>967</v>
      </c>
      <c r="E10" s="71">
        <v>196190.19000000003</v>
      </c>
      <c r="F10" s="71">
        <f t="shared" si="0"/>
        <v>202885.40847983456</v>
      </c>
      <c r="G10" s="71">
        <v>360650</v>
      </c>
      <c r="H10" s="73">
        <f t="shared" si="1"/>
        <v>0.56255485506678093</v>
      </c>
      <c r="K10" s="14">
        <f t="shared" si="2"/>
        <v>348748550</v>
      </c>
      <c r="L10" s="14" t="s">
        <v>33</v>
      </c>
      <c r="M10" s="24">
        <f t="shared" si="3"/>
        <v>157764.59152016544</v>
      </c>
    </row>
    <row r="11" spans="1:13" s="14" customFormat="1" ht="20.100000000000001" customHeight="1">
      <c r="B11" s="238" t="s">
        <v>60</v>
      </c>
      <c r="C11" s="239"/>
      <c r="D11" s="60">
        <f>SUM(D4:D5)</f>
        <v>7551</v>
      </c>
      <c r="E11" s="65">
        <f>SUM(E4:E5)</f>
        <v>210368.94999999995</v>
      </c>
      <c r="F11" s="65">
        <f t="shared" si="0"/>
        <v>27859.747053370407</v>
      </c>
      <c r="G11" s="80"/>
      <c r="H11" s="61">
        <f>SUM(E4:E5)*1000/SUM(K4:K5)</f>
        <v>0.36928593344994348</v>
      </c>
    </row>
    <row r="12" spans="1:13" s="14" customFormat="1" ht="20.100000000000001" customHeight="1">
      <c r="B12" s="240" t="s">
        <v>54</v>
      </c>
      <c r="C12" s="241"/>
      <c r="D12" s="64">
        <f>SUM(D6:D10)</f>
        <v>14716</v>
      </c>
      <c r="E12" s="76">
        <f>SUM(E6:E10)</f>
        <v>1824205.7899999998</v>
      </c>
      <c r="F12" s="67">
        <f t="shared" si="0"/>
        <v>123960.70875237834</v>
      </c>
      <c r="G12" s="81"/>
      <c r="H12" s="68">
        <f>SUM(E6:E10)*1000/SUM(K6:K10)</f>
        <v>0.55932515454274823</v>
      </c>
    </row>
    <row r="13" spans="1:13" s="14" customFormat="1" ht="20.100000000000001" customHeight="1">
      <c r="B13" s="236" t="s">
        <v>61</v>
      </c>
      <c r="C13" s="237"/>
      <c r="D13" s="69">
        <f>SUM(D11:D12)</f>
        <v>22267</v>
      </c>
      <c r="E13" s="77">
        <f>SUM(E11:E12)</f>
        <v>2034574.7399999998</v>
      </c>
      <c r="F13" s="72">
        <f t="shared" si="0"/>
        <v>91371.749225310981</v>
      </c>
      <c r="G13" s="75"/>
      <c r="H13" s="74">
        <f>SUM(E4:E10)*1000/SUM(K4:K10)</f>
        <v>0.53106737146214866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12月状況（表紙）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'12月状況（表紙）'!Print_Area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2015-12-17T07:31:32Z</cp:lastPrinted>
  <dcterms:created xsi:type="dcterms:W3CDTF">2003-07-11T02:30:35Z</dcterms:created>
  <dcterms:modified xsi:type="dcterms:W3CDTF">2017-03-02T01:22:35Z</dcterms:modified>
</cp:coreProperties>
</file>