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'01月状況（表紙）'!$A$1:$L$45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<sst xmlns="http://schemas.openxmlformats.org/spreadsheetml/2006/main" count="201" uniqueCount="142">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</sst>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59222</c:v>
                </c:pt>
                <c:pt idx="1">
                  <c:v>29948</c:v>
                </c:pt>
                <c:pt idx="2">
                  <c:v>16299</c:v>
                </c:pt>
                <c:pt idx="3">
                  <c:v>10234</c:v>
                </c:pt>
                <c:pt idx="4">
                  <c:v>14481</c:v>
                </c:pt>
                <c:pt idx="5">
                  <c:v>32754</c:v>
                </c:pt>
                <c:pt idx="6">
                  <c:v>43975</c:v>
                </c:pt>
                <c:pt idx="7">
                  <c:v>18449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23211</c:v>
                </c:pt>
                <c:pt idx="1">
                  <c:v>14935</c:v>
                </c:pt>
                <c:pt idx="2">
                  <c:v>8978</c:v>
                </c:pt>
                <c:pt idx="3">
                  <c:v>4749</c:v>
                </c:pt>
                <c:pt idx="4">
                  <c:v>6683</c:v>
                </c:pt>
                <c:pt idx="5">
                  <c:v>15007</c:v>
                </c:pt>
                <c:pt idx="6">
                  <c:v>23723</c:v>
                </c:pt>
                <c:pt idx="7">
                  <c:v>9636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18443</c:v>
                </c:pt>
                <c:pt idx="1">
                  <c:v>14510</c:v>
                </c:pt>
                <c:pt idx="2">
                  <c:v>9266</c:v>
                </c:pt>
                <c:pt idx="3">
                  <c:v>4503</c:v>
                </c:pt>
                <c:pt idx="4">
                  <c:v>7195</c:v>
                </c:pt>
                <c:pt idx="5">
                  <c:v>15543</c:v>
                </c:pt>
                <c:pt idx="6">
                  <c:v>24328</c:v>
                </c:pt>
                <c:pt idx="7">
                  <c:v>10591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672960"/>
        <c:axId val="7167449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0.22694162194557194</c:v>
                </c:pt>
                <c:pt idx="1">
                  <c:v>0.30979410186539291</c:v>
                </c:pt>
                <c:pt idx="2">
                  <c:v>0.34359756671751701</c:v>
                </c:pt>
                <c:pt idx="3">
                  <c:v>0.28969533769608918</c:v>
                </c:pt>
                <c:pt idx="4">
                  <c:v>0.300149231135238</c:v>
                </c:pt>
                <c:pt idx="5">
                  <c:v>0.2990875626566416</c:v>
                </c:pt>
                <c:pt idx="6">
                  <c:v>0.33365969502541454</c:v>
                </c:pt>
                <c:pt idx="7">
                  <c:v>0.33537828920097495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939968"/>
        <c:axId val="71938432"/>
      </c:lineChart>
      <c:catAx>
        <c:axId val="71672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1674496"/>
        <c:crosses val="autoZero"/>
        <c:auto val="1"/>
        <c:lblAlgn val="ctr"/>
        <c:lblOffset val="100"/>
        <c:noMultiLvlLbl val="0"/>
      </c:catAx>
      <c:valAx>
        <c:axId val="716744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1672960"/>
        <c:crosses val="autoZero"/>
        <c:crossBetween val="between"/>
      </c:valAx>
      <c:valAx>
        <c:axId val="719384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1939968"/>
        <c:crosses val="max"/>
        <c:crossBetween val="between"/>
      </c:valAx>
      <c:catAx>
        <c:axId val="7193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719384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3586</c:v>
                </c:pt>
                <c:pt idx="1">
                  <c:v>2734</c:v>
                </c:pt>
                <c:pt idx="2">
                  <c:v>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928293.03000000026</c:v>
                </c:pt>
                <c:pt idx="1">
                  <c:v>802358.82000000007</c:v>
                </c:pt>
                <c:pt idx="2">
                  <c:v>216854.78999999998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12641.920000000002</c:v>
                </c:pt>
                <c:pt idx="1">
                  <c:v>365.01</c:v>
                </c:pt>
                <c:pt idx="2">
                  <c:v>24831.329999999998</c:v>
                </c:pt>
                <c:pt idx="3">
                  <c:v>204.7</c:v>
                </c:pt>
                <c:pt idx="4">
                  <c:v>108928.52999999997</c:v>
                </c:pt>
                <c:pt idx="5">
                  <c:v>7162.4800000000005</c:v>
                </c:pt>
                <c:pt idx="6">
                  <c:v>512985.64999999991</c:v>
                </c:pt>
                <c:pt idx="7">
                  <c:v>5766.7500000000009</c:v>
                </c:pt>
                <c:pt idx="8">
                  <c:v>5311.05</c:v>
                </c:pt>
                <c:pt idx="9">
                  <c:v>3662.2799999999997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23616"/>
        <c:axId val="742177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93</c:v>
                </c:pt>
                <c:pt idx="1">
                  <c:v>2</c:v>
                </c:pt>
                <c:pt idx="2">
                  <c:v>177</c:v>
                </c:pt>
                <c:pt idx="3">
                  <c:v>7</c:v>
                </c:pt>
                <c:pt idx="4">
                  <c:v>520</c:v>
                </c:pt>
                <c:pt idx="5">
                  <c:v>122</c:v>
                </c:pt>
                <c:pt idx="6">
                  <c:v>1914</c:v>
                </c:pt>
                <c:pt idx="7">
                  <c:v>24</c:v>
                </c:pt>
                <c:pt idx="8">
                  <c:v>25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14016"/>
        <c:axId val="74216192"/>
      </c:lineChart>
      <c:catAx>
        <c:axId val="7421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216192"/>
        <c:crosses val="autoZero"/>
        <c:auto val="1"/>
        <c:lblAlgn val="ctr"/>
        <c:lblOffset val="100"/>
        <c:noMultiLvlLbl val="0"/>
      </c:catAx>
      <c:valAx>
        <c:axId val="74216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4214016"/>
        <c:crosses val="autoZero"/>
        <c:crossBetween val="between"/>
      </c:valAx>
      <c:valAx>
        <c:axId val="742177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4223616"/>
        <c:crosses val="max"/>
        <c:crossBetween val="between"/>
      </c:valAx>
      <c:catAx>
        <c:axId val="74223616"/>
        <c:scaling>
          <c:orientation val="minMax"/>
        </c:scaling>
        <c:delete val="1"/>
        <c:axPos val="b"/>
        <c:majorTickMark val="out"/>
        <c:minorTickMark val="none"/>
        <c:tickLblPos val="nextTo"/>
        <c:crossAx val="742177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20674.78084621231</c:v>
                </c:pt>
                <c:pt idx="1">
                  <c:v>34984.933139534885</c:v>
                </c:pt>
                <c:pt idx="2">
                  <c:v>85401.512576478606</c:v>
                </c:pt>
                <c:pt idx="3">
                  <c:v>110894.55226029368</c:v>
                </c:pt>
                <c:pt idx="4">
                  <c:v>146271.21973094167</c:v>
                </c:pt>
                <c:pt idx="5">
                  <c:v>168341.63736815666</c:v>
                </c:pt>
                <c:pt idx="6">
                  <c:v>196095.0788643533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585024"/>
        <c:axId val="7558348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3947</c:v>
                </c:pt>
                <c:pt idx="1">
                  <c:v>3440</c:v>
                </c:pt>
                <c:pt idx="2">
                  <c:v>5884</c:v>
                </c:pt>
                <c:pt idx="3">
                  <c:v>3473</c:v>
                </c:pt>
                <c:pt idx="4">
                  <c:v>2230</c:v>
                </c:pt>
                <c:pt idx="5">
                  <c:v>1991</c:v>
                </c:pt>
                <c:pt idx="6">
                  <c:v>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75680"/>
        <c:axId val="75577600"/>
      </c:lineChart>
      <c:catAx>
        <c:axId val="755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577600"/>
        <c:crosses val="autoZero"/>
        <c:auto val="1"/>
        <c:lblAlgn val="ctr"/>
        <c:lblOffset val="100"/>
        <c:noMultiLvlLbl val="0"/>
      </c:catAx>
      <c:valAx>
        <c:axId val="755776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575680"/>
        <c:crosses val="autoZero"/>
        <c:crossBetween val="between"/>
      </c:valAx>
      <c:valAx>
        <c:axId val="7558348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5585024"/>
        <c:crosses val="max"/>
        <c:crossBetween val="between"/>
      </c:valAx>
      <c:catAx>
        <c:axId val="75585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58348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23808"/>
        <c:axId val="7537164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20674.78084621231</c:v>
                </c:pt>
                <c:pt idx="1">
                  <c:v>34984.933139534885</c:v>
                </c:pt>
                <c:pt idx="2">
                  <c:v>85401.512576478606</c:v>
                </c:pt>
                <c:pt idx="3">
                  <c:v>110894.55226029368</c:v>
                </c:pt>
                <c:pt idx="4">
                  <c:v>146271.21973094167</c:v>
                </c:pt>
                <c:pt idx="5">
                  <c:v>168341.63736815666</c:v>
                </c:pt>
                <c:pt idx="6">
                  <c:v>196095.0788643533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374976"/>
        <c:axId val="75373184"/>
      </c:barChart>
      <c:catAx>
        <c:axId val="7562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371648"/>
        <c:crosses val="autoZero"/>
        <c:auto val="1"/>
        <c:lblAlgn val="ctr"/>
        <c:lblOffset val="100"/>
        <c:noMultiLvlLbl val="0"/>
      </c:catAx>
      <c:valAx>
        <c:axId val="75371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5623808"/>
        <c:crosses val="autoZero"/>
        <c:crossBetween val="between"/>
      </c:valAx>
      <c:valAx>
        <c:axId val="7537318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5374976"/>
        <c:crosses val="max"/>
        <c:crossBetween val="between"/>
      </c:valAx>
      <c:catAx>
        <c:axId val="7537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37318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7770</c:v>
                </c:pt>
                <c:pt idx="1">
                  <c:v>5094</c:v>
                </c:pt>
                <c:pt idx="2">
                  <c:v>8275</c:v>
                </c:pt>
                <c:pt idx="3">
                  <c:v>5016</c:v>
                </c:pt>
                <c:pt idx="4">
                  <c:v>4221</c:v>
                </c:pt>
                <c:pt idx="5">
                  <c:v>5182</c:v>
                </c:pt>
                <c:pt idx="6">
                  <c:v>3102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980</c:v>
                </c:pt>
                <c:pt idx="1">
                  <c:v>799</c:v>
                </c:pt>
                <c:pt idx="2">
                  <c:v>847</c:v>
                </c:pt>
                <c:pt idx="3">
                  <c:v>609</c:v>
                </c:pt>
                <c:pt idx="4">
                  <c:v>490</c:v>
                </c:pt>
                <c:pt idx="5">
                  <c:v>512</c:v>
                </c:pt>
                <c:pt idx="6">
                  <c:v>313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6790</c:v>
                </c:pt>
                <c:pt idx="1">
                  <c:v>4295</c:v>
                </c:pt>
                <c:pt idx="2">
                  <c:v>7428</c:v>
                </c:pt>
                <c:pt idx="3">
                  <c:v>4407</c:v>
                </c:pt>
                <c:pt idx="4">
                  <c:v>3731</c:v>
                </c:pt>
                <c:pt idx="5">
                  <c:v>4670</c:v>
                </c:pt>
                <c:pt idx="6">
                  <c:v>2789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1256</c:v>
                </c:pt>
                <c:pt idx="1">
                  <c:v>1155</c:v>
                </c:pt>
                <c:pt idx="2">
                  <c:v>805</c:v>
                </c:pt>
                <c:pt idx="3">
                  <c:v>231</c:v>
                </c:pt>
                <c:pt idx="4">
                  <c:v>403</c:v>
                </c:pt>
                <c:pt idx="5">
                  <c:v>698</c:v>
                </c:pt>
                <c:pt idx="6">
                  <c:v>2707</c:v>
                </c:pt>
                <c:pt idx="7">
                  <c:v>515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804</c:v>
                </c:pt>
                <c:pt idx="1">
                  <c:v>840</c:v>
                </c:pt>
                <c:pt idx="2">
                  <c:v>493</c:v>
                </c:pt>
                <c:pt idx="3">
                  <c:v>176</c:v>
                </c:pt>
                <c:pt idx="4">
                  <c:v>258</c:v>
                </c:pt>
                <c:pt idx="5">
                  <c:v>645</c:v>
                </c:pt>
                <c:pt idx="6">
                  <c:v>1493</c:v>
                </c:pt>
                <c:pt idx="7">
                  <c:v>385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1141</c:v>
                </c:pt>
                <c:pt idx="1">
                  <c:v>1187</c:v>
                </c:pt>
                <c:pt idx="2">
                  <c:v>775</c:v>
                </c:pt>
                <c:pt idx="3">
                  <c:v>322</c:v>
                </c:pt>
                <c:pt idx="4">
                  <c:v>539</c:v>
                </c:pt>
                <c:pt idx="5">
                  <c:v>1314</c:v>
                </c:pt>
                <c:pt idx="6">
                  <c:v>2258</c:v>
                </c:pt>
                <c:pt idx="7">
                  <c:v>739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720</c:v>
                </c:pt>
                <c:pt idx="1">
                  <c:v>683</c:v>
                </c:pt>
                <c:pt idx="2">
                  <c:v>568</c:v>
                </c:pt>
                <c:pt idx="3">
                  <c:v>207</c:v>
                </c:pt>
                <c:pt idx="4">
                  <c:v>283</c:v>
                </c:pt>
                <c:pt idx="5">
                  <c:v>630</c:v>
                </c:pt>
                <c:pt idx="6">
                  <c:v>1505</c:v>
                </c:pt>
                <c:pt idx="7">
                  <c:v>420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628</c:v>
                </c:pt>
                <c:pt idx="1">
                  <c:v>569</c:v>
                </c:pt>
                <c:pt idx="2">
                  <c:v>455</c:v>
                </c:pt>
                <c:pt idx="3">
                  <c:v>198</c:v>
                </c:pt>
                <c:pt idx="4">
                  <c:v>258</c:v>
                </c:pt>
                <c:pt idx="5">
                  <c:v>596</c:v>
                </c:pt>
                <c:pt idx="6">
                  <c:v>1185</c:v>
                </c:pt>
                <c:pt idx="7">
                  <c:v>332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880</c:v>
                </c:pt>
                <c:pt idx="1">
                  <c:v>661</c:v>
                </c:pt>
                <c:pt idx="2">
                  <c:v>470</c:v>
                </c:pt>
                <c:pt idx="3">
                  <c:v>201</c:v>
                </c:pt>
                <c:pt idx="4">
                  <c:v>322</c:v>
                </c:pt>
                <c:pt idx="5">
                  <c:v>714</c:v>
                </c:pt>
                <c:pt idx="6">
                  <c:v>1390</c:v>
                </c:pt>
                <c:pt idx="7">
                  <c:v>544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531</c:v>
                </c:pt>
                <c:pt idx="1">
                  <c:v>438</c:v>
                </c:pt>
                <c:pt idx="2">
                  <c:v>279</c:v>
                </c:pt>
                <c:pt idx="3">
                  <c:v>139</c:v>
                </c:pt>
                <c:pt idx="4">
                  <c:v>173</c:v>
                </c:pt>
                <c:pt idx="5">
                  <c:v>371</c:v>
                </c:pt>
                <c:pt idx="6">
                  <c:v>825</c:v>
                </c:pt>
                <c:pt idx="7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917568"/>
        <c:axId val="7391948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0.1430834973832045</c:v>
                </c:pt>
                <c:pt idx="1">
                  <c:v>0.18790966208184751</c:v>
                </c:pt>
                <c:pt idx="2">
                  <c:v>0.21075422056566542</c:v>
                </c:pt>
                <c:pt idx="3">
                  <c:v>0.15931690445309121</c:v>
                </c:pt>
                <c:pt idx="4">
                  <c:v>0.16111831676034011</c:v>
                </c:pt>
                <c:pt idx="5">
                  <c:v>0.16261865793780689</c:v>
                </c:pt>
                <c:pt idx="6">
                  <c:v>0.23647790888847267</c:v>
                </c:pt>
                <c:pt idx="7">
                  <c:v>0.16220892865971226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31008"/>
        <c:axId val="73929472"/>
      </c:lineChart>
      <c:catAx>
        <c:axId val="739175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3919488"/>
        <c:crosses val="autoZero"/>
        <c:auto val="1"/>
        <c:lblAlgn val="ctr"/>
        <c:lblOffset val="100"/>
        <c:noMultiLvlLbl val="0"/>
      </c:catAx>
      <c:valAx>
        <c:axId val="739194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3917568"/>
        <c:crosses val="autoZero"/>
        <c:crossBetween val="between"/>
      </c:valAx>
      <c:valAx>
        <c:axId val="7392947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3931008"/>
        <c:crosses val="max"/>
        <c:crossBetween val="between"/>
      </c:valAx>
      <c:catAx>
        <c:axId val="73931008"/>
        <c:scaling>
          <c:orientation val="minMax"/>
        </c:scaling>
        <c:delete val="1"/>
        <c:axPos val="b"/>
        <c:majorTickMark val="out"/>
        <c:minorTickMark val="none"/>
        <c:tickLblPos val="nextTo"/>
        <c:crossAx val="73929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0.59003192256204307</c:v>
                </c:pt>
                <c:pt idx="1">
                  <c:v>0.59281437125748504</c:v>
                </c:pt>
                <c:pt idx="2">
                  <c:v>0.62170170735148866</c:v>
                </c:pt>
                <c:pt idx="3">
                  <c:v>0.58023356401384085</c:v>
                </c:pt>
                <c:pt idx="4">
                  <c:v>0.61083193746510334</c:v>
                </c:pt>
                <c:pt idx="5">
                  <c:v>0.59284195605953227</c:v>
                </c:pt>
                <c:pt idx="6">
                  <c:v>0.56103854217061766</c:v>
                </c:pt>
                <c:pt idx="7">
                  <c:v>0.59066732855825832</c:v>
                </c:pt>
                <c:pt idx="8">
                  <c:v>0.57317625736293609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0.20801153331273814</c:v>
                </c:pt>
                <c:pt idx="1">
                  <c:v>0.21996007984031937</c:v>
                </c:pt>
                <c:pt idx="2">
                  <c:v>0.21715817694369974</c:v>
                </c:pt>
                <c:pt idx="3">
                  <c:v>0.21237024221453288</c:v>
                </c:pt>
                <c:pt idx="4">
                  <c:v>0.15968732551647125</c:v>
                </c:pt>
                <c:pt idx="5">
                  <c:v>0.19631467044649184</c:v>
                </c:pt>
                <c:pt idx="6">
                  <c:v>0.20932107724560556</c:v>
                </c:pt>
                <c:pt idx="7">
                  <c:v>0.20963052265796753</c:v>
                </c:pt>
                <c:pt idx="8">
                  <c:v>0.18849116447666517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5.9767274225105547E-2</c:v>
                </c:pt>
                <c:pt idx="1">
                  <c:v>3.8057218895542248E-2</c:v>
                </c:pt>
                <c:pt idx="2">
                  <c:v>3.3300409199943558E-2</c:v>
                </c:pt>
                <c:pt idx="3">
                  <c:v>6.985294117647059E-2</c:v>
                </c:pt>
                <c:pt idx="4">
                  <c:v>2.6242322724734785E-2</c:v>
                </c:pt>
                <c:pt idx="5">
                  <c:v>7.4060949681077251E-2</c:v>
                </c:pt>
                <c:pt idx="6">
                  <c:v>7.5955491049830667E-2</c:v>
                </c:pt>
                <c:pt idx="7">
                  <c:v>7.6093894050067376E-2</c:v>
                </c:pt>
                <c:pt idx="8">
                  <c:v>5.8223833257816042E-2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0.14218926990011327</c:v>
                </c:pt>
                <c:pt idx="1">
                  <c:v>0.14916833000665336</c:v>
                </c:pt>
                <c:pt idx="2">
                  <c:v>0.12783970650486806</c:v>
                </c:pt>
                <c:pt idx="3">
                  <c:v>0.13754325259515571</c:v>
                </c:pt>
                <c:pt idx="4">
                  <c:v>0.20323841429369069</c:v>
                </c:pt>
                <c:pt idx="5">
                  <c:v>0.13678242381289865</c:v>
                </c:pt>
                <c:pt idx="6">
                  <c:v>0.15368488953394613</c:v>
                </c:pt>
                <c:pt idx="7">
                  <c:v>0.12360825473370683</c:v>
                </c:pt>
                <c:pt idx="8">
                  <c:v>0.18010874490258269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001024"/>
        <c:axId val="74035584"/>
      </c:barChart>
      <c:catAx>
        <c:axId val="74001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4035584"/>
        <c:crosses val="autoZero"/>
        <c:auto val="1"/>
        <c:lblAlgn val="ctr"/>
        <c:lblOffset val="100"/>
        <c:noMultiLvlLbl val="0"/>
      </c:catAx>
      <c:valAx>
        <c:axId val="740355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40010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0.38000915429430138</c:v>
                </c:pt>
                <c:pt idx="1">
                  <c:v>0.35346676141019417</c:v>
                </c:pt>
                <c:pt idx="2">
                  <c:v>0.43489588033439502</c:v>
                </c:pt>
                <c:pt idx="3">
                  <c:v>0.35718154799243018</c:v>
                </c:pt>
                <c:pt idx="4">
                  <c:v>0.3625491294649707</c:v>
                </c:pt>
                <c:pt idx="5">
                  <c:v>0.38938201959795737</c:v>
                </c:pt>
                <c:pt idx="6">
                  <c:v>0.35941263217987901</c:v>
                </c:pt>
                <c:pt idx="7">
                  <c:v>0.39157804617117603</c:v>
                </c:pt>
                <c:pt idx="8">
                  <c:v>0.36743432199372578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4.4233575115286659E-2</c:v>
                </c:pt>
                <c:pt idx="1">
                  <c:v>4.7222361556131111E-2</c:v>
                </c:pt>
                <c:pt idx="2">
                  <c:v>4.6788748715882428E-2</c:v>
                </c:pt>
                <c:pt idx="3">
                  <c:v>4.0271330705224824E-2</c:v>
                </c:pt>
                <c:pt idx="4">
                  <c:v>2.7646631535220487E-2</c:v>
                </c:pt>
                <c:pt idx="5">
                  <c:v>4.1721560723974066E-2</c:v>
                </c:pt>
                <c:pt idx="6">
                  <c:v>4.8939794827436156E-2</c:v>
                </c:pt>
                <c:pt idx="7">
                  <c:v>4.5905309985980622E-2</c:v>
                </c:pt>
                <c:pt idx="8">
                  <c:v>3.7344601477682066E-2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0.14930809519589308</c:v>
                </c:pt>
                <c:pt idx="1">
                  <c:v>9.8932379057898284E-2</c:v>
                </c:pt>
                <c:pt idx="2">
                  <c:v>9.3668971557108072E-2</c:v>
                </c:pt>
                <c:pt idx="3">
                  <c:v>0.18722242738981468</c:v>
                </c:pt>
                <c:pt idx="4">
                  <c:v>6.1233798404457362E-2</c:v>
                </c:pt>
                <c:pt idx="5">
                  <c:v>0.17109972258182229</c:v>
                </c:pt>
                <c:pt idx="6">
                  <c:v>0.17046026937538161</c:v>
                </c:pt>
                <c:pt idx="7">
                  <c:v>0.19844212581054022</c:v>
                </c:pt>
                <c:pt idx="8">
                  <c:v>0.11639534778985795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0.42644917539451876</c:v>
                </c:pt>
                <c:pt idx="1">
                  <c:v>0.50037849797577638</c:v>
                </c:pt>
                <c:pt idx="2">
                  <c:v>0.42464639939261445</c:v>
                </c:pt>
                <c:pt idx="3">
                  <c:v>0.41532469391253035</c:v>
                </c:pt>
                <c:pt idx="4">
                  <c:v>0.54857044059535143</c:v>
                </c:pt>
                <c:pt idx="5">
                  <c:v>0.39779669709624632</c:v>
                </c:pt>
                <c:pt idx="6">
                  <c:v>0.42118730361730333</c:v>
                </c:pt>
                <c:pt idx="7">
                  <c:v>0.36407451803230323</c:v>
                </c:pt>
                <c:pt idx="8">
                  <c:v>0.47882572873873425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08896"/>
        <c:axId val="73410432"/>
      </c:barChart>
      <c:catAx>
        <c:axId val="734088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3410432"/>
        <c:crosses val="autoZero"/>
        <c:auto val="1"/>
        <c:lblAlgn val="ctr"/>
        <c:lblOffset val="100"/>
        <c:noMultiLvlLbl val="0"/>
      </c:catAx>
      <c:valAx>
        <c:axId val="73410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34088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286571.5799999999</c:v>
                </c:pt>
                <c:pt idx="1">
                  <c:v>12005.690000000006</c:v>
                </c:pt>
                <c:pt idx="2">
                  <c:v>61320.160000000018</c:v>
                </c:pt>
                <c:pt idx="3">
                  <c:v>12255.740000000002</c:v>
                </c:pt>
                <c:pt idx="4">
                  <c:v>37490.020000000004</c:v>
                </c:pt>
                <c:pt idx="5">
                  <c:v>596431.1399999999</c:v>
                </c:pt>
                <c:pt idx="6">
                  <c:v>266221.33</c:v>
                </c:pt>
                <c:pt idx="7">
                  <c:v>131785.70000000001</c:v>
                </c:pt>
                <c:pt idx="8">
                  <c:v>18244.949999999993</c:v>
                </c:pt>
                <c:pt idx="9">
                  <c:v>211949.67999999996</c:v>
                </c:pt>
                <c:pt idx="10">
                  <c:v>101148.52000000002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465856"/>
        <c:axId val="74115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5013</c:v>
                </c:pt>
                <c:pt idx="1">
                  <c:v>189</c:v>
                </c:pt>
                <c:pt idx="2">
                  <c:v>1370</c:v>
                </c:pt>
                <c:pt idx="3">
                  <c:v>297</c:v>
                </c:pt>
                <c:pt idx="4">
                  <c:v>2757</c:v>
                </c:pt>
                <c:pt idx="5">
                  <c:v>5933</c:v>
                </c:pt>
                <c:pt idx="6">
                  <c:v>3040</c:v>
                </c:pt>
                <c:pt idx="7">
                  <c:v>1243</c:v>
                </c:pt>
                <c:pt idx="8">
                  <c:v>231</c:v>
                </c:pt>
                <c:pt idx="9">
                  <c:v>1037</c:v>
                </c:pt>
                <c:pt idx="10">
                  <c:v>7539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07520"/>
        <c:axId val="74113792"/>
      </c:lineChart>
      <c:catAx>
        <c:axId val="74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4113792"/>
        <c:crosses val="autoZero"/>
        <c:auto val="1"/>
        <c:lblAlgn val="ctr"/>
        <c:lblOffset val="100"/>
        <c:noMultiLvlLbl val="0"/>
      </c:catAx>
      <c:valAx>
        <c:axId val="74113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4107520"/>
        <c:crosses val="autoZero"/>
        <c:crossBetween val="between"/>
      </c:valAx>
      <c:valAx>
        <c:axId val="74115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465856"/>
        <c:crosses val="max"/>
        <c:crossBetween val="between"/>
      </c:valAx>
      <c:catAx>
        <c:axId val="73465856"/>
        <c:scaling>
          <c:orientation val="minMax"/>
        </c:scaling>
        <c:delete val="1"/>
        <c:axPos val="b"/>
        <c:majorTickMark val="out"/>
        <c:minorTickMark val="none"/>
        <c:tickLblPos val="nextTo"/>
        <c:crossAx val="74115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31617.31</c:v>
                </c:pt>
                <c:pt idx="1">
                  <c:v>112.1</c:v>
                </c:pt>
                <c:pt idx="2">
                  <c:v>11978.269999999999</c:v>
                </c:pt>
                <c:pt idx="3">
                  <c:v>3554.9900000000002</c:v>
                </c:pt>
                <c:pt idx="4">
                  <c:v>3595.0699999999988</c:v>
                </c:pt>
                <c:pt idx="5">
                  <c:v>39568.689999999988</c:v>
                </c:pt>
                <c:pt idx="6">
                  <c:v>65851.850000000006</c:v>
                </c:pt>
                <c:pt idx="7">
                  <c:v>2286.88</c:v>
                </c:pt>
                <c:pt idx="8">
                  <c:v>447.59000000000003</c:v>
                </c:pt>
                <c:pt idx="9">
                  <c:v>19836.899999999998</c:v>
                </c:pt>
                <c:pt idx="10">
                  <c:v>23156.090000000011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01696"/>
        <c:axId val="73500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1538</c:v>
                </c:pt>
                <c:pt idx="1">
                  <c:v>3</c:v>
                </c:pt>
                <c:pt idx="2">
                  <c:v>404</c:v>
                </c:pt>
                <c:pt idx="3">
                  <c:v>113</c:v>
                </c:pt>
                <c:pt idx="4">
                  <c:v>303</c:v>
                </c:pt>
                <c:pt idx="5">
                  <c:v>1502</c:v>
                </c:pt>
                <c:pt idx="6">
                  <c:v>2086</c:v>
                </c:pt>
                <c:pt idx="7">
                  <c:v>65</c:v>
                </c:pt>
                <c:pt idx="8">
                  <c:v>10</c:v>
                </c:pt>
                <c:pt idx="9">
                  <c:v>255</c:v>
                </c:pt>
                <c:pt idx="10">
                  <c:v>3821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0064"/>
        <c:axId val="73498624"/>
      </c:lineChart>
      <c:catAx>
        <c:axId val="734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3498624"/>
        <c:crosses val="autoZero"/>
        <c:auto val="1"/>
        <c:lblAlgn val="ctr"/>
        <c:lblOffset val="100"/>
        <c:noMultiLvlLbl val="0"/>
      </c:catAx>
      <c:valAx>
        <c:axId val="73498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3480064"/>
        <c:crosses val="autoZero"/>
        <c:crossBetween val="between"/>
      </c:valAx>
      <c:valAx>
        <c:axId val="73500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3501696"/>
        <c:crosses val="max"/>
        <c:crossBetween val="between"/>
      </c:valAx>
      <c:catAx>
        <c:axId val="73501696"/>
        <c:scaling>
          <c:orientation val="minMax"/>
        </c:scaling>
        <c:delete val="1"/>
        <c:axPos val="b"/>
        <c:majorTickMark val="out"/>
        <c:minorTickMark val="none"/>
        <c:tickLblPos val="nextTo"/>
        <c:crossAx val="73500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41.3%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33.4%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51.2%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54.4%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716330</v>
      </c>
      <c r="D5" s="30">
        <f>SUM(E5:F5)</f>
        <v>211301</v>
      </c>
      <c r="E5" s="31">
        <f>SUM(E6:E13)</f>
        <v>106922</v>
      </c>
      <c r="F5" s="32">
        <f t="shared" ref="F5:G5" si="0">SUM(F6:F13)</f>
        <v>104379</v>
      </c>
      <c r="G5" s="29">
        <f t="shared" si="0"/>
        <v>225362</v>
      </c>
      <c r="H5" s="33">
        <f>D5/C5</f>
        <v>0.29497717532422207</v>
      </c>
      <c r="I5" s="26"/>
      <c r="J5" s="24">
        <f t="shared" ref="J5:J13" si="1">C5-D5-G5</f>
        <v>279667</v>
      </c>
      <c r="K5" s="58">
        <f>E5/C5</f>
        <v>0.14926360755517709</v>
      </c>
      <c r="L5" s="58">
        <f>F5/C5</f>
        <v>0.14571356776904498</v>
      </c>
    </row>
    <row r="6" spans="1:12" ht="20.100000000000001" customHeight="1" thickTop="1">
      <c r="B6" s="18" t="s">
        <v>18</v>
      </c>
      <c r="C6" s="34">
        <v>183545</v>
      </c>
      <c r="D6" s="35">
        <f t="shared" ref="D6:D13" si="2">SUM(E6:F6)</f>
        <v>41654</v>
      </c>
      <c r="E6" s="36">
        <v>23211</v>
      </c>
      <c r="F6" s="37">
        <v>18443</v>
      </c>
      <c r="G6" s="34">
        <v>59222</v>
      </c>
      <c r="H6" s="38">
        <f t="shared" ref="H6:H13" si="3">D6/C6</f>
        <v>0.22694162194557194</v>
      </c>
      <c r="I6" s="26"/>
      <c r="J6" s="24">
        <f t="shared" si="1"/>
        <v>82669</v>
      </c>
      <c r="K6" s="58">
        <f t="shared" ref="K6:K13" si="4">E6/C6</f>
        <v>0.12645945136070175</v>
      </c>
      <c r="L6" s="58">
        <f t="shared" ref="L6:L13" si="5">F6/C6</f>
        <v>0.10048217058487019</v>
      </c>
    </row>
    <row r="7" spans="1:12" ht="20.100000000000001" customHeight="1">
      <c r="B7" s="19" t="s">
        <v>19</v>
      </c>
      <c r="C7" s="39">
        <v>95047</v>
      </c>
      <c r="D7" s="40">
        <f t="shared" si="2"/>
        <v>29445</v>
      </c>
      <c r="E7" s="41">
        <v>14935</v>
      </c>
      <c r="F7" s="42">
        <v>14510</v>
      </c>
      <c r="G7" s="39">
        <v>29948</v>
      </c>
      <c r="H7" s="43">
        <f t="shared" si="3"/>
        <v>0.30979410186539291</v>
      </c>
      <c r="I7" s="26"/>
      <c r="J7" s="24">
        <f t="shared" si="1"/>
        <v>35654</v>
      </c>
      <c r="K7" s="58">
        <f t="shared" si="4"/>
        <v>0.15713278693698907</v>
      </c>
      <c r="L7" s="58">
        <f t="shared" si="5"/>
        <v>0.15266131492840385</v>
      </c>
    </row>
    <row r="8" spans="1:12" ht="20.100000000000001" customHeight="1">
      <c r="B8" s="19" t="s">
        <v>20</v>
      </c>
      <c r="C8" s="39">
        <v>53097</v>
      </c>
      <c r="D8" s="40">
        <f t="shared" si="2"/>
        <v>18244</v>
      </c>
      <c r="E8" s="41">
        <v>8978</v>
      </c>
      <c r="F8" s="42">
        <v>9266</v>
      </c>
      <c r="G8" s="39">
        <v>16299</v>
      </c>
      <c r="H8" s="43">
        <f t="shared" si="3"/>
        <v>0.34359756671751701</v>
      </c>
      <c r="I8" s="26"/>
      <c r="J8" s="24">
        <f t="shared" si="1"/>
        <v>18554</v>
      </c>
      <c r="K8" s="58">
        <f t="shared" si="4"/>
        <v>0.16908676573064391</v>
      </c>
      <c r="L8" s="58">
        <f t="shared" si="5"/>
        <v>0.17451080098687308</v>
      </c>
    </row>
    <row r="9" spans="1:12" ht="20.100000000000001" customHeight="1">
      <c r="B9" s="19" t="s">
        <v>21</v>
      </c>
      <c r="C9" s="39">
        <v>31937</v>
      </c>
      <c r="D9" s="40">
        <f t="shared" si="2"/>
        <v>9252</v>
      </c>
      <c r="E9" s="41">
        <v>4749</v>
      </c>
      <c r="F9" s="42">
        <v>4503</v>
      </c>
      <c r="G9" s="39">
        <v>10234</v>
      </c>
      <c r="H9" s="43">
        <f t="shared" si="3"/>
        <v>0.28969533769608918</v>
      </c>
      <c r="I9" s="26"/>
      <c r="J9" s="24">
        <f t="shared" si="1"/>
        <v>12451</v>
      </c>
      <c r="K9" s="58">
        <f t="shared" si="4"/>
        <v>0.14869900115853085</v>
      </c>
      <c r="L9" s="58">
        <f t="shared" si="5"/>
        <v>0.14099633653755833</v>
      </c>
    </row>
    <row r="10" spans="1:12" ht="20.100000000000001" customHeight="1">
      <c r="B10" s="19" t="s">
        <v>22</v>
      </c>
      <c r="C10" s="39">
        <v>46237</v>
      </c>
      <c r="D10" s="40">
        <f t="shared" si="2"/>
        <v>13878</v>
      </c>
      <c r="E10" s="41">
        <v>6683</v>
      </c>
      <c r="F10" s="42">
        <v>7195</v>
      </c>
      <c r="G10" s="39">
        <v>14481</v>
      </c>
      <c r="H10" s="43">
        <f t="shared" si="3"/>
        <v>0.300149231135238</v>
      </c>
      <c r="I10" s="26"/>
      <c r="J10" s="24">
        <f t="shared" si="1"/>
        <v>17878</v>
      </c>
      <c r="K10" s="58">
        <f t="shared" si="4"/>
        <v>0.14453792417328115</v>
      </c>
      <c r="L10" s="58">
        <f t="shared" si="5"/>
        <v>0.15561130696195688</v>
      </c>
    </row>
    <row r="11" spans="1:12" ht="20.100000000000001" customHeight="1">
      <c r="B11" s="19" t="s">
        <v>23</v>
      </c>
      <c r="C11" s="39">
        <v>102144</v>
      </c>
      <c r="D11" s="40">
        <f t="shared" si="2"/>
        <v>30550</v>
      </c>
      <c r="E11" s="41">
        <v>15007</v>
      </c>
      <c r="F11" s="42">
        <v>15543</v>
      </c>
      <c r="G11" s="39">
        <v>32754</v>
      </c>
      <c r="H11" s="43">
        <f t="shared" si="3"/>
        <v>0.2990875626566416</v>
      </c>
      <c r="I11" s="26"/>
      <c r="J11" s="24">
        <f t="shared" si="1"/>
        <v>38840</v>
      </c>
      <c r="K11" s="58">
        <f t="shared" si="4"/>
        <v>0.14692003446115287</v>
      </c>
      <c r="L11" s="58">
        <f t="shared" si="5"/>
        <v>0.15216752819548873</v>
      </c>
    </row>
    <row r="12" spans="1:12" ht="20.100000000000001" customHeight="1">
      <c r="B12" s="19" t="s">
        <v>24</v>
      </c>
      <c r="C12" s="39">
        <v>144012</v>
      </c>
      <c r="D12" s="40">
        <f t="shared" si="2"/>
        <v>48051</v>
      </c>
      <c r="E12" s="41">
        <v>23723</v>
      </c>
      <c r="F12" s="42">
        <v>24328</v>
      </c>
      <c r="G12" s="39">
        <v>43975</v>
      </c>
      <c r="H12" s="43">
        <f t="shared" si="3"/>
        <v>0.33365969502541454</v>
      </c>
      <c r="I12" s="26"/>
      <c r="J12" s="24">
        <f t="shared" si="1"/>
        <v>51986</v>
      </c>
      <c r="K12" s="58">
        <f t="shared" si="4"/>
        <v>0.16472932811154625</v>
      </c>
      <c r="L12" s="58">
        <f t="shared" si="5"/>
        <v>0.16893036691386829</v>
      </c>
    </row>
    <row r="13" spans="1:12" ht="20.100000000000001" customHeight="1">
      <c r="B13" s="19" t="s">
        <v>25</v>
      </c>
      <c r="C13" s="39">
        <v>60311</v>
      </c>
      <c r="D13" s="40">
        <f t="shared" si="2"/>
        <v>20227</v>
      </c>
      <c r="E13" s="41">
        <v>9636</v>
      </c>
      <c r="F13" s="42">
        <v>10591</v>
      </c>
      <c r="G13" s="39">
        <v>18449</v>
      </c>
      <c r="H13" s="43">
        <f t="shared" si="3"/>
        <v>0.33537828920097495</v>
      </c>
      <c r="I13" s="26"/>
      <c r="J13" s="24">
        <f t="shared" si="1"/>
        <v>21635</v>
      </c>
      <c r="K13" s="58">
        <f t="shared" si="4"/>
        <v>0.1597718492480642</v>
      </c>
      <c r="L13" s="58">
        <f t="shared" si="5"/>
        <v>0.17560643995291075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7770</v>
      </c>
      <c r="E4" s="46">
        <f t="shared" ref="E4:K4" si="0">SUM(E5:E6)</f>
        <v>5094</v>
      </c>
      <c r="F4" s="46">
        <f t="shared" si="0"/>
        <v>8275</v>
      </c>
      <c r="G4" s="46">
        <f t="shared" si="0"/>
        <v>5016</v>
      </c>
      <c r="H4" s="46">
        <f t="shared" si="0"/>
        <v>4221</v>
      </c>
      <c r="I4" s="46">
        <f t="shared" si="0"/>
        <v>5182</v>
      </c>
      <c r="J4" s="45">
        <f t="shared" si="0"/>
        <v>3102</v>
      </c>
      <c r="K4" s="47">
        <f t="shared" si="0"/>
        <v>38660</v>
      </c>
      <c r="L4" s="55">
        <f>K4/人口統計!D5</f>
        <v>0.1829617465132678</v>
      </c>
    </row>
    <row r="5" spans="1:12" ht="20.100000000000001" customHeight="1">
      <c r="B5" s="115"/>
      <c r="C5" s="116" t="s">
        <v>39</v>
      </c>
      <c r="D5" s="48">
        <v>980</v>
      </c>
      <c r="E5" s="49">
        <v>799</v>
      </c>
      <c r="F5" s="49">
        <v>847</v>
      </c>
      <c r="G5" s="49">
        <v>609</v>
      </c>
      <c r="H5" s="49">
        <v>490</v>
      </c>
      <c r="I5" s="49">
        <v>512</v>
      </c>
      <c r="J5" s="48">
        <v>313</v>
      </c>
      <c r="K5" s="50">
        <f>SUM(D5:J5)</f>
        <v>4550</v>
      </c>
      <c r="L5" s="56">
        <f>K5/人口統計!D5</f>
        <v>2.1533262975565664E-2</v>
      </c>
    </row>
    <row r="6" spans="1:12" ht="20.100000000000001" customHeight="1">
      <c r="B6" s="115"/>
      <c r="C6" s="117" t="s">
        <v>40</v>
      </c>
      <c r="D6" s="51">
        <v>6790</v>
      </c>
      <c r="E6" s="52">
        <v>4295</v>
      </c>
      <c r="F6" s="52">
        <v>7428</v>
      </c>
      <c r="G6" s="52">
        <v>4407</v>
      </c>
      <c r="H6" s="52">
        <v>3731</v>
      </c>
      <c r="I6" s="52">
        <v>4670</v>
      </c>
      <c r="J6" s="51">
        <v>2789</v>
      </c>
      <c r="K6" s="53">
        <f>SUM(D6:J6)</f>
        <v>34110</v>
      </c>
      <c r="L6" s="57">
        <f>K6/人口統計!D5</f>
        <v>0.16142848353770214</v>
      </c>
    </row>
    <row r="7" spans="1:12" ht="20.100000000000001" customHeight="1" thickBot="1">
      <c r="B7" s="193" t="s">
        <v>63</v>
      </c>
      <c r="C7" s="194"/>
      <c r="D7" s="45">
        <v>97</v>
      </c>
      <c r="E7" s="46">
        <v>125</v>
      </c>
      <c r="F7" s="46">
        <v>116</v>
      </c>
      <c r="G7" s="46">
        <v>112</v>
      </c>
      <c r="H7" s="46">
        <v>99</v>
      </c>
      <c r="I7" s="46">
        <v>91</v>
      </c>
      <c r="J7" s="45">
        <v>71</v>
      </c>
      <c r="K7" s="47">
        <f>SUM(D7:J7)</f>
        <v>711</v>
      </c>
      <c r="L7" s="78"/>
    </row>
    <row r="8" spans="1:12" ht="20.100000000000001" customHeight="1" thickTop="1">
      <c r="B8" s="195" t="s">
        <v>35</v>
      </c>
      <c r="C8" s="196"/>
      <c r="D8" s="35">
        <f>D4+D7</f>
        <v>7867</v>
      </c>
      <c r="E8" s="34">
        <f t="shared" ref="E8:K8" si="1">E4+E7</f>
        <v>5219</v>
      </c>
      <c r="F8" s="34">
        <f t="shared" si="1"/>
        <v>8391</v>
      </c>
      <c r="G8" s="34">
        <f t="shared" si="1"/>
        <v>5128</v>
      </c>
      <c r="H8" s="34">
        <f t="shared" si="1"/>
        <v>4320</v>
      </c>
      <c r="I8" s="34">
        <f t="shared" si="1"/>
        <v>5273</v>
      </c>
      <c r="J8" s="35">
        <f t="shared" si="1"/>
        <v>3173</v>
      </c>
      <c r="K8" s="54">
        <f t="shared" si="1"/>
        <v>39371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1256</v>
      </c>
      <c r="E23" s="39">
        <v>804</v>
      </c>
      <c r="F23" s="39">
        <v>1141</v>
      </c>
      <c r="G23" s="39">
        <v>720</v>
      </c>
      <c r="H23" s="39">
        <v>628</v>
      </c>
      <c r="I23" s="39">
        <v>880</v>
      </c>
      <c r="J23" s="40">
        <v>531</v>
      </c>
      <c r="K23" s="167">
        <f t="shared" ref="K23:K30" si="2">SUM(D23:J23)</f>
        <v>5960</v>
      </c>
      <c r="L23" s="188">
        <f>K23/人口統計!D6</f>
        <v>0.1430834973832045</v>
      </c>
    </row>
    <row r="24" spans="1:12" ht="20.100000000000001" customHeight="1">
      <c r="B24" s="197" t="s">
        <v>19</v>
      </c>
      <c r="C24" s="199"/>
      <c r="D24" s="45">
        <v>1155</v>
      </c>
      <c r="E24" s="46">
        <v>840</v>
      </c>
      <c r="F24" s="46">
        <v>1187</v>
      </c>
      <c r="G24" s="46">
        <v>683</v>
      </c>
      <c r="H24" s="46">
        <v>569</v>
      </c>
      <c r="I24" s="46">
        <v>661</v>
      </c>
      <c r="J24" s="45">
        <v>438</v>
      </c>
      <c r="K24" s="47">
        <f t="shared" si="2"/>
        <v>5533</v>
      </c>
      <c r="L24" s="55">
        <f>K24/人口統計!D7</f>
        <v>0.18790966208184751</v>
      </c>
    </row>
    <row r="25" spans="1:12" ht="20.100000000000001" customHeight="1">
      <c r="B25" s="197" t="s">
        <v>20</v>
      </c>
      <c r="C25" s="199"/>
      <c r="D25" s="45">
        <v>805</v>
      </c>
      <c r="E25" s="46">
        <v>493</v>
      </c>
      <c r="F25" s="46">
        <v>775</v>
      </c>
      <c r="G25" s="46">
        <v>568</v>
      </c>
      <c r="H25" s="46">
        <v>455</v>
      </c>
      <c r="I25" s="46">
        <v>470</v>
      </c>
      <c r="J25" s="45">
        <v>279</v>
      </c>
      <c r="K25" s="47">
        <f t="shared" si="2"/>
        <v>3845</v>
      </c>
      <c r="L25" s="55">
        <f>K25/人口統計!D8</f>
        <v>0.21075422056566542</v>
      </c>
    </row>
    <row r="26" spans="1:12" ht="20.100000000000001" customHeight="1">
      <c r="B26" s="197" t="s">
        <v>21</v>
      </c>
      <c r="C26" s="199"/>
      <c r="D26" s="45">
        <v>231</v>
      </c>
      <c r="E26" s="46">
        <v>176</v>
      </c>
      <c r="F26" s="46">
        <v>322</v>
      </c>
      <c r="G26" s="46">
        <v>207</v>
      </c>
      <c r="H26" s="46">
        <v>198</v>
      </c>
      <c r="I26" s="46">
        <v>201</v>
      </c>
      <c r="J26" s="45">
        <v>139</v>
      </c>
      <c r="K26" s="47">
        <f t="shared" si="2"/>
        <v>1474</v>
      </c>
      <c r="L26" s="55">
        <f>K26/人口統計!D9</f>
        <v>0.15931690445309121</v>
      </c>
    </row>
    <row r="27" spans="1:12" ht="20.100000000000001" customHeight="1">
      <c r="B27" s="197" t="s">
        <v>22</v>
      </c>
      <c r="C27" s="199"/>
      <c r="D27" s="45">
        <v>403</v>
      </c>
      <c r="E27" s="46">
        <v>258</v>
      </c>
      <c r="F27" s="46">
        <v>539</v>
      </c>
      <c r="G27" s="46">
        <v>283</v>
      </c>
      <c r="H27" s="46">
        <v>258</v>
      </c>
      <c r="I27" s="46">
        <v>322</v>
      </c>
      <c r="J27" s="45">
        <v>173</v>
      </c>
      <c r="K27" s="47">
        <f t="shared" si="2"/>
        <v>2236</v>
      </c>
      <c r="L27" s="55">
        <f>K27/人口統計!D10</f>
        <v>0.16111831676034011</v>
      </c>
    </row>
    <row r="28" spans="1:12" ht="20.100000000000001" customHeight="1">
      <c r="B28" s="197" t="s">
        <v>23</v>
      </c>
      <c r="C28" s="199"/>
      <c r="D28" s="45">
        <v>698</v>
      </c>
      <c r="E28" s="46">
        <v>645</v>
      </c>
      <c r="F28" s="46">
        <v>1314</v>
      </c>
      <c r="G28" s="46">
        <v>630</v>
      </c>
      <c r="H28" s="46">
        <v>596</v>
      </c>
      <c r="I28" s="46">
        <v>714</v>
      </c>
      <c r="J28" s="45">
        <v>371</v>
      </c>
      <c r="K28" s="47">
        <f t="shared" si="2"/>
        <v>4968</v>
      </c>
      <c r="L28" s="55">
        <f>K28/人口統計!D11</f>
        <v>0.16261865793780689</v>
      </c>
    </row>
    <row r="29" spans="1:12" ht="20.100000000000001" customHeight="1">
      <c r="B29" s="197" t="s">
        <v>24</v>
      </c>
      <c r="C29" s="198"/>
      <c r="D29" s="40">
        <v>2707</v>
      </c>
      <c r="E29" s="39">
        <v>1493</v>
      </c>
      <c r="F29" s="39">
        <v>2258</v>
      </c>
      <c r="G29" s="39">
        <v>1505</v>
      </c>
      <c r="H29" s="39">
        <v>1185</v>
      </c>
      <c r="I29" s="39">
        <v>1390</v>
      </c>
      <c r="J29" s="40">
        <v>825</v>
      </c>
      <c r="K29" s="167">
        <f t="shared" si="2"/>
        <v>11363</v>
      </c>
      <c r="L29" s="168">
        <f>K29/人口統計!D12</f>
        <v>0.23647790888847267</v>
      </c>
    </row>
    <row r="30" spans="1:12" ht="20.100000000000001" customHeight="1">
      <c r="B30" s="197" t="s">
        <v>25</v>
      </c>
      <c r="C30" s="198"/>
      <c r="D30" s="40">
        <v>515</v>
      </c>
      <c r="E30" s="39">
        <v>385</v>
      </c>
      <c r="F30" s="39">
        <v>739</v>
      </c>
      <c r="G30" s="39">
        <v>420</v>
      </c>
      <c r="H30" s="39">
        <v>332</v>
      </c>
      <c r="I30" s="39">
        <v>544</v>
      </c>
      <c r="J30" s="40">
        <v>346</v>
      </c>
      <c r="K30" s="167">
        <f t="shared" si="2"/>
        <v>3281</v>
      </c>
      <c r="L30" s="168">
        <f>K30/人口統計!D13</f>
        <v>0.16220892865971226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28649</v>
      </c>
      <c r="E5" s="174">
        <v>1735424.5099999993</v>
      </c>
      <c r="F5" s="175">
        <v>10100</v>
      </c>
      <c r="G5" s="176">
        <v>202005.73999999996</v>
      </c>
      <c r="H5" s="173">
        <v>2902</v>
      </c>
      <c r="I5" s="174">
        <v>681859.69999999984</v>
      </c>
      <c r="J5" s="175">
        <v>6904</v>
      </c>
      <c r="K5" s="176">
        <v>1947506.6400000001</v>
      </c>
      <c r="M5" s="147">
        <f>Q5+Q7</f>
        <v>38749</v>
      </c>
      <c r="N5" s="119" t="s">
        <v>106</v>
      </c>
      <c r="O5" s="120"/>
      <c r="P5" s="132"/>
      <c r="Q5" s="121">
        <v>28649</v>
      </c>
      <c r="R5" s="122">
        <v>1735424.5099999993</v>
      </c>
      <c r="S5" s="122">
        <f>R5/Q5*100</f>
        <v>6057.5395650808032</v>
      </c>
    </row>
    <row r="6" spans="1:19" ht="20.100000000000001" customHeight="1" thickTop="1">
      <c r="B6" s="203" t="s">
        <v>112</v>
      </c>
      <c r="C6" s="203"/>
      <c r="D6" s="169">
        <v>4455</v>
      </c>
      <c r="E6" s="170">
        <v>244733.84999999998</v>
      </c>
      <c r="F6" s="171">
        <v>1653</v>
      </c>
      <c r="G6" s="172">
        <v>32695.890000000007</v>
      </c>
      <c r="H6" s="169">
        <v>286</v>
      </c>
      <c r="I6" s="170">
        <v>68498.95</v>
      </c>
      <c r="J6" s="171">
        <v>1121</v>
      </c>
      <c r="K6" s="172">
        <v>346452.82</v>
      </c>
      <c r="M6" s="58"/>
      <c r="N6" s="123"/>
      <c r="O6" s="92" t="s">
        <v>103</v>
      </c>
      <c r="P6" s="105"/>
      <c r="Q6" s="96">
        <f>Q5/Q$13</f>
        <v>0.59003192256204307</v>
      </c>
      <c r="R6" s="97">
        <f>R5/R$13</f>
        <v>0.38000915429430138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4406</v>
      </c>
      <c r="E7" s="144">
        <v>261201.50999999998</v>
      </c>
      <c r="F7" s="145">
        <v>1539</v>
      </c>
      <c r="G7" s="146">
        <v>28101.649999999998</v>
      </c>
      <c r="H7" s="143">
        <v>236</v>
      </c>
      <c r="I7" s="144">
        <v>56258.240000000005</v>
      </c>
      <c r="J7" s="145">
        <v>906</v>
      </c>
      <c r="K7" s="146">
        <v>255045.59999999998</v>
      </c>
      <c r="M7" s="58"/>
      <c r="N7" s="124" t="s">
        <v>107</v>
      </c>
      <c r="O7" s="125"/>
      <c r="P7" s="133"/>
      <c r="Q7" s="126">
        <v>10100</v>
      </c>
      <c r="R7" s="127">
        <v>202005.73999999996</v>
      </c>
      <c r="S7" s="127">
        <f>R7/Q7*100</f>
        <v>2000.056831683168</v>
      </c>
    </row>
    <row r="8" spans="1:19" ht="20.100000000000001" customHeight="1">
      <c r="B8" s="200" t="s">
        <v>114</v>
      </c>
      <c r="C8" s="200"/>
      <c r="D8" s="143">
        <v>2683</v>
      </c>
      <c r="E8" s="144">
        <v>161712.66</v>
      </c>
      <c r="F8" s="145">
        <v>982</v>
      </c>
      <c r="G8" s="146">
        <v>18232.7</v>
      </c>
      <c r="H8" s="143">
        <v>323</v>
      </c>
      <c r="I8" s="144">
        <v>84764.28</v>
      </c>
      <c r="J8" s="145">
        <v>636</v>
      </c>
      <c r="K8" s="146">
        <v>188036.76000000004</v>
      </c>
      <c r="L8" s="87"/>
      <c r="M8" s="86"/>
      <c r="N8" s="128"/>
      <c r="O8" s="92" t="s">
        <v>103</v>
      </c>
      <c r="P8" s="105"/>
      <c r="Q8" s="96">
        <f>Q7/Q$13</f>
        <v>0.20801153331273814</v>
      </c>
      <c r="R8" s="97">
        <f>R7/R$13</f>
        <v>4.4233575115286659E-2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1094</v>
      </c>
      <c r="E9" s="144">
        <v>66870.86</v>
      </c>
      <c r="F9" s="145">
        <v>286</v>
      </c>
      <c r="G9" s="146">
        <v>5099.32</v>
      </c>
      <c r="H9" s="143">
        <v>47</v>
      </c>
      <c r="I9" s="144">
        <v>11294.35</v>
      </c>
      <c r="J9" s="145">
        <v>364</v>
      </c>
      <c r="K9" s="146">
        <v>101181.81</v>
      </c>
      <c r="L9" s="87"/>
      <c r="M9" s="86"/>
      <c r="N9" s="124" t="s">
        <v>108</v>
      </c>
      <c r="O9" s="125"/>
      <c r="P9" s="133"/>
      <c r="Q9" s="126">
        <v>2902</v>
      </c>
      <c r="R9" s="127">
        <v>681859.69999999984</v>
      </c>
      <c r="S9" s="127">
        <f>R9/Q9*100</f>
        <v>23496.199172984143</v>
      </c>
    </row>
    <row r="10" spans="1:19" ht="20.100000000000001" customHeight="1">
      <c r="B10" s="200" t="s">
        <v>116</v>
      </c>
      <c r="C10" s="200"/>
      <c r="D10" s="143">
        <v>1673</v>
      </c>
      <c r="E10" s="144">
        <v>107475.86999999998</v>
      </c>
      <c r="F10" s="145">
        <v>554</v>
      </c>
      <c r="G10" s="146">
        <v>11515.84</v>
      </c>
      <c r="H10" s="143">
        <v>209</v>
      </c>
      <c r="I10" s="144">
        <v>47226.35</v>
      </c>
      <c r="J10" s="145">
        <v>386</v>
      </c>
      <c r="K10" s="146">
        <v>109798.45999999999</v>
      </c>
      <c r="L10" s="87"/>
      <c r="M10" s="86"/>
      <c r="N10" s="93"/>
      <c r="O10" s="92" t="s">
        <v>103</v>
      </c>
      <c r="P10" s="105"/>
      <c r="Q10" s="96">
        <f>Q9/Q$13</f>
        <v>5.9767274225105547E-2</v>
      </c>
      <c r="R10" s="97">
        <f>R9/R$13</f>
        <v>0.14930809519589308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3479</v>
      </c>
      <c r="E11" s="144">
        <v>223094.75999999998</v>
      </c>
      <c r="F11" s="145">
        <v>1298</v>
      </c>
      <c r="G11" s="146">
        <v>30377.929999999993</v>
      </c>
      <c r="H11" s="143">
        <v>471</v>
      </c>
      <c r="I11" s="144">
        <v>105808.17</v>
      </c>
      <c r="J11" s="145">
        <v>953</v>
      </c>
      <c r="K11" s="146">
        <v>261439.56</v>
      </c>
      <c r="L11" s="87"/>
      <c r="M11" s="86"/>
      <c r="N11" s="124" t="s">
        <v>109</v>
      </c>
      <c r="O11" s="125"/>
      <c r="P11" s="133"/>
      <c r="Q11" s="99">
        <v>6904</v>
      </c>
      <c r="R11" s="100">
        <v>1947506.6400000001</v>
      </c>
      <c r="S11" s="100">
        <f>R11/Q11*100</f>
        <v>28208.381228273465</v>
      </c>
    </row>
    <row r="12" spans="1:19" ht="20.100000000000001" customHeight="1" thickBot="1">
      <c r="B12" s="200" t="s">
        <v>118</v>
      </c>
      <c r="C12" s="200"/>
      <c r="D12" s="143">
        <v>8329</v>
      </c>
      <c r="E12" s="144">
        <v>503490.39</v>
      </c>
      <c r="F12" s="145">
        <v>2956</v>
      </c>
      <c r="G12" s="146">
        <v>59024.97</v>
      </c>
      <c r="H12" s="143">
        <v>1073</v>
      </c>
      <c r="I12" s="144">
        <v>255156.54999999996</v>
      </c>
      <c r="J12" s="145">
        <v>1743</v>
      </c>
      <c r="K12" s="146">
        <v>468126.39999999997</v>
      </c>
      <c r="L12" s="87"/>
      <c r="M12" s="86"/>
      <c r="N12" s="123"/>
      <c r="O12" s="82" t="s">
        <v>103</v>
      </c>
      <c r="P12" s="106"/>
      <c r="Q12" s="101">
        <f>Q11/Q$13</f>
        <v>0.14218926990011327</v>
      </c>
      <c r="R12" s="102">
        <f>R11/R$13</f>
        <v>0.42644917539451876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2530</v>
      </c>
      <c r="E13" s="144">
        <v>166844.60999999999</v>
      </c>
      <c r="F13" s="145">
        <v>832</v>
      </c>
      <c r="G13" s="146">
        <v>16957.440000000006</v>
      </c>
      <c r="H13" s="143">
        <v>257</v>
      </c>
      <c r="I13" s="144">
        <v>52852.810000000005</v>
      </c>
      <c r="J13" s="145">
        <v>795</v>
      </c>
      <c r="K13" s="146">
        <v>217425.23000000004</v>
      </c>
      <c r="M13" s="58"/>
      <c r="N13" s="129" t="s">
        <v>110</v>
      </c>
      <c r="O13" s="130"/>
      <c r="P13" s="131"/>
      <c r="Q13" s="94">
        <f>Q5+Q7+Q9+Q11</f>
        <v>48555</v>
      </c>
      <c r="R13" s="95">
        <f>R5+R7+R9+R11</f>
        <v>4566796.59</v>
      </c>
      <c r="S13" s="95">
        <f>R13/Q13*100</f>
        <v>9405.4095149830082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0.59003192256204307</v>
      </c>
      <c r="O16" s="58">
        <f>F5/(D5+F5+H5+J5)</f>
        <v>0.20801153331273814</v>
      </c>
      <c r="P16" s="58">
        <f>H5/(D5+F5+H5+J5)</f>
        <v>5.9767274225105547E-2</v>
      </c>
      <c r="Q16" s="58">
        <f>J5/(D5+F5+H5+J5)</f>
        <v>0.14218926990011327</v>
      </c>
    </row>
    <row r="17" spans="13:17" ht="20.100000000000001" customHeight="1">
      <c r="M17" s="14" t="s">
        <v>132</v>
      </c>
      <c r="N17" s="58">
        <f t="shared" ref="N17:N23" si="0">D6/(D6+F6+H6+J6)</f>
        <v>0.59281437125748504</v>
      </c>
      <c r="O17" s="58">
        <f t="shared" ref="O17:O23" si="1">F6/(D6+F6+H6+J6)</f>
        <v>0.21996007984031937</v>
      </c>
      <c r="P17" s="58">
        <f t="shared" ref="P17:P23" si="2">H6/(D6+F6+H6+J6)</f>
        <v>3.8057218895542248E-2</v>
      </c>
      <c r="Q17" s="58">
        <f t="shared" ref="Q17:Q23" si="3">J6/(D6+F6+H6+J6)</f>
        <v>0.14916833000665336</v>
      </c>
    </row>
    <row r="18" spans="13:17" ht="20.100000000000001" customHeight="1">
      <c r="M18" s="14" t="s">
        <v>133</v>
      </c>
      <c r="N18" s="58">
        <f t="shared" si="0"/>
        <v>0.62170170735148866</v>
      </c>
      <c r="O18" s="58">
        <f t="shared" si="1"/>
        <v>0.21715817694369974</v>
      </c>
      <c r="P18" s="58">
        <f t="shared" si="2"/>
        <v>3.3300409199943558E-2</v>
      </c>
      <c r="Q18" s="58">
        <f t="shared" si="3"/>
        <v>0.12783970650486806</v>
      </c>
    </row>
    <row r="19" spans="13:17" ht="20.100000000000001" customHeight="1">
      <c r="M19" s="14" t="s">
        <v>134</v>
      </c>
      <c r="N19" s="58">
        <f t="shared" si="0"/>
        <v>0.58023356401384085</v>
      </c>
      <c r="O19" s="58">
        <f t="shared" si="1"/>
        <v>0.21237024221453288</v>
      </c>
      <c r="P19" s="58">
        <f t="shared" si="2"/>
        <v>6.985294117647059E-2</v>
      </c>
      <c r="Q19" s="58">
        <f t="shared" si="3"/>
        <v>0.13754325259515571</v>
      </c>
    </row>
    <row r="20" spans="13:17" ht="20.100000000000001" customHeight="1">
      <c r="M20" s="14" t="s">
        <v>135</v>
      </c>
      <c r="N20" s="58">
        <f t="shared" si="0"/>
        <v>0.61083193746510334</v>
      </c>
      <c r="O20" s="58">
        <f t="shared" si="1"/>
        <v>0.15968732551647125</v>
      </c>
      <c r="P20" s="58">
        <f t="shared" si="2"/>
        <v>2.6242322724734785E-2</v>
      </c>
      <c r="Q20" s="58">
        <f t="shared" si="3"/>
        <v>0.20323841429369069</v>
      </c>
    </row>
    <row r="21" spans="13:17" ht="20.100000000000001" customHeight="1">
      <c r="M21" s="14" t="s">
        <v>136</v>
      </c>
      <c r="N21" s="58">
        <f t="shared" si="0"/>
        <v>0.59284195605953227</v>
      </c>
      <c r="O21" s="58">
        <f t="shared" si="1"/>
        <v>0.19631467044649184</v>
      </c>
      <c r="P21" s="58">
        <f t="shared" si="2"/>
        <v>7.4060949681077251E-2</v>
      </c>
      <c r="Q21" s="58">
        <f t="shared" si="3"/>
        <v>0.13678242381289865</v>
      </c>
    </row>
    <row r="22" spans="13:17" ht="20.100000000000001" customHeight="1">
      <c r="M22" s="14" t="s">
        <v>137</v>
      </c>
      <c r="N22" s="58">
        <f t="shared" si="0"/>
        <v>0.56103854217061766</v>
      </c>
      <c r="O22" s="58">
        <f t="shared" si="1"/>
        <v>0.20932107724560556</v>
      </c>
      <c r="P22" s="58">
        <f t="shared" si="2"/>
        <v>7.5955491049830667E-2</v>
      </c>
      <c r="Q22" s="58">
        <f t="shared" si="3"/>
        <v>0.15368488953394613</v>
      </c>
    </row>
    <row r="23" spans="13:17" ht="20.100000000000001" customHeight="1">
      <c r="M23" s="14" t="s">
        <v>138</v>
      </c>
      <c r="N23" s="58">
        <f t="shared" si="0"/>
        <v>0.59066732855825832</v>
      </c>
      <c r="O23" s="58">
        <f t="shared" si="1"/>
        <v>0.20963052265796753</v>
      </c>
      <c r="P23" s="58">
        <f t="shared" si="2"/>
        <v>7.6093894050067376E-2</v>
      </c>
      <c r="Q23" s="58">
        <f t="shared" si="3"/>
        <v>0.12360825473370683</v>
      </c>
    </row>
    <row r="24" spans="13:17" ht="20.100000000000001" customHeight="1">
      <c r="M24" s="14" t="s">
        <v>139</v>
      </c>
      <c r="N24" s="58">
        <f t="shared" ref="N24" si="4">D13/(D13+F13+H13+J13)</f>
        <v>0.57317625736293609</v>
      </c>
      <c r="O24" s="58">
        <f t="shared" ref="O24" si="5">F13/(D13+F13+H13+J13)</f>
        <v>0.18849116447666517</v>
      </c>
      <c r="P24" s="58">
        <f t="shared" ref="P24" si="6">H13/(D13+F13+H13+J13)</f>
        <v>5.8223833257816042E-2</v>
      </c>
      <c r="Q24" s="58">
        <f t="shared" ref="Q24" si="7">J13/(D13+F13+H13+J13)</f>
        <v>0.18010874490258269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0.38000915429430138</v>
      </c>
      <c r="O29" s="58">
        <f>G5/(E5+G5+I5+K5)</f>
        <v>4.4233575115286659E-2</v>
      </c>
      <c r="P29" s="58">
        <f>I5/(E5+G5+I5+K5)</f>
        <v>0.14930809519589308</v>
      </c>
      <c r="Q29" s="58">
        <f>K5/(E5+G5+I5+K5)</f>
        <v>0.42644917539451876</v>
      </c>
    </row>
    <row r="30" spans="13:17" ht="20.100000000000001" customHeight="1">
      <c r="M30" s="14" t="s">
        <v>132</v>
      </c>
      <c r="N30" s="58">
        <f t="shared" ref="N30:N37" si="8">E6/(E6+G6+I6+K6)</f>
        <v>0.35346676141019417</v>
      </c>
      <c r="O30" s="58">
        <f t="shared" ref="O30:O37" si="9">G6/(E6+G6+I6+K6)</f>
        <v>4.7222361556131111E-2</v>
      </c>
      <c r="P30" s="58">
        <f t="shared" ref="P30:P37" si="10">I6/(E6+G6+I6+K6)</f>
        <v>9.8932379057898284E-2</v>
      </c>
      <c r="Q30" s="58">
        <f t="shared" ref="Q30:Q37" si="11">K6/(E6+G6+I6+K6)</f>
        <v>0.50037849797577638</v>
      </c>
    </row>
    <row r="31" spans="13:17" ht="20.100000000000001" customHeight="1">
      <c r="M31" s="14" t="s">
        <v>133</v>
      </c>
      <c r="N31" s="58">
        <f t="shared" si="8"/>
        <v>0.43489588033439502</v>
      </c>
      <c r="O31" s="58">
        <f t="shared" si="9"/>
        <v>4.6788748715882428E-2</v>
      </c>
      <c r="P31" s="58">
        <f t="shared" si="10"/>
        <v>9.3668971557108072E-2</v>
      </c>
      <c r="Q31" s="58">
        <f t="shared" si="11"/>
        <v>0.42464639939261445</v>
      </c>
    </row>
    <row r="32" spans="13:17" ht="20.100000000000001" customHeight="1">
      <c r="M32" s="14" t="s">
        <v>134</v>
      </c>
      <c r="N32" s="58">
        <f t="shared" si="8"/>
        <v>0.35718154799243018</v>
      </c>
      <c r="O32" s="58">
        <f t="shared" si="9"/>
        <v>4.0271330705224824E-2</v>
      </c>
      <c r="P32" s="58">
        <f t="shared" si="10"/>
        <v>0.18722242738981468</v>
      </c>
      <c r="Q32" s="58">
        <f t="shared" si="11"/>
        <v>0.41532469391253035</v>
      </c>
    </row>
    <row r="33" spans="13:17" ht="20.100000000000001" customHeight="1">
      <c r="M33" s="14" t="s">
        <v>135</v>
      </c>
      <c r="N33" s="58">
        <f t="shared" si="8"/>
        <v>0.3625491294649707</v>
      </c>
      <c r="O33" s="58">
        <f t="shared" si="9"/>
        <v>2.7646631535220487E-2</v>
      </c>
      <c r="P33" s="58">
        <f t="shared" si="10"/>
        <v>6.1233798404457362E-2</v>
      </c>
      <c r="Q33" s="58">
        <f t="shared" si="11"/>
        <v>0.54857044059535143</v>
      </c>
    </row>
    <row r="34" spans="13:17" ht="20.100000000000001" customHeight="1">
      <c r="M34" s="14" t="s">
        <v>136</v>
      </c>
      <c r="N34" s="58">
        <f t="shared" si="8"/>
        <v>0.38938201959795737</v>
      </c>
      <c r="O34" s="58">
        <f t="shared" si="9"/>
        <v>4.1721560723974066E-2</v>
      </c>
      <c r="P34" s="58">
        <f t="shared" si="10"/>
        <v>0.17109972258182229</v>
      </c>
      <c r="Q34" s="58">
        <f t="shared" si="11"/>
        <v>0.39779669709624632</v>
      </c>
    </row>
    <row r="35" spans="13:17" ht="20.100000000000001" customHeight="1">
      <c r="M35" s="14" t="s">
        <v>137</v>
      </c>
      <c r="N35" s="58">
        <f t="shared" si="8"/>
        <v>0.35941263217987901</v>
      </c>
      <c r="O35" s="58">
        <f t="shared" si="9"/>
        <v>4.8939794827436156E-2</v>
      </c>
      <c r="P35" s="58">
        <f t="shared" si="10"/>
        <v>0.17046026937538161</v>
      </c>
      <c r="Q35" s="58">
        <f t="shared" si="11"/>
        <v>0.42118730361730333</v>
      </c>
    </row>
    <row r="36" spans="13:17" ht="20.100000000000001" customHeight="1">
      <c r="M36" s="14" t="s">
        <v>138</v>
      </c>
      <c r="N36" s="58">
        <f t="shared" si="8"/>
        <v>0.39157804617117603</v>
      </c>
      <c r="O36" s="58">
        <f t="shared" si="9"/>
        <v>4.5905309985980622E-2</v>
      </c>
      <c r="P36" s="58">
        <f t="shared" si="10"/>
        <v>0.19844212581054022</v>
      </c>
      <c r="Q36" s="58">
        <f t="shared" si="11"/>
        <v>0.36407451803230323</v>
      </c>
    </row>
    <row r="37" spans="13:17" ht="20.100000000000001" customHeight="1">
      <c r="M37" s="14" t="s">
        <v>139</v>
      </c>
      <c r="N37" s="58">
        <f t="shared" si="8"/>
        <v>0.36743432199372578</v>
      </c>
      <c r="O37" s="58">
        <f t="shared" si="9"/>
        <v>3.7344601477682066E-2</v>
      </c>
      <c r="P37" s="58">
        <f t="shared" si="10"/>
        <v>0.11639534778985795</v>
      </c>
      <c r="Q37" s="58">
        <f t="shared" si="11"/>
        <v>0.47882572873873425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5013</v>
      </c>
      <c r="F5" s="149">
        <f>E5/SUM(E$5:E$15)</f>
        <v>0.17497992949143076</v>
      </c>
      <c r="G5" s="150">
        <v>286571.5799999999</v>
      </c>
      <c r="H5" s="151">
        <f>G5/SUM(G$5:G$15)</f>
        <v>0.16513053627437815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189</v>
      </c>
      <c r="F6" s="153">
        <f t="shared" ref="F6:F15" si="0">E6/SUM(E$5:E$15)</f>
        <v>6.5970889036266536E-3</v>
      </c>
      <c r="G6" s="154">
        <v>12005.690000000006</v>
      </c>
      <c r="H6" s="155">
        <f t="shared" ref="H6:H15" si="1">G6/SUM(G$5:G$15)</f>
        <v>6.9180133914323984E-3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1370</v>
      </c>
      <c r="F7" s="153">
        <f t="shared" si="0"/>
        <v>4.7820168243219656E-2</v>
      </c>
      <c r="G7" s="154">
        <v>61320.160000000018</v>
      </c>
      <c r="H7" s="155">
        <f t="shared" si="1"/>
        <v>3.5334386282235938E-2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297</v>
      </c>
      <c r="F8" s="153">
        <f t="shared" si="0"/>
        <v>1.0366853991413313E-2</v>
      </c>
      <c r="G8" s="154">
        <v>12255.740000000002</v>
      </c>
      <c r="H8" s="155">
        <f t="shared" si="1"/>
        <v>7.0620991748007542E-3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2757</v>
      </c>
      <c r="F9" s="153">
        <f t="shared" si="0"/>
        <v>9.6233725435442771E-2</v>
      </c>
      <c r="G9" s="154">
        <v>37490.020000000004</v>
      </c>
      <c r="H9" s="155">
        <f t="shared" si="1"/>
        <v>2.1602795041773388E-2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5933</v>
      </c>
      <c r="F10" s="153">
        <f t="shared" si="0"/>
        <v>0.207092743202206</v>
      </c>
      <c r="G10" s="154">
        <v>596431.1399999999</v>
      </c>
      <c r="H10" s="155">
        <f t="shared" si="1"/>
        <v>0.34368025607751729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3040</v>
      </c>
      <c r="F11" s="153">
        <f t="shared" si="0"/>
        <v>0.10611190617473559</v>
      </c>
      <c r="G11" s="154">
        <v>266221.33</v>
      </c>
      <c r="H11" s="155">
        <f t="shared" si="1"/>
        <v>0.15340415469872559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1243</v>
      </c>
      <c r="F12" s="153">
        <f t="shared" si="0"/>
        <v>4.33872037418409E-2</v>
      </c>
      <c r="G12" s="154">
        <v>131785.70000000001</v>
      </c>
      <c r="H12" s="155">
        <f t="shared" si="1"/>
        <v>7.5938595565876857E-2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231</v>
      </c>
      <c r="F13" s="153">
        <f t="shared" si="0"/>
        <v>8.063108659988133E-3</v>
      </c>
      <c r="G13" s="154">
        <v>18244.949999999993</v>
      </c>
      <c r="H13" s="155">
        <f t="shared" si="1"/>
        <v>1.0513249003265487E-2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1037</v>
      </c>
      <c r="F14" s="153">
        <f t="shared" si="0"/>
        <v>3.6196725889210794E-2</v>
      </c>
      <c r="G14" s="154">
        <v>211949.67999999996</v>
      </c>
      <c r="H14" s="155">
        <f t="shared" si="1"/>
        <v>0.12213131644660244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7539</v>
      </c>
      <c r="F15" s="157">
        <f t="shared" si="0"/>
        <v>0.26315054626688539</v>
      </c>
      <c r="G15" s="158">
        <v>101148.52000000002</v>
      </c>
      <c r="H15" s="159">
        <f t="shared" si="1"/>
        <v>5.8284598043391721E-2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1538</v>
      </c>
      <c r="F16" s="161">
        <f>E16/SUM(E$16:E$26)</f>
        <v>0.15227722772277227</v>
      </c>
      <c r="G16" s="162">
        <v>31617.31</v>
      </c>
      <c r="H16" s="163">
        <f>G16/SUM(G$16:G$26)</f>
        <v>0.1565168890745382</v>
      </c>
    </row>
    <row r="17" spans="2:8" s="14" customFormat="1" ht="20.100000000000001" customHeight="1">
      <c r="B17" s="207"/>
      <c r="C17" s="213" t="s">
        <v>82</v>
      </c>
      <c r="D17" s="214"/>
      <c r="E17" s="152">
        <v>3</v>
      </c>
      <c r="F17" s="153">
        <f t="shared" ref="F17:F26" si="2">E17/SUM(E$16:E$26)</f>
        <v>2.9702970297029702E-4</v>
      </c>
      <c r="G17" s="154">
        <v>112.1</v>
      </c>
      <c r="H17" s="155">
        <f t="shared" ref="H17:H26" si="3">G17/SUM(G$16:G$26)</f>
        <v>5.5493472611223824E-4</v>
      </c>
    </row>
    <row r="18" spans="2:8" s="14" customFormat="1" ht="20.100000000000001" customHeight="1">
      <c r="B18" s="207"/>
      <c r="C18" s="213" t="s">
        <v>83</v>
      </c>
      <c r="D18" s="214"/>
      <c r="E18" s="152">
        <v>404</v>
      </c>
      <c r="F18" s="153">
        <f t="shared" si="2"/>
        <v>0.04</v>
      </c>
      <c r="G18" s="154">
        <v>11978.269999999999</v>
      </c>
      <c r="H18" s="155">
        <f t="shared" si="3"/>
        <v>5.9296681371529339E-2</v>
      </c>
    </row>
    <row r="19" spans="2:8" s="14" customFormat="1" ht="20.100000000000001" customHeight="1">
      <c r="B19" s="207"/>
      <c r="C19" s="213" t="s">
        <v>84</v>
      </c>
      <c r="D19" s="214"/>
      <c r="E19" s="152">
        <v>113</v>
      </c>
      <c r="F19" s="153">
        <f t="shared" si="2"/>
        <v>1.1188118811881188E-2</v>
      </c>
      <c r="G19" s="154">
        <v>3554.9900000000002</v>
      </c>
      <c r="H19" s="155">
        <f t="shared" si="3"/>
        <v>1.7598460320979E-2</v>
      </c>
    </row>
    <row r="20" spans="2:8" s="14" customFormat="1" ht="20.100000000000001" customHeight="1">
      <c r="B20" s="207"/>
      <c r="C20" s="213" t="s">
        <v>85</v>
      </c>
      <c r="D20" s="214"/>
      <c r="E20" s="152">
        <v>303</v>
      </c>
      <c r="F20" s="153">
        <f t="shared" si="2"/>
        <v>0.03</v>
      </c>
      <c r="G20" s="154">
        <v>3595.0699999999988</v>
      </c>
      <c r="H20" s="155">
        <f t="shared" si="3"/>
        <v>1.7796870524570237E-2</v>
      </c>
    </row>
    <row r="21" spans="2:8" s="14" customFormat="1" ht="20.100000000000001" customHeight="1">
      <c r="B21" s="207"/>
      <c r="C21" s="213" t="s">
        <v>86</v>
      </c>
      <c r="D21" s="214"/>
      <c r="E21" s="152">
        <v>1502</v>
      </c>
      <c r="F21" s="153">
        <f t="shared" si="2"/>
        <v>0.14871287128712871</v>
      </c>
      <c r="G21" s="154">
        <v>39568.689999999988</v>
      </c>
      <c r="H21" s="155">
        <f t="shared" si="3"/>
        <v>0.19587903789268557</v>
      </c>
    </row>
    <row r="22" spans="2:8" s="14" customFormat="1" ht="20.100000000000001" customHeight="1">
      <c r="B22" s="207"/>
      <c r="C22" s="213" t="s">
        <v>87</v>
      </c>
      <c r="D22" s="214"/>
      <c r="E22" s="152">
        <v>2086</v>
      </c>
      <c r="F22" s="153">
        <f t="shared" si="2"/>
        <v>0.20653465346534652</v>
      </c>
      <c r="G22" s="154">
        <v>65851.850000000006</v>
      </c>
      <c r="H22" s="155">
        <f t="shared" si="3"/>
        <v>0.32598999414571095</v>
      </c>
    </row>
    <row r="23" spans="2:8" s="14" customFormat="1" ht="20.100000000000001" customHeight="1">
      <c r="B23" s="207"/>
      <c r="C23" s="213" t="s">
        <v>88</v>
      </c>
      <c r="D23" s="214"/>
      <c r="E23" s="152">
        <v>65</v>
      </c>
      <c r="F23" s="153">
        <f t="shared" si="2"/>
        <v>6.4356435643564353E-3</v>
      </c>
      <c r="G23" s="154">
        <v>2286.88</v>
      </c>
      <c r="H23" s="155">
        <f t="shared" si="3"/>
        <v>1.1320866426864902E-2</v>
      </c>
    </row>
    <row r="24" spans="2:8" s="14" customFormat="1" ht="20.100000000000001" customHeight="1">
      <c r="B24" s="207"/>
      <c r="C24" s="213" t="s">
        <v>89</v>
      </c>
      <c r="D24" s="214"/>
      <c r="E24" s="152">
        <v>10</v>
      </c>
      <c r="F24" s="153">
        <f t="shared" si="2"/>
        <v>9.9009900990099011E-4</v>
      </c>
      <c r="G24" s="154">
        <v>447.59000000000003</v>
      </c>
      <c r="H24" s="155">
        <f t="shared" si="3"/>
        <v>2.2157291174003278E-3</v>
      </c>
    </row>
    <row r="25" spans="2:8" s="14" customFormat="1" ht="20.100000000000001" customHeight="1">
      <c r="B25" s="207"/>
      <c r="C25" s="213" t="s">
        <v>90</v>
      </c>
      <c r="D25" s="214"/>
      <c r="E25" s="152">
        <v>255</v>
      </c>
      <c r="F25" s="153">
        <f t="shared" si="2"/>
        <v>2.5247524752475249E-2</v>
      </c>
      <c r="G25" s="154">
        <v>19836.899999999998</v>
      </c>
      <c r="H25" s="155">
        <f t="shared" si="3"/>
        <v>9.8199684820837269E-2</v>
      </c>
    </row>
    <row r="26" spans="2:8" s="14" customFormat="1" ht="20.100000000000001" customHeight="1">
      <c r="B26" s="208"/>
      <c r="C26" s="221" t="s">
        <v>91</v>
      </c>
      <c r="D26" s="222"/>
      <c r="E26" s="156">
        <v>3821</v>
      </c>
      <c r="F26" s="157">
        <f t="shared" si="2"/>
        <v>0.37831683168316832</v>
      </c>
      <c r="G26" s="158">
        <v>23156.090000000011</v>
      </c>
      <c r="H26" s="159">
        <f t="shared" si="3"/>
        <v>0.11463085157877204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93</v>
      </c>
      <c r="F27" s="161">
        <f>E27/SUM(E$27:E$36)</f>
        <v>3.2046864231564436E-2</v>
      </c>
      <c r="G27" s="162">
        <v>12641.920000000002</v>
      </c>
      <c r="H27" s="163">
        <f>G27/SUM(G$27:G$36)</f>
        <v>1.854035368272975E-2</v>
      </c>
    </row>
    <row r="28" spans="2:8" s="14" customFormat="1" ht="20.100000000000001" customHeight="1">
      <c r="B28" s="233"/>
      <c r="C28" s="213" t="s">
        <v>72</v>
      </c>
      <c r="D28" s="214"/>
      <c r="E28" s="152">
        <v>2</v>
      </c>
      <c r="F28" s="153">
        <f t="shared" ref="F28:F36" si="4">E28/SUM(E$27:E$36)</f>
        <v>6.8917987594762232E-4</v>
      </c>
      <c r="G28" s="154">
        <v>365.01</v>
      </c>
      <c r="H28" s="155">
        <f t="shared" ref="H28:H36" si="5">G28/SUM(G$27:G$36)</f>
        <v>5.3531540286073519E-4</v>
      </c>
    </row>
    <row r="29" spans="2:8" s="14" customFormat="1" ht="20.100000000000001" customHeight="1">
      <c r="B29" s="233"/>
      <c r="C29" s="213" t="s">
        <v>73</v>
      </c>
      <c r="D29" s="214"/>
      <c r="E29" s="152">
        <v>177</v>
      </c>
      <c r="F29" s="153">
        <f t="shared" si="4"/>
        <v>6.0992419021364576E-2</v>
      </c>
      <c r="G29" s="154">
        <v>24831.329999999998</v>
      </c>
      <c r="H29" s="155">
        <f t="shared" si="5"/>
        <v>3.6417066443434037E-2</v>
      </c>
    </row>
    <row r="30" spans="2:8" s="14" customFormat="1" ht="20.100000000000001" customHeight="1">
      <c r="B30" s="233"/>
      <c r="C30" s="213" t="s">
        <v>74</v>
      </c>
      <c r="D30" s="214"/>
      <c r="E30" s="152">
        <v>7</v>
      </c>
      <c r="F30" s="153">
        <f t="shared" si="4"/>
        <v>2.4121295658166781E-3</v>
      </c>
      <c r="G30" s="154">
        <v>204.7</v>
      </c>
      <c r="H30" s="155">
        <f t="shared" si="5"/>
        <v>3.002083859773499E-4</v>
      </c>
    </row>
    <row r="31" spans="2:8" s="14" customFormat="1" ht="20.100000000000001" customHeight="1">
      <c r="B31" s="233"/>
      <c r="C31" s="213" t="s">
        <v>75</v>
      </c>
      <c r="D31" s="214"/>
      <c r="E31" s="152">
        <v>520</v>
      </c>
      <c r="F31" s="153">
        <f t="shared" si="4"/>
        <v>0.17918676774638181</v>
      </c>
      <c r="G31" s="154">
        <v>108928.52999999997</v>
      </c>
      <c r="H31" s="155">
        <f t="shared" si="5"/>
        <v>0.15975211616113985</v>
      </c>
    </row>
    <row r="32" spans="2:8" s="14" customFormat="1" ht="20.100000000000001" customHeight="1">
      <c r="B32" s="233"/>
      <c r="C32" s="213" t="s">
        <v>76</v>
      </c>
      <c r="D32" s="214"/>
      <c r="E32" s="152">
        <v>122</v>
      </c>
      <c r="F32" s="153">
        <f t="shared" si="4"/>
        <v>4.203997243280496E-2</v>
      </c>
      <c r="G32" s="154">
        <v>7162.4800000000005</v>
      </c>
      <c r="H32" s="155">
        <f t="shared" si="5"/>
        <v>1.0504331022936245E-2</v>
      </c>
    </row>
    <row r="33" spans="2:8" s="14" customFormat="1" ht="20.100000000000001" customHeight="1">
      <c r="B33" s="233"/>
      <c r="C33" s="213" t="s">
        <v>77</v>
      </c>
      <c r="D33" s="214"/>
      <c r="E33" s="152">
        <v>1914</v>
      </c>
      <c r="F33" s="153">
        <f t="shared" si="4"/>
        <v>0.65954514128187458</v>
      </c>
      <c r="G33" s="154">
        <v>512985.64999999991</v>
      </c>
      <c r="H33" s="155">
        <f t="shared" si="5"/>
        <v>0.7523331412605847</v>
      </c>
    </row>
    <row r="34" spans="2:8" s="14" customFormat="1" ht="20.100000000000001" customHeight="1">
      <c r="B34" s="233"/>
      <c r="C34" s="213" t="s">
        <v>78</v>
      </c>
      <c r="D34" s="214"/>
      <c r="E34" s="152">
        <v>24</v>
      </c>
      <c r="F34" s="153">
        <f t="shared" si="4"/>
        <v>8.2701585113714674E-3</v>
      </c>
      <c r="G34" s="154">
        <v>5766.7500000000009</v>
      </c>
      <c r="H34" s="155">
        <f t="shared" si="5"/>
        <v>8.4573850016359687E-3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8.6147484493452799E-3</v>
      </c>
      <c r="G35" s="154">
        <v>5311.05</v>
      </c>
      <c r="H35" s="155">
        <f t="shared" si="5"/>
        <v>7.7890656978261081E-3</v>
      </c>
    </row>
    <row r="36" spans="2:8" s="14" customFormat="1" ht="20.100000000000001" customHeight="1">
      <c r="B36" s="233"/>
      <c r="C36" s="221" t="s">
        <v>92</v>
      </c>
      <c r="D36" s="222"/>
      <c r="E36" s="156">
        <v>18</v>
      </c>
      <c r="F36" s="157">
        <f t="shared" si="4"/>
        <v>6.202618883528601E-3</v>
      </c>
      <c r="G36" s="158">
        <v>3662.2799999999997</v>
      </c>
      <c r="H36" s="159">
        <f t="shared" si="5"/>
        <v>5.3710169408750803E-3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3586</v>
      </c>
      <c r="F37" s="161">
        <f>E37/SUM(E$37:E$39)</f>
        <v>0.51940903823870221</v>
      </c>
      <c r="G37" s="162">
        <v>928293.03000000026</v>
      </c>
      <c r="H37" s="163">
        <f>G37/SUM(G$37:G$39)</f>
        <v>0.47665718356677855</v>
      </c>
    </row>
    <row r="38" spans="2:8" s="14" customFormat="1" ht="20.100000000000001" customHeight="1">
      <c r="B38" s="230"/>
      <c r="C38" s="213" t="s">
        <v>95</v>
      </c>
      <c r="D38" s="214"/>
      <c r="E38" s="152">
        <v>2734</v>
      </c>
      <c r="F38" s="153">
        <f t="shared" ref="F38:F39" si="6">E38/SUM(E$37:E$39)</f>
        <v>0.39600231749710313</v>
      </c>
      <c r="G38" s="154">
        <v>802358.82000000007</v>
      </c>
      <c r="H38" s="155">
        <f t="shared" ref="H38:H39" si="7">G38/SUM(G$37:G$39)</f>
        <v>0.41199285461743018</v>
      </c>
    </row>
    <row r="39" spans="2:8" s="14" customFormat="1" ht="20.100000000000001" customHeight="1">
      <c r="B39" s="231"/>
      <c r="C39" s="221" t="s">
        <v>96</v>
      </c>
      <c r="D39" s="222"/>
      <c r="E39" s="156">
        <v>584</v>
      </c>
      <c r="F39" s="157">
        <f t="shared" si="6"/>
        <v>8.4588644264194671E-2</v>
      </c>
      <c r="G39" s="158">
        <v>216854.78999999998</v>
      </c>
      <c r="H39" s="159">
        <f t="shared" si="7"/>
        <v>0.11134996181579127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48555</v>
      </c>
      <c r="F40" s="164">
        <f>E40/E$40</f>
        <v>1</v>
      </c>
      <c r="G40" s="165">
        <f>SUM(G5:G39)</f>
        <v>4566796.59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3947</v>
      </c>
      <c r="E4" s="65">
        <v>81603.359999999986</v>
      </c>
      <c r="F4" s="65">
        <f>E4*1000/D4</f>
        <v>20674.78084621231</v>
      </c>
      <c r="G4" s="65">
        <v>50030</v>
      </c>
      <c r="H4" s="61">
        <f>F4/G4</f>
        <v>0.41324766832325227</v>
      </c>
      <c r="K4" s="14">
        <f>D4*G4</f>
        <v>197468410</v>
      </c>
      <c r="L4" s="14" t="s">
        <v>27</v>
      </c>
      <c r="M4" s="24">
        <f>G4-F4</f>
        <v>29355.21915378769</v>
      </c>
    </row>
    <row r="5" spans="1:13" s="14" customFormat="1" ht="20.100000000000001" customHeight="1">
      <c r="B5" s="234" t="s">
        <v>28</v>
      </c>
      <c r="C5" s="235"/>
      <c r="D5" s="62">
        <v>3440</v>
      </c>
      <c r="E5" s="66">
        <v>120348.17</v>
      </c>
      <c r="F5" s="66">
        <f t="shared" ref="F5:F13" si="0">E5*1000/D5</f>
        <v>34984.933139534885</v>
      </c>
      <c r="G5" s="66">
        <v>104730</v>
      </c>
      <c r="H5" s="63">
        <f t="shared" ref="H5:H10" si="1">F5/G5</f>
        <v>0.33404882210956638</v>
      </c>
      <c r="K5" s="14">
        <f t="shared" ref="K5:K10" si="2">D5*G5</f>
        <v>360271200</v>
      </c>
      <c r="L5" s="14" t="s">
        <v>28</v>
      </c>
      <c r="M5" s="24">
        <f t="shared" ref="M5:M10" si="3">G5-F5</f>
        <v>69745.066860465115</v>
      </c>
    </row>
    <row r="6" spans="1:13" s="14" customFormat="1" ht="20.100000000000001" customHeight="1">
      <c r="B6" s="234" t="s">
        <v>29</v>
      </c>
      <c r="C6" s="235"/>
      <c r="D6" s="62">
        <v>5884</v>
      </c>
      <c r="E6" s="66">
        <v>502502.50000000012</v>
      </c>
      <c r="F6" s="66">
        <f t="shared" si="0"/>
        <v>85401.512576478606</v>
      </c>
      <c r="G6" s="66">
        <v>166920</v>
      </c>
      <c r="H6" s="63">
        <f t="shared" si="1"/>
        <v>0.51163139573735084</v>
      </c>
      <c r="K6" s="14">
        <f t="shared" si="2"/>
        <v>982157280</v>
      </c>
      <c r="L6" s="14" t="s">
        <v>29</v>
      </c>
      <c r="M6" s="24">
        <f t="shared" si="3"/>
        <v>81518.487423521394</v>
      </c>
    </row>
    <row r="7" spans="1:13" s="14" customFormat="1" ht="20.100000000000001" customHeight="1">
      <c r="B7" s="234" t="s">
        <v>30</v>
      </c>
      <c r="C7" s="235"/>
      <c r="D7" s="62">
        <v>3473</v>
      </c>
      <c r="E7" s="66">
        <v>385136.77999999991</v>
      </c>
      <c r="F7" s="66">
        <f t="shared" si="0"/>
        <v>110894.55226029368</v>
      </c>
      <c r="G7" s="66">
        <v>196160</v>
      </c>
      <c r="H7" s="63">
        <f t="shared" si="1"/>
        <v>0.56532704047865867</v>
      </c>
      <c r="K7" s="14">
        <f t="shared" si="2"/>
        <v>681263680</v>
      </c>
      <c r="L7" s="14" t="s">
        <v>30</v>
      </c>
      <c r="M7" s="24">
        <f t="shared" si="3"/>
        <v>85265.447739706316</v>
      </c>
    </row>
    <row r="8" spans="1:13" s="14" customFormat="1" ht="20.100000000000001" customHeight="1">
      <c r="B8" s="234" t="s">
        <v>31</v>
      </c>
      <c r="C8" s="235"/>
      <c r="D8" s="62">
        <v>2230</v>
      </c>
      <c r="E8" s="66">
        <v>326184.81999999995</v>
      </c>
      <c r="F8" s="66">
        <f t="shared" si="0"/>
        <v>146271.21973094167</v>
      </c>
      <c r="G8" s="66">
        <v>269310</v>
      </c>
      <c r="H8" s="63">
        <f t="shared" si="1"/>
        <v>0.5431332654967943</v>
      </c>
      <c r="K8" s="14">
        <f t="shared" si="2"/>
        <v>600561300</v>
      </c>
      <c r="L8" s="14" t="s">
        <v>31</v>
      </c>
      <c r="M8" s="24">
        <f t="shared" si="3"/>
        <v>123038.78026905833</v>
      </c>
    </row>
    <row r="9" spans="1:13" s="14" customFormat="1" ht="20.100000000000001" customHeight="1">
      <c r="B9" s="234" t="s">
        <v>32</v>
      </c>
      <c r="C9" s="235"/>
      <c r="D9" s="62">
        <v>1991</v>
      </c>
      <c r="E9" s="66">
        <v>335168.19999999995</v>
      </c>
      <c r="F9" s="66">
        <f t="shared" si="0"/>
        <v>168341.63736815666</v>
      </c>
      <c r="G9" s="66">
        <v>308060</v>
      </c>
      <c r="H9" s="63">
        <f t="shared" si="1"/>
        <v>0.54645730496707345</v>
      </c>
      <c r="K9" s="14">
        <f t="shared" si="2"/>
        <v>613347460</v>
      </c>
      <c r="L9" s="14" t="s">
        <v>32</v>
      </c>
      <c r="M9" s="24">
        <f t="shared" si="3"/>
        <v>139718.36263184334</v>
      </c>
    </row>
    <row r="10" spans="1:13" s="14" customFormat="1" ht="20.100000000000001" customHeight="1">
      <c r="B10" s="240" t="s">
        <v>33</v>
      </c>
      <c r="C10" s="241"/>
      <c r="D10" s="70">
        <v>951</v>
      </c>
      <c r="E10" s="71">
        <v>186486.42</v>
      </c>
      <c r="F10" s="71">
        <f t="shared" si="0"/>
        <v>196095.0788643533</v>
      </c>
      <c r="G10" s="71">
        <v>360650</v>
      </c>
      <c r="H10" s="73">
        <f t="shared" si="1"/>
        <v>0.54372682341426115</v>
      </c>
      <c r="K10" s="14">
        <f t="shared" si="2"/>
        <v>342978150</v>
      </c>
      <c r="L10" s="14" t="s">
        <v>33</v>
      </c>
      <c r="M10" s="24">
        <f t="shared" si="3"/>
        <v>164554.9211356467</v>
      </c>
    </row>
    <row r="11" spans="1:13" s="14" customFormat="1" ht="20.100000000000001" customHeight="1">
      <c r="B11" s="238" t="s">
        <v>60</v>
      </c>
      <c r="C11" s="239"/>
      <c r="D11" s="60">
        <f>SUM(D4:D5)</f>
        <v>7387</v>
      </c>
      <c r="E11" s="65">
        <f>SUM(E4:E5)</f>
        <v>201951.52999999997</v>
      </c>
      <c r="F11" s="65">
        <f t="shared" si="0"/>
        <v>27338.774874780014</v>
      </c>
      <c r="G11" s="80"/>
      <c r="H11" s="61">
        <f>SUM(E4:E5)*1000/SUM(K4:K5)</f>
        <v>0.36208927316458656</v>
      </c>
    </row>
    <row r="12" spans="1:13" s="14" customFormat="1" ht="20.100000000000001" customHeight="1">
      <c r="B12" s="240" t="s">
        <v>54</v>
      </c>
      <c r="C12" s="241"/>
      <c r="D12" s="64">
        <f>SUM(D6:D10)</f>
        <v>14529</v>
      </c>
      <c r="E12" s="76">
        <f>SUM(E6:E10)</f>
        <v>1735478.72</v>
      </c>
      <c r="F12" s="67">
        <f t="shared" si="0"/>
        <v>119449.28900819052</v>
      </c>
      <c r="G12" s="81"/>
      <c r="H12" s="68">
        <f>SUM(E6:E10)*1000/SUM(K6:K10)</f>
        <v>0.5389170197568719</v>
      </c>
    </row>
    <row r="13" spans="1:13" s="14" customFormat="1" ht="20.100000000000001" customHeight="1">
      <c r="B13" s="236" t="s">
        <v>61</v>
      </c>
      <c r="C13" s="237"/>
      <c r="D13" s="69">
        <f>SUM(D11:D12)</f>
        <v>21916</v>
      </c>
      <c r="E13" s="77">
        <f>SUM(E11:E12)</f>
        <v>1937430.25</v>
      </c>
      <c r="F13" s="72">
        <f t="shared" si="0"/>
        <v>88402.548366490242</v>
      </c>
      <c r="G13" s="75"/>
      <c r="H13" s="74">
        <f>SUM(E4:E10)*1000/SUM(K4:K10)</f>
        <v>0.51281257322896312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2017-03-02T01:26:51Z</dcterms:modified>
</cp:coreProperties>
</file>