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2月報告書\"/>
    </mc:Choice>
  </mc:AlternateContent>
  <bookViews>
    <workbookView xWindow="-915" yWindow="5130" windowWidth="15480" windowHeight="6480"/>
  </bookViews>
  <sheets>
    <sheet name="0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<sst xmlns="http://schemas.openxmlformats.org/spreadsheetml/2006/main" count="201" uniqueCount="142">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</sst>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59506</c:v>
                </c:pt>
                <c:pt idx="1">
                  <c:v>29845</c:v>
                </c:pt>
                <c:pt idx="2">
                  <c:v>16141</c:v>
                </c:pt>
                <c:pt idx="3">
                  <c:v>10226</c:v>
                </c:pt>
                <c:pt idx="4">
                  <c:v>14405</c:v>
                </c:pt>
                <c:pt idx="5">
                  <c:v>32643</c:v>
                </c:pt>
                <c:pt idx="6">
                  <c:v>43464</c:v>
                </c:pt>
                <c:pt idx="7">
                  <c:v>18299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23326</c:v>
                </c:pt>
                <c:pt idx="1">
                  <c:v>14968</c:v>
                </c:pt>
                <c:pt idx="2">
                  <c:v>9082</c:v>
                </c:pt>
                <c:pt idx="3">
                  <c:v>4792</c:v>
                </c:pt>
                <c:pt idx="4">
                  <c:v>6695</c:v>
                </c:pt>
                <c:pt idx="5">
                  <c:v>15037</c:v>
                </c:pt>
                <c:pt idx="6">
                  <c:v>23862</c:v>
                </c:pt>
                <c:pt idx="7">
                  <c:v>9638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18768</c:v>
                </c:pt>
                <c:pt idx="1">
                  <c:v>14650</c:v>
                </c:pt>
                <c:pt idx="2">
                  <c:v>9294</c:v>
                </c:pt>
                <c:pt idx="3">
                  <c:v>4525</c:v>
                </c:pt>
                <c:pt idx="4">
                  <c:v>7247</c:v>
                </c:pt>
                <c:pt idx="5">
                  <c:v>15627</c:v>
                </c:pt>
                <c:pt idx="6">
                  <c:v>24467</c:v>
                </c:pt>
                <c:pt idx="7">
                  <c:v>10629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0467520"/>
        <c:axId val="22046438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0.22890609705696821</c:v>
                </c:pt>
                <c:pt idx="1">
                  <c:v>0.31283535426084752</c:v>
                </c:pt>
                <c:pt idx="2">
                  <c:v>0.34814899018604828</c:v>
                </c:pt>
                <c:pt idx="3">
                  <c:v>0.29204150079929786</c:v>
                </c:pt>
                <c:pt idx="4">
                  <c:v>0.30268556913657974</c:v>
                </c:pt>
                <c:pt idx="5">
                  <c:v>0.30091951992620286</c:v>
                </c:pt>
                <c:pt idx="6">
                  <c:v>0.33786107771035484</c:v>
                </c:pt>
                <c:pt idx="7">
                  <c:v>0.33910017233590445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9480"/>
        <c:axId val="220465168"/>
      </c:lineChart>
      <c:catAx>
        <c:axId val="22046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20464384"/>
        <c:crosses val="autoZero"/>
        <c:auto val="1"/>
        <c:lblAlgn val="ctr"/>
        <c:lblOffset val="100"/>
        <c:noMultiLvlLbl val="0"/>
      </c:catAx>
      <c:valAx>
        <c:axId val="2204643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20467520"/>
        <c:crosses val="autoZero"/>
        <c:crossBetween val="between"/>
      </c:valAx>
      <c:valAx>
        <c:axId val="2204651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20469480"/>
        <c:crosses val="max"/>
        <c:crossBetween val="between"/>
      </c:valAx>
      <c:catAx>
        <c:axId val="220469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204651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3588</c:v>
                </c:pt>
                <c:pt idx="1">
                  <c:v>2724</c:v>
                </c:pt>
                <c:pt idx="2">
                  <c:v>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841693.70999999985</c:v>
                </c:pt>
                <c:pt idx="1">
                  <c:v>729186.47</c:v>
                </c:pt>
                <c:pt idx="2">
                  <c:v>196486.03999999998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12963.440000000002</c:v>
                </c:pt>
                <c:pt idx="1">
                  <c:v>372.52</c:v>
                </c:pt>
                <c:pt idx="2">
                  <c:v>25043.47</c:v>
                </c:pt>
                <c:pt idx="3">
                  <c:v>247.41</c:v>
                </c:pt>
                <c:pt idx="4">
                  <c:v>106828.90999999996</c:v>
                </c:pt>
                <c:pt idx="5">
                  <c:v>7058.3</c:v>
                </c:pt>
                <c:pt idx="6">
                  <c:v>465950.99999999994</c:v>
                </c:pt>
                <c:pt idx="7">
                  <c:v>5104.8</c:v>
                </c:pt>
                <c:pt idx="8">
                  <c:v>4846.9600000000009</c:v>
                </c:pt>
                <c:pt idx="9">
                  <c:v>3612.3099999999995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55080"/>
        <c:axId val="4123801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94</c:v>
                </c:pt>
                <c:pt idx="1">
                  <c:v>2</c:v>
                </c:pt>
                <c:pt idx="2">
                  <c:v>175</c:v>
                </c:pt>
                <c:pt idx="3">
                  <c:v>9</c:v>
                </c:pt>
                <c:pt idx="4">
                  <c:v>519</c:v>
                </c:pt>
                <c:pt idx="5">
                  <c:v>120</c:v>
                </c:pt>
                <c:pt idx="6">
                  <c:v>1912</c:v>
                </c:pt>
                <c:pt idx="7">
                  <c:v>24</c:v>
                </c:pt>
                <c:pt idx="8">
                  <c:v>25</c:v>
                </c:pt>
                <c:pt idx="9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77840"/>
        <c:axId val="412378232"/>
      </c:lineChart>
      <c:catAx>
        <c:axId val="41237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12378232"/>
        <c:crosses val="autoZero"/>
        <c:auto val="1"/>
        <c:lblAlgn val="ctr"/>
        <c:lblOffset val="100"/>
        <c:noMultiLvlLbl val="0"/>
      </c:catAx>
      <c:valAx>
        <c:axId val="4123782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12377840"/>
        <c:crosses val="autoZero"/>
        <c:crossBetween val="between"/>
      </c:valAx>
      <c:valAx>
        <c:axId val="4123801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12955080"/>
        <c:crosses val="max"/>
        <c:crossBetween val="between"/>
      </c:valAx>
      <c:catAx>
        <c:axId val="412955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3801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20279.640437727983</c:v>
                </c:pt>
                <c:pt idx="1">
                  <c:v>33926.317795367926</c:v>
                </c:pt>
                <c:pt idx="2">
                  <c:v>83105.933595755618</c:v>
                </c:pt>
                <c:pt idx="3">
                  <c:v>107752.13809109372</c:v>
                </c:pt>
                <c:pt idx="4">
                  <c:v>139323.08142150249</c:v>
                </c:pt>
                <c:pt idx="5">
                  <c:v>160621.37531486142</c:v>
                </c:pt>
                <c:pt idx="6">
                  <c:v>184130.70304302205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55864"/>
        <c:axId val="41295116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3838</c:v>
                </c:pt>
                <c:pt idx="1">
                  <c:v>3411</c:v>
                </c:pt>
                <c:pt idx="2">
                  <c:v>5843</c:v>
                </c:pt>
                <c:pt idx="3">
                  <c:v>3447</c:v>
                </c:pt>
                <c:pt idx="4">
                  <c:v>2223</c:v>
                </c:pt>
                <c:pt idx="5">
                  <c:v>1985</c:v>
                </c:pt>
                <c:pt idx="6">
                  <c:v>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57432"/>
        <c:axId val="412955472"/>
      </c:lineChart>
      <c:catAx>
        <c:axId val="41295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955472"/>
        <c:crosses val="autoZero"/>
        <c:auto val="1"/>
        <c:lblAlgn val="ctr"/>
        <c:lblOffset val="100"/>
        <c:noMultiLvlLbl val="0"/>
      </c:catAx>
      <c:valAx>
        <c:axId val="412955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12957432"/>
        <c:crosses val="autoZero"/>
        <c:crossBetween val="between"/>
      </c:valAx>
      <c:valAx>
        <c:axId val="41295116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12955864"/>
        <c:crosses val="max"/>
        <c:crossBetween val="between"/>
      </c:valAx>
      <c:catAx>
        <c:axId val="412955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95116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51552"/>
        <c:axId val="4129519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20279.640437727983</c:v>
                </c:pt>
                <c:pt idx="1">
                  <c:v>33926.317795367926</c:v>
                </c:pt>
                <c:pt idx="2">
                  <c:v>83105.933595755618</c:v>
                </c:pt>
                <c:pt idx="3">
                  <c:v>107752.13809109372</c:v>
                </c:pt>
                <c:pt idx="4">
                  <c:v>139323.08142150249</c:v>
                </c:pt>
                <c:pt idx="5">
                  <c:v>160621.37531486142</c:v>
                </c:pt>
                <c:pt idx="6">
                  <c:v>184130.70304302205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953120"/>
        <c:axId val="412952336"/>
      </c:barChart>
      <c:catAx>
        <c:axId val="41295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951944"/>
        <c:crosses val="autoZero"/>
        <c:auto val="1"/>
        <c:lblAlgn val="ctr"/>
        <c:lblOffset val="100"/>
        <c:noMultiLvlLbl val="0"/>
      </c:catAx>
      <c:valAx>
        <c:axId val="4129519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12951552"/>
        <c:crosses val="autoZero"/>
        <c:crossBetween val="between"/>
      </c:valAx>
      <c:valAx>
        <c:axId val="41295233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12953120"/>
        <c:crosses val="max"/>
        <c:crossBetween val="between"/>
      </c:valAx>
      <c:catAx>
        <c:axId val="41295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95233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7709</c:v>
                </c:pt>
                <c:pt idx="1">
                  <c:v>5143</c:v>
                </c:pt>
                <c:pt idx="2">
                  <c:v>8288</c:v>
                </c:pt>
                <c:pt idx="3">
                  <c:v>5034</c:v>
                </c:pt>
                <c:pt idx="4">
                  <c:v>4230</c:v>
                </c:pt>
                <c:pt idx="5">
                  <c:v>5181</c:v>
                </c:pt>
                <c:pt idx="6">
                  <c:v>3107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964</c:v>
                </c:pt>
                <c:pt idx="1">
                  <c:v>792</c:v>
                </c:pt>
                <c:pt idx="2">
                  <c:v>826</c:v>
                </c:pt>
                <c:pt idx="3">
                  <c:v>623</c:v>
                </c:pt>
                <c:pt idx="4">
                  <c:v>485</c:v>
                </c:pt>
                <c:pt idx="5">
                  <c:v>516</c:v>
                </c:pt>
                <c:pt idx="6">
                  <c:v>314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6745</c:v>
                </c:pt>
                <c:pt idx="1">
                  <c:v>4351</c:v>
                </c:pt>
                <c:pt idx="2">
                  <c:v>7462</c:v>
                </c:pt>
                <c:pt idx="3">
                  <c:v>4411</c:v>
                </c:pt>
                <c:pt idx="4">
                  <c:v>3745</c:v>
                </c:pt>
                <c:pt idx="5">
                  <c:v>4665</c:v>
                </c:pt>
                <c:pt idx="6">
                  <c:v>2793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1265</c:v>
                </c:pt>
                <c:pt idx="1">
                  <c:v>1146</c:v>
                </c:pt>
                <c:pt idx="2">
                  <c:v>793</c:v>
                </c:pt>
                <c:pt idx="3">
                  <c:v>227</c:v>
                </c:pt>
                <c:pt idx="4">
                  <c:v>399</c:v>
                </c:pt>
                <c:pt idx="5">
                  <c:v>703</c:v>
                </c:pt>
                <c:pt idx="6">
                  <c:v>2675</c:v>
                </c:pt>
                <c:pt idx="7">
                  <c:v>501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811</c:v>
                </c:pt>
                <c:pt idx="1">
                  <c:v>833</c:v>
                </c:pt>
                <c:pt idx="2">
                  <c:v>494</c:v>
                </c:pt>
                <c:pt idx="3">
                  <c:v>179</c:v>
                </c:pt>
                <c:pt idx="4">
                  <c:v>272</c:v>
                </c:pt>
                <c:pt idx="5">
                  <c:v>651</c:v>
                </c:pt>
                <c:pt idx="6">
                  <c:v>1517</c:v>
                </c:pt>
                <c:pt idx="7">
                  <c:v>386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1138</c:v>
                </c:pt>
                <c:pt idx="1">
                  <c:v>1193</c:v>
                </c:pt>
                <c:pt idx="2">
                  <c:v>776</c:v>
                </c:pt>
                <c:pt idx="3">
                  <c:v>312</c:v>
                </c:pt>
                <c:pt idx="4">
                  <c:v>545</c:v>
                </c:pt>
                <c:pt idx="5">
                  <c:v>1313</c:v>
                </c:pt>
                <c:pt idx="6">
                  <c:v>2271</c:v>
                </c:pt>
                <c:pt idx="7">
                  <c:v>740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735</c:v>
                </c:pt>
                <c:pt idx="1">
                  <c:v>677</c:v>
                </c:pt>
                <c:pt idx="2">
                  <c:v>582</c:v>
                </c:pt>
                <c:pt idx="3">
                  <c:v>210</c:v>
                </c:pt>
                <c:pt idx="4">
                  <c:v>281</c:v>
                </c:pt>
                <c:pt idx="5">
                  <c:v>622</c:v>
                </c:pt>
                <c:pt idx="6">
                  <c:v>1507</c:v>
                </c:pt>
                <c:pt idx="7">
                  <c:v>420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629</c:v>
                </c:pt>
                <c:pt idx="1">
                  <c:v>568</c:v>
                </c:pt>
                <c:pt idx="2">
                  <c:v>441</c:v>
                </c:pt>
                <c:pt idx="3">
                  <c:v>201</c:v>
                </c:pt>
                <c:pt idx="4">
                  <c:v>262</c:v>
                </c:pt>
                <c:pt idx="5">
                  <c:v>604</c:v>
                </c:pt>
                <c:pt idx="6">
                  <c:v>1189</c:v>
                </c:pt>
                <c:pt idx="7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899</c:v>
                </c:pt>
                <c:pt idx="1">
                  <c:v>649</c:v>
                </c:pt>
                <c:pt idx="2">
                  <c:v>473</c:v>
                </c:pt>
                <c:pt idx="3">
                  <c:v>190</c:v>
                </c:pt>
                <c:pt idx="4">
                  <c:v>318</c:v>
                </c:pt>
                <c:pt idx="5">
                  <c:v>716</c:v>
                </c:pt>
                <c:pt idx="6">
                  <c:v>1390</c:v>
                </c:pt>
                <c:pt idx="7">
                  <c:v>546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528</c:v>
                </c:pt>
                <c:pt idx="1">
                  <c:v>441</c:v>
                </c:pt>
                <c:pt idx="2">
                  <c:v>277</c:v>
                </c:pt>
                <c:pt idx="3">
                  <c:v>143</c:v>
                </c:pt>
                <c:pt idx="4">
                  <c:v>183</c:v>
                </c:pt>
                <c:pt idx="5">
                  <c:v>376</c:v>
                </c:pt>
                <c:pt idx="6">
                  <c:v>818</c:v>
                </c:pt>
                <c:pt idx="7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464776"/>
        <c:axId val="22046556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0.14265691072361858</c:v>
                </c:pt>
                <c:pt idx="1">
                  <c:v>0.18593422918495509</c:v>
                </c:pt>
                <c:pt idx="2">
                  <c:v>0.2087505441880714</c:v>
                </c:pt>
                <c:pt idx="3">
                  <c:v>0.15691746270258666</c:v>
                </c:pt>
                <c:pt idx="4">
                  <c:v>0.16210012910629751</c:v>
                </c:pt>
                <c:pt idx="5">
                  <c:v>0.16256848421601877</c:v>
                </c:pt>
                <c:pt idx="6">
                  <c:v>0.23520039727699724</c:v>
                </c:pt>
                <c:pt idx="7">
                  <c:v>0.16134603049291951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9872"/>
        <c:axId val="220468304"/>
      </c:lineChart>
      <c:catAx>
        <c:axId val="220464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20465560"/>
        <c:crosses val="autoZero"/>
        <c:auto val="1"/>
        <c:lblAlgn val="ctr"/>
        <c:lblOffset val="100"/>
        <c:noMultiLvlLbl val="0"/>
      </c:catAx>
      <c:valAx>
        <c:axId val="220465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20464776"/>
        <c:crosses val="autoZero"/>
        <c:crossBetween val="between"/>
      </c:valAx>
      <c:valAx>
        <c:axId val="2204683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20469872"/>
        <c:crosses val="max"/>
        <c:crossBetween val="between"/>
      </c:valAx>
      <c:catAx>
        <c:axId val="220469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4683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0.59187624916722181</c:v>
                </c:pt>
                <c:pt idx="1">
                  <c:v>0.59630324136083579</c:v>
                </c:pt>
                <c:pt idx="2">
                  <c:v>0.62766570605187322</c:v>
                </c:pt>
                <c:pt idx="3">
                  <c:v>0.57912087912087917</c:v>
                </c:pt>
                <c:pt idx="4">
                  <c:v>0.61698537682789656</c:v>
                </c:pt>
                <c:pt idx="5">
                  <c:v>0.59756969263759829</c:v>
                </c:pt>
                <c:pt idx="6">
                  <c:v>0.55656401944894651</c:v>
                </c:pt>
                <c:pt idx="7">
                  <c:v>0.59293865905848786</c:v>
                </c:pt>
                <c:pt idx="8">
                  <c:v>0.57308584686774944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0.20425966022651565</c:v>
                </c:pt>
                <c:pt idx="1">
                  <c:v>0.21631395660326816</c:v>
                </c:pt>
                <c:pt idx="2">
                  <c:v>0.20763688760806917</c:v>
                </c:pt>
                <c:pt idx="3">
                  <c:v>0.20923076923076922</c:v>
                </c:pt>
                <c:pt idx="4">
                  <c:v>0.15354330708661418</c:v>
                </c:pt>
                <c:pt idx="5">
                  <c:v>0.19013581129378126</c:v>
                </c:pt>
                <c:pt idx="6">
                  <c:v>0.21102106969205836</c:v>
                </c:pt>
                <c:pt idx="7">
                  <c:v>0.20649072753209702</c:v>
                </c:pt>
                <c:pt idx="8">
                  <c:v>0.18584686774941994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6.0355596269153898E-2</c:v>
                </c:pt>
                <c:pt idx="1">
                  <c:v>3.8173051165282613E-2</c:v>
                </c:pt>
                <c:pt idx="2">
                  <c:v>3.4438040345821326E-2</c:v>
                </c:pt>
                <c:pt idx="3">
                  <c:v>7.1208791208791214E-2</c:v>
                </c:pt>
                <c:pt idx="4">
                  <c:v>2.7559055118110236E-2</c:v>
                </c:pt>
                <c:pt idx="5">
                  <c:v>7.4338813438170115E-2</c:v>
                </c:pt>
                <c:pt idx="6">
                  <c:v>7.698541329011345E-2</c:v>
                </c:pt>
                <c:pt idx="7">
                  <c:v>7.6105563480741795E-2</c:v>
                </c:pt>
                <c:pt idx="8">
                  <c:v>5.8468677494199539E-2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0.14350849433710861</c:v>
                </c:pt>
                <c:pt idx="1">
                  <c:v>0.14920975087061344</c:v>
                </c:pt>
                <c:pt idx="2">
                  <c:v>0.13025936599423632</c:v>
                </c:pt>
                <c:pt idx="3">
                  <c:v>0.14043956043956043</c:v>
                </c:pt>
                <c:pt idx="4">
                  <c:v>0.20191226096737908</c:v>
                </c:pt>
                <c:pt idx="5">
                  <c:v>0.13795568263045033</c:v>
                </c:pt>
                <c:pt idx="6">
                  <c:v>0.15542949756888169</c:v>
                </c:pt>
                <c:pt idx="7">
                  <c:v>0.12446504992867333</c:v>
                </c:pt>
                <c:pt idx="8">
                  <c:v>0.18259860788863108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581424"/>
        <c:axId val="412376664"/>
      </c:barChart>
      <c:catAx>
        <c:axId val="21958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12376664"/>
        <c:crosses val="autoZero"/>
        <c:auto val="1"/>
        <c:lblAlgn val="ctr"/>
        <c:lblOffset val="100"/>
        <c:noMultiLvlLbl val="0"/>
      </c:catAx>
      <c:valAx>
        <c:axId val="4123766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195814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0.39045930959162573</c:v>
                </c:pt>
                <c:pt idx="1">
                  <c:v>0.36601201095684327</c:v>
                </c:pt>
                <c:pt idx="2">
                  <c:v>0.44830703713996123</c:v>
                </c:pt>
                <c:pt idx="3">
                  <c:v>0.36254364023351876</c:v>
                </c:pt>
                <c:pt idx="4">
                  <c:v>0.38001139508213827</c:v>
                </c:pt>
                <c:pt idx="5">
                  <c:v>0.39787689993285674</c:v>
                </c:pt>
                <c:pt idx="6">
                  <c:v>0.36720420175398966</c:v>
                </c:pt>
                <c:pt idx="7">
                  <c:v>0.40303587126562801</c:v>
                </c:pt>
                <c:pt idx="8">
                  <c:v>0.37583943577667528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4.5506087060379299E-2</c:v>
                </c:pt>
                <c:pt idx="1">
                  <c:v>4.8528756764514479E-2</c:v>
                </c:pt>
                <c:pt idx="2">
                  <c:v>4.5982995860641349E-2</c:v>
                </c:pt>
                <c:pt idx="3">
                  <c:v>4.1071347847626671E-2</c:v>
                </c:pt>
                <c:pt idx="4">
                  <c:v>2.8538148101087974E-2</c:v>
                </c:pt>
                <c:pt idx="5">
                  <c:v>4.2725525704846952E-2</c:v>
                </c:pt>
                <c:pt idx="6">
                  <c:v>5.1385153326196163E-2</c:v>
                </c:pt>
                <c:pt idx="7">
                  <c:v>4.8126278352962813E-2</c:v>
                </c:pt>
                <c:pt idx="8">
                  <c:v>3.7701384213049347E-2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0.14857338766173581</c:v>
                </c:pt>
                <c:pt idx="1">
                  <c:v>9.8794512175507471E-2</c:v>
                </c:pt>
                <c:pt idx="2">
                  <c:v>9.3770278187409059E-2</c:v>
                </c:pt>
                <c:pt idx="3">
                  <c:v>0.18074152683352615</c:v>
                </c:pt>
                <c:pt idx="4">
                  <c:v>6.4440822655897359E-2</c:v>
                </c:pt>
                <c:pt idx="5">
                  <c:v>0.17203523812761487</c:v>
                </c:pt>
                <c:pt idx="6">
                  <c:v>0.17136152349549941</c:v>
                </c:pt>
                <c:pt idx="7">
                  <c:v>0.19657456339011328</c:v>
                </c:pt>
                <c:pt idx="8">
                  <c:v>0.11707509785127272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0.41546121568625921</c:v>
                </c:pt>
                <c:pt idx="1">
                  <c:v>0.48666472010313494</c:v>
                </c:pt>
                <c:pt idx="2">
                  <c:v>0.41193968881198845</c:v>
                </c:pt>
                <c:pt idx="3">
                  <c:v>0.41564348508532839</c:v>
                </c:pt>
                <c:pt idx="4">
                  <c:v>0.52700963416087632</c:v>
                </c:pt>
                <c:pt idx="5">
                  <c:v>0.38736233623468141</c:v>
                </c:pt>
                <c:pt idx="6">
                  <c:v>0.41004912142431477</c:v>
                </c:pt>
                <c:pt idx="7">
                  <c:v>0.35226328699129583</c:v>
                </c:pt>
                <c:pt idx="8">
                  <c:v>0.46938408215900262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382544"/>
        <c:axId val="412379016"/>
      </c:barChart>
      <c:catAx>
        <c:axId val="41238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12379016"/>
        <c:crosses val="autoZero"/>
        <c:auto val="1"/>
        <c:lblAlgn val="ctr"/>
        <c:lblOffset val="100"/>
        <c:noMultiLvlLbl val="0"/>
      </c:catAx>
      <c:valAx>
        <c:axId val="4123790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123825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266726.24</c:v>
                </c:pt>
                <c:pt idx="1">
                  <c:v>12166.520000000002</c:v>
                </c:pt>
                <c:pt idx="2">
                  <c:v>60666.659999999989</c:v>
                </c:pt>
                <c:pt idx="3">
                  <c:v>12511.08</c:v>
                </c:pt>
                <c:pt idx="4">
                  <c:v>37857.01</c:v>
                </c:pt>
                <c:pt idx="5">
                  <c:v>579711.65999999992</c:v>
                </c:pt>
                <c:pt idx="6">
                  <c:v>260397.48</c:v>
                </c:pt>
                <c:pt idx="7">
                  <c:v>123979.85999999999</c:v>
                </c:pt>
                <c:pt idx="8">
                  <c:v>17371.149999999998</c:v>
                </c:pt>
                <c:pt idx="9">
                  <c:v>189401.47000000003</c:v>
                </c:pt>
                <c:pt idx="10">
                  <c:v>100219.33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79408"/>
        <c:axId val="4123821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4920</c:v>
                </c:pt>
                <c:pt idx="1">
                  <c:v>201</c:v>
                </c:pt>
                <c:pt idx="2">
                  <c:v>1356</c:v>
                </c:pt>
                <c:pt idx="3">
                  <c:v>301</c:v>
                </c:pt>
                <c:pt idx="4">
                  <c:v>2835</c:v>
                </c:pt>
                <c:pt idx="5">
                  <c:v>5914</c:v>
                </c:pt>
                <c:pt idx="6">
                  <c:v>3005</c:v>
                </c:pt>
                <c:pt idx="7">
                  <c:v>1206</c:v>
                </c:pt>
                <c:pt idx="8">
                  <c:v>242</c:v>
                </c:pt>
                <c:pt idx="9">
                  <c:v>1025</c:v>
                </c:pt>
                <c:pt idx="10">
                  <c:v>7424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80584"/>
        <c:axId val="412381760"/>
      </c:lineChart>
      <c:catAx>
        <c:axId val="41238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12381760"/>
        <c:crosses val="autoZero"/>
        <c:auto val="1"/>
        <c:lblAlgn val="ctr"/>
        <c:lblOffset val="100"/>
        <c:noMultiLvlLbl val="0"/>
      </c:catAx>
      <c:valAx>
        <c:axId val="4123817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12380584"/>
        <c:crosses val="autoZero"/>
        <c:crossBetween val="between"/>
      </c:valAx>
      <c:valAx>
        <c:axId val="4123821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12379408"/>
        <c:crosses val="max"/>
        <c:crossBetween val="between"/>
      </c:valAx>
      <c:catAx>
        <c:axId val="41237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382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28264.83</c:v>
                </c:pt>
                <c:pt idx="1">
                  <c:v>112.1</c:v>
                </c:pt>
                <c:pt idx="2">
                  <c:v>11804.690000000002</c:v>
                </c:pt>
                <c:pt idx="3">
                  <c:v>3651.9700000000012</c:v>
                </c:pt>
                <c:pt idx="4">
                  <c:v>3793.7999999999988</c:v>
                </c:pt>
                <c:pt idx="5">
                  <c:v>35285.300000000003</c:v>
                </c:pt>
                <c:pt idx="6">
                  <c:v>66701.540000000008</c:v>
                </c:pt>
                <c:pt idx="7">
                  <c:v>2305.4299999999998</c:v>
                </c:pt>
                <c:pt idx="8">
                  <c:v>458.78</c:v>
                </c:pt>
                <c:pt idx="9">
                  <c:v>18252.849999999999</c:v>
                </c:pt>
                <c:pt idx="10">
                  <c:v>22950.970000000008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76272"/>
        <c:axId val="4123813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1373</c:v>
                </c:pt>
                <c:pt idx="1">
                  <c:v>3</c:v>
                </c:pt>
                <c:pt idx="2">
                  <c:v>404</c:v>
                </c:pt>
                <c:pt idx="3">
                  <c:v>114</c:v>
                </c:pt>
                <c:pt idx="4">
                  <c:v>304</c:v>
                </c:pt>
                <c:pt idx="5">
                  <c:v>1338</c:v>
                </c:pt>
                <c:pt idx="6">
                  <c:v>2123</c:v>
                </c:pt>
                <c:pt idx="7">
                  <c:v>67</c:v>
                </c:pt>
                <c:pt idx="8">
                  <c:v>11</c:v>
                </c:pt>
                <c:pt idx="9">
                  <c:v>256</c:v>
                </c:pt>
                <c:pt idx="10">
                  <c:v>3818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75880"/>
        <c:axId val="412378624"/>
      </c:lineChart>
      <c:catAx>
        <c:axId val="41237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12378624"/>
        <c:crosses val="autoZero"/>
        <c:auto val="1"/>
        <c:lblAlgn val="ctr"/>
        <c:lblOffset val="100"/>
        <c:noMultiLvlLbl val="0"/>
      </c:catAx>
      <c:valAx>
        <c:axId val="412378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12375880"/>
        <c:crosses val="autoZero"/>
        <c:crossBetween val="between"/>
      </c:valAx>
      <c:valAx>
        <c:axId val="4123813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12376272"/>
        <c:crosses val="max"/>
        <c:crossBetween val="between"/>
      </c:valAx>
      <c:catAx>
        <c:axId val="41237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381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40.5%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32.4%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49.8%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51.7%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52.1%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51.1%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714026</v>
      </c>
      <c r="D5" s="30">
        <f>SUM(E5:F5)</f>
        <v>212607</v>
      </c>
      <c r="E5" s="31">
        <f>SUM(E6:E13)</f>
        <v>107400</v>
      </c>
      <c r="F5" s="32">
        <f t="shared" ref="F5:G5" si="0">SUM(F6:F13)</f>
        <v>105207</v>
      </c>
      <c r="G5" s="29">
        <f t="shared" si="0"/>
        <v>224529</v>
      </c>
      <c r="H5" s="33">
        <f>D5/C5</f>
        <v>0.29775806483237305</v>
      </c>
      <c r="I5" s="26"/>
      <c r="J5" s="24">
        <f t="shared" ref="J5:J13" si="1">C5-D5-G5</f>
        <v>276890</v>
      </c>
      <c r="K5" s="58">
        <f>E5/C5</f>
        <v>0.15041469078156819</v>
      </c>
      <c r="L5" s="58">
        <f>F5/C5</f>
        <v>0.14734337405080486</v>
      </c>
    </row>
    <row r="6" spans="1:12" ht="20.100000000000001" customHeight="1" thickTop="1" x14ac:dyDescent="0.15">
      <c r="B6" s="18" t="s">
        <v>18</v>
      </c>
      <c r="C6" s="34">
        <v>183892</v>
      </c>
      <c r="D6" s="35">
        <f t="shared" ref="D6:D13" si="2">SUM(E6:F6)</f>
        <v>42094</v>
      </c>
      <c r="E6" s="36">
        <v>23326</v>
      </c>
      <c r="F6" s="37">
        <v>18768</v>
      </c>
      <c r="G6" s="34">
        <v>59506</v>
      </c>
      <c r="H6" s="38">
        <f t="shared" ref="H6:H13" si="3">D6/C6</f>
        <v>0.22890609705696821</v>
      </c>
      <c r="I6" s="26"/>
      <c r="J6" s="24">
        <f t="shared" si="1"/>
        <v>82292</v>
      </c>
      <c r="K6" s="58">
        <f t="shared" ref="K6:K13" si="4">E6/C6</f>
        <v>0.12684619233028083</v>
      </c>
      <c r="L6" s="58">
        <f t="shared" ref="L6:L13" si="5">F6/C6</f>
        <v>0.1020599047266874</v>
      </c>
    </row>
    <row r="7" spans="1:12" ht="20.100000000000001" customHeight="1" x14ac:dyDescent="0.15">
      <c r="B7" s="19" t="s">
        <v>19</v>
      </c>
      <c r="C7" s="39">
        <v>94676</v>
      </c>
      <c r="D7" s="40">
        <f t="shared" si="2"/>
        <v>29618</v>
      </c>
      <c r="E7" s="41">
        <v>14968</v>
      </c>
      <c r="F7" s="42">
        <v>14650</v>
      </c>
      <c r="G7" s="39">
        <v>29845</v>
      </c>
      <c r="H7" s="43">
        <f t="shared" si="3"/>
        <v>0.31283535426084752</v>
      </c>
      <c r="I7" s="26"/>
      <c r="J7" s="24">
        <f t="shared" si="1"/>
        <v>35213</v>
      </c>
      <c r="K7" s="58">
        <f t="shared" si="4"/>
        <v>0.15809708901939246</v>
      </c>
      <c r="L7" s="58">
        <f t="shared" si="5"/>
        <v>0.15473826524145506</v>
      </c>
    </row>
    <row r="8" spans="1:12" ht="20.100000000000001" customHeight="1" x14ac:dyDescent="0.15">
      <c r="B8" s="19" t="s">
        <v>20</v>
      </c>
      <c r="C8" s="39">
        <v>52782</v>
      </c>
      <c r="D8" s="40">
        <f t="shared" si="2"/>
        <v>18376</v>
      </c>
      <c r="E8" s="41">
        <v>9082</v>
      </c>
      <c r="F8" s="42">
        <v>9294</v>
      </c>
      <c r="G8" s="39">
        <v>16141</v>
      </c>
      <c r="H8" s="43">
        <f t="shared" si="3"/>
        <v>0.34814899018604828</v>
      </c>
      <c r="I8" s="26"/>
      <c r="J8" s="24">
        <f t="shared" si="1"/>
        <v>18265</v>
      </c>
      <c r="K8" s="58">
        <f t="shared" si="4"/>
        <v>0.1720662347012239</v>
      </c>
      <c r="L8" s="58">
        <f t="shared" si="5"/>
        <v>0.17608275548482438</v>
      </c>
    </row>
    <row r="9" spans="1:12" ht="20.100000000000001" customHeight="1" x14ac:dyDescent="0.15">
      <c r="B9" s="19" t="s">
        <v>21</v>
      </c>
      <c r="C9" s="39">
        <v>31903</v>
      </c>
      <c r="D9" s="40">
        <f t="shared" si="2"/>
        <v>9317</v>
      </c>
      <c r="E9" s="41">
        <v>4792</v>
      </c>
      <c r="F9" s="42">
        <v>4525</v>
      </c>
      <c r="G9" s="39">
        <v>10226</v>
      </c>
      <c r="H9" s="43">
        <f t="shared" si="3"/>
        <v>0.29204150079929786</v>
      </c>
      <c r="I9" s="26"/>
      <c r="J9" s="24">
        <f t="shared" si="1"/>
        <v>12360</v>
      </c>
      <c r="K9" s="58">
        <f t="shared" si="4"/>
        <v>0.15020530984546906</v>
      </c>
      <c r="L9" s="58">
        <f t="shared" si="5"/>
        <v>0.14183619095382879</v>
      </c>
    </row>
    <row r="10" spans="1:12" ht="20.100000000000001" customHeight="1" x14ac:dyDescent="0.15">
      <c r="B10" s="19" t="s">
        <v>22</v>
      </c>
      <c r="C10" s="39">
        <v>46061</v>
      </c>
      <c r="D10" s="40">
        <f t="shared" si="2"/>
        <v>13942</v>
      </c>
      <c r="E10" s="41">
        <v>6695</v>
      </c>
      <c r="F10" s="42">
        <v>7247</v>
      </c>
      <c r="G10" s="39">
        <v>14405</v>
      </c>
      <c r="H10" s="43">
        <f t="shared" si="3"/>
        <v>0.30268556913657974</v>
      </c>
      <c r="I10" s="26"/>
      <c r="J10" s="24">
        <f t="shared" si="1"/>
        <v>17714</v>
      </c>
      <c r="K10" s="58">
        <f t="shared" si="4"/>
        <v>0.14535073055296238</v>
      </c>
      <c r="L10" s="58">
        <f t="shared" si="5"/>
        <v>0.15733483858361738</v>
      </c>
    </row>
    <row r="11" spans="1:12" ht="20.100000000000001" customHeight="1" x14ac:dyDescent="0.15">
      <c r="B11" s="19" t="s">
        <v>23</v>
      </c>
      <c r="C11" s="39">
        <v>101901</v>
      </c>
      <c r="D11" s="40">
        <f t="shared" si="2"/>
        <v>30664</v>
      </c>
      <c r="E11" s="41">
        <v>15037</v>
      </c>
      <c r="F11" s="42">
        <v>15627</v>
      </c>
      <c r="G11" s="39">
        <v>32643</v>
      </c>
      <c r="H11" s="43">
        <f t="shared" si="3"/>
        <v>0.30091951992620286</v>
      </c>
      <c r="I11" s="26"/>
      <c r="J11" s="24">
        <f t="shared" si="1"/>
        <v>38594</v>
      </c>
      <c r="K11" s="58">
        <f t="shared" si="4"/>
        <v>0.14756479327975192</v>
      </c>
      <c r="L11" s="58">
        <f t="shared" si="5"/>
        <v>0.15335472664645097</v>
      </c>
    </row>
    <row r="12" spans="1:12" ht="20.100000000000001" customHeight="1" x14ac:dyDescent="0.15">
      <c r="B12" s="19" t="s">
        <v>24</v>
      </c>
      <c r="C12" s="39">
        <v>143044</v>
      </c>
      <c r="D12" s="40">
        <f t="shared" si="2"/>
        <v>48329</v>
      </c>
      <c r="E12" s="41">
        <v>23862</v>
      </c>
      <c r="F12" s="42">
        <v>24467</v>
      </c>
      <c r="G12" s="39">
        <v>43464</v>
      </c>
      <c r="H12" s="43">
        <f t="shared" si="3"/>
        <v>0.33786107771035484</v>
      </c>
      <c r="I12" s="26"/>
      <c r="J12" s="24">
        <f t="shared" si="1"/>
        <v>51251</v>
      </c>
      <c r="K12" s="58">
        <f t="shared" si="4"/>
        <v>0.16681580492715528</v>
      </c>
      <c r="L12" s="58">
        <f t="shared" si="5"/>
        <v>0.17104527278319959</v>
      </c>
    </row>
    <row r="13" spans="1:12" ht="20.100000000000001" customHeight="1" x14ac:dyDescent="0.15">
      <c r="B13" s="19" t="s">
        <v>25</v>
      </c>
      <c r="C13" s="39">
        <v>59767</v>
      </c>
      <c r="D13" s="40">
        <f t="shared" si="2"/>
        <v>20267</v>
      </c>
      <c r="E13" s="41">
        <v>9638</v>
      </c>
      <c r="F13" s="42">
        <v>10629</v>
      </c>
      <c r="G13" s="39">
        <v>18299</v>
      </c>
      <c r="H13" s="43">
        <f t="shared" si="3"/>
        <v>0.33910017233590445</v>
      </c>
      <c r="I13" s="26"/>
      <c r="J13" s="24">
        <f t="shared" si="1"/>
        <v>21201</v>
      </c>
      <c r="K13" s="58">
        <f t="shared" si="4"/>
        <v>0.16125955795003932</v>
      </c>
      <c r="L13" s="58">
        <f t="shared" si="5"/>
        <v>0.1778406143858651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7709</v>
      </c>
      <c r="E4" s="46">
        <f t="shared" ref="E4:K4" si="0">SUM(E5:E6)</f>
        <v>5143</v>
      </c>
      <c r="F4" s="46">
        <f t="shared" si="0"/>
        <v>8288</v>
      </c>
      <c r="G4" s="46">
        <f t="shared" si="0"/>
        <v>5034</v>
      </c>
      <c r="H4" s="46">
        <f t="shared" si="0"/>
        <v>4230</v>
      </c>
      <c r="I4" s="46">
        <f t="shared" si="0"/>
        <v>5181</v>
      </c>
      <c r="J4" s="45">
        <f t="shared" si="0"/>
        <v>3107</v>
      </c>
      <c r="K4" s="47">
        <f t="shared" si="0"/>
        <v>38692</v>
      </c>
      <c r="L4" s="55">
        <f>K4/人口統計!D5</f>
        <v>0.18198836350637562</v>
      </c>
    </row>
    <row r="5" spans="1:12" ht="20.100000000000001" customHeight="1" x14ac:dyDescent="0.15">
      <c r="B5" s="115"/>
      <c r="C5" s="116" t="s">
        <v>39</v>
      </c>
      <c r="D5" s="48">
        <v>964</v>
      </c>
      <c r="E5" s="49">
        <v>792</v>
      </c>
      <c r="F5" s="49">
        <v>826</v>
      </c>
      <c r="G5" s="49">
        <v>623</v>
      </c>
      <c r="H5" s="49">
        <v>485</v>
      </c>
      <c r="I5" s="49">
        <v>516</v>
      </c>
      <c r="J5" s="48">
        <v>314</v>
      </c>
      <c r="K5" s="50">
        <f>SUM(D5:J5)</f>
        <v>4520</v>
      </c>
      <c r="L5" s="56">
        <f>K5/人口統計!D5</f>
        <v>2.1259883258782638E-2</v>
      </c>
    </row>
    <row r="6" spans="1:12" ht="20.100000000000001" customHeight="1" x14ac:dyDescent="0.15">
      <c r="B6" s="115"/>
      <c r="C6" s="117" t="s">
        <v>40</v>
      </c>
      <c r="D6" s="51">
        <v>6745</v>
      </c>
      <c r="E6" s="52">
        <v>4351</v>
      </c>
      <c r="F6" s="52">
        <v>7462</v>
      </c>
      <c r="G6" s="52">
        <v>4411</v>
      </c>
      <c r="H6" s="52">
        <v>3745</v>
      </c>
      <c r="I6" s="52">
        <v>4665</v>
      </c>
      <c r="J6" s="51">
        <v>2793</v>
      </c>
      <c r="K6" s="53">
        <f>SUM(D6:J6)</f>
        <v>34172</v>
      </c>
      <c r="L6" s="57">
        <f>K6/人口統計!D5</f>
        <v>0.16072848024759298</v>
      </c>
    </row>
    <row r="7" spans="1:12" ht="20.100000000000001" customHeight="1" thickBot="1" x14ac:dyDescent="0.2">
      <c r="B7" s="193" t="s">
        <v>63</v>
      </c>
      <c r="C7" s="194"/>
      <c r="D7" s="45">
        <v>98</v>
      </c>
      <c r="E7" s="46">
        <v>123</v>
      </c>
      <c r="F7" s="46">
        <v>115</v>
      </c>
      <c r="G7" s="46">
        <v>108</v>
      </c>
      <c r="H7" s="46">
        <v>96</v>
      </c>
      <c r="I7" s="46">
        <v>89</v>
      </c>
      <c r="J7" s="45">
        <v>74</v>
      </c>
      <c r="K7" s="47">
        <f>SUM(D7:J7)</f>
        <v>703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7807</v>
      </c>
      <c r="E8" s="34">
        <f t="shared" ref="E8:K8" si="1">E4+E7</f>
        <v>5266</v>
      </c>
      <c r="F8" s="34">
        <f t="shared" si="1"/>
        <v>8403</v>
      </c>
      <c r="G8" s="34">
        <f t="shared" si="1"/>
        <v>5142</v>
      </c>
      <c r="H8" s="34">
        <f t="shared" si="1"/>
        <v>4326</v>
      </c>
      <c r="I8" s="34">
        <f t="shared" si="1"/>
        <v>5270</v>
      </c>
      <c r="J8" s="35">
        <f t="shared" si="1"/>
        <v>3181</v>
      </c>
      <c r="K8" s="54">
        <f t="shared" si="1"/>
        <v>39395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1265</v>
      </c>
      <c r="E23" s="39">
        <v>811</v>
      </c>
      <c r="F23" s="39">
        <v>1138</v>
      </c>
      <c r="G23" s="39">
        <v>735</v>
      </c>
      <c r="H23" s="39">
        <v>629</v>
      </c>
      <c r="I23" s="39">
        <v>899</v>
      </c>
      <c r="J23" s="40">
        <v>528</v>
      </c>
      <c r="K23" s="167">
        <f t="shared" ref="K23:K30" si="2">SUM(D23:J23)</f>
        <v>6005</v>
      </c>
      <c r="L23" s="188">
        <f>K23/人口統計!D6</f>
        <v>0.14265691072361858</v>
      </c>
    </row>
    <row r="24" spans="1:12" ht="20.100000000000001" customHeight="1" x14ac:dyDescent="0.15">
      <c r="B24" s="197" t="s">
        <v>19</v>
      </c>
      <c r="C24" s="199"/>
      <c r="D24" s="45">
        <v>1146</v>
      </c>
      <c r="E24" s="46">
        <v>833</v>
      </c>
      <c r="F24" s="46">
        <v>1193</v>
      </c>
      <c r="G24" s="46">
        <v>677</v>
      </c>
      <c r="H24" s="46">
        <v>568</v>
      </c>
      <c r="I24" s="46">
        <v>649</v>
      </c>
      <c r="J24" s="45">
        <v>441</v>
      </c>
      <c r="K24" s="47">
        <f t="shared" si="2"/>
        <v>5507</v>
      </c>
      <c r="L24" s="55">
        <f>K24/人口統計!D7</f>
        <v>0.18593422918495509</v>
      </c>
    </row>
    <row r="25" spans="1:12" ht="20.100000000000001" customHeight="1" x14ac:dyDescent="0.15">
      <c r="B25" s="197" t="s">
        <v>20</v>
      </c>
      <c r="C25" s="199"/>
      <c r="D25" s="45">
        <v>793</v>
      </c>
      <c r="E25" s="46">
        <v>494</v>
      </c>
      <c r="F25" s="46">
        <v>776</v>
      </c>
      <c r="G25" s="46">
        <v>582</v>
      </c>
      <c r="H25" s="46">
        <v>441</v>
      </c>
      <c r="I25" s="46">
        <v>473</v>
      </c>
      <c r="J25" s="45">
        <v>277</v>
      </c>
      <c r="K25" s="47">
        <f t="shared" si="2"/>
        <v>3836</v>
      </c>
      <c r="L25" s="55">
        <f>K25/人口統計!D8</f>
        <v>0.2087505441880714</v>
      </c>
    </row>
    <row r="26" spans="1:12" ht="20.100000000000001" customHeight="1" x14ac:dyDescent="0.15">
      <c r="B26" s="197" t="s">
        <v>21</v>
      </c>
      <c r="C26" s="199"/>
      <c r="D26" s="45">
        <v>227</v>
      </c>
      <c r="E26" s="46">
        <v>179</v>
      </c>
      <c r="F26" s="46">
        <v>312</v>
      </c>
      <c r="G26" s="46">
        <v>210</v>
      </c>
      <c r="H26" s="46">
        <v>201</v>
      </c>
      <c r="I26" s="46">
        <v>190</v>
      </c>
      <c r="J26" s="45">
        <v>143</v>
      </c>
      <c r="K26" s="47">
        <f t="shared" si="2"/>
        <v>1462</v>
      </c>
      <c r="L26" s="55">
        <f>K26/人口統計!D9</f>
        <v>0.15691746270258666</v>
      </c>
    </row>
    <row r="27" spans="1:12" ht="20.100000000000001" customHeight="1" x14ac:dyDescent="0.15">
      <c r="B27" s="197" t="s">
        <v>22</v>
      </c>
      <c r="C27" s="199"/>
      <c r="D27" s="45">
        <v>399</v>
      </c>
      <c r="E27" s="46">
        <v>272</v>
      </c>
      <c r="F27" s="46">
        <v>545</v>
      </c>
      <c r="G27" s="46">
        <v>281</v>
      </c>
      <c r="H27" s="46">
        <v>262</v>
      </c>
      <c r="I27" s="46">
        <v>318</v>
      </c>
      <c r="J27" s="45">
        <v>183</v>
      </c>
      <c r="K27" s="47">
        <f t="shared" si="2"/>
        <v>2260</v>
      </c>
      <c r="L27" s="55">
        <f>K27/人口統計!D10</f>
        <v>0.16210012910629751</v>
      </c>
    </row>
    <row r="28" spans="1:12" ht="20.100000000000001" customHeight="1" x14ac:dyDescent="0.15">
      <c r="B28" s="197" t="s">
        <v>23</v>
      </c>
      <c r="C28" s="199"/>
      <c r="D28" s="45">
        <v>703</v>
      </c>
      <c r="E28" s="46">
        <v>651</v>
      </c>
      <c r="F28" s="46">
        <v>1313</v>
      </c>
      <c r="G28" s="46">
        <v>622</v>
      </c>
      <c r="H28" s="46">
        <v>604</v>
      </c>
      <c r="I28" s="46">
        <v>716</v>
      </c>
      <c r="J28" s="45">
        <v>376</v>
      </c>
      <c r="K28" s="47">
        <f t="shared" si="2"/>
        <v>4985</v>
      </c>
      <c r="L28" s="55">
        <f>K28/人口統計!D11</f>
        <v>0.16256848421601877</v>
      </c>
    </row>
    <row r="29" spans="1:12" ht="20.100000000000001" customHeight="1" x14ac:dyDescent="0.15">
      <c r="B29" s="197" t="s">
        <v>24</v>
      </c>
      <c r="C29" s="198"/>
      <c r="D29" s="40">
        <v>2675</v>
      </c>
      <c r="E29" s="39">
        <v>1517</v>
      </c>
      <c r="F29" s="39">
        <v>2271</v>
      </c>
      <c r="G29" s="39">
        <v>1507</v>
      </c>
      <c r="H29" s="39">
        <v>1189</v>
      </c>
      <c r="I29" s="39">
        <v>1390</v>
      </c>
      <c r="J29" s="40">
        <v>818</v>
      </c>
      <c r="K29" s="167">
        <f t="shared" si="2"/>
        <v>11367</v>
      </c>
      <c r="L29" s="168">
        <f>K29/人口統計!D12</f>
        <v>0.23520039727699724</v>
      </c>
    </row>
    <row r="30" spans="1:12" ht="20.100000000000001" customHeight="1" x14ac:dyDescent="0.15">
      <c r="B30" s="197" t="s">
        <v>25</v>
      </c>
      <c r="C30" s="198"/>
      <c r="D30" s="40">
        <v>501</v>
      </c>
      <c r="E30" s="39">
        <v>386</v>
      </c>
      <c r="F30" s="39">
        <v>740</v>
      </c>
      <c r="G30" s="39">
        <v>420</v>
      </c>
      <c r="H30" s="39">
        <v>336</v>
      </c>
      <c r="I30" s="39">
        <v>546</v>
      </c>
      <c r="J30" s="40">
        <v>341</v>
      </c>
      <c r="K30" s="167">
        <f t="shared" si="2"/>
        <v>3270</v>
      </c>
      <c r="L30" s="168">
        <f>K30/人口統計!D13</f>
        <v>0.16134603049291951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28429</v>
      </c>
      <c r="E5" s="174">
        <v>1661008.46</v>
      </c>
      <c r="F5" s="175">
        <v>9811</v>
      </c>
      <c r="G5" s="176">
        <v>193582.25999999989</v>
      </c>
      <c r="H5" s="173">
        <v>2899</v>
      </c>
      <c r="I5" s="174">
        <v>632029.12000000011</v>
      </c>
      <c r="J5" s="175">
        <v>6893</v>
      </c>
      <c r="K5" s="176">
        <v>1767366.2199999997</v>
      </c>
      <c r="M5" s="147">
        <f>Q5+Q7</f>
        <v>38240</v>
      </c>
      <c r="N5" s="119" t="s">
        <v>106</v>
      </c>
      <c r="O5" s="120"/>
      <c r="P5" s="132"/>
      <c r="Q5" s="121">
        <v>28429</v>
      </c>
      <c r="R5" s="122">
        <v>1661008.46</v>
      </c>
      <c r="S5" s="122">
        <f>R5/Q5*100</f>
        <v>5842.6552464033211</v>
      </c>
    </row>
    <row r="6" spans="1:19" ht="20.100000000000001" customHeight="1" thickTop="1" x14ac:dyDescent="0.15">
      <c r="B6" s="203" t="s">
        <v>112</v>
      </c>
      <c r="C6" s="203"/>
      <c r="D6" s="169">
        <v>4452</v>
      </c>
      <c r="E6" s="170">
        <v>236666.87999999998</v>
      </c>
      <c r="F6" s="171">
        <v>1615</v>
      </c>
      <c r="G6" s="172">
        <v>31379.159999999996</v>
      </c>
      <c r="H6" s="169">
        <v>285</v>
      </c>
      <c r="I6" s="170">
        <v>63881.48</v>
      </c>
      <c r="J6" s="171">
        <v>1114</v>
      </c>
      <c r="K6" s="172">
        <v>314682.07999999996</v>
      </c>
      <c r="M6" s="58"/>
      <c r="N6" s="123"/>
      <c r="O6" s="92" t="s">
        <v>103</v>
      </c>
      <c r="P6" s="105"/>
      <c r="Q6" s="96">
        <f>Q5/Q$13</f>
        <v>0.59187624916722181</v>
      </c>
      <c r="R6" s="97">
        <f>R5/R$13</f>
        <v>0.39045930959162573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4356</v>
      </c>
      <c r="E7" s="144">
        <v>249210.69</v>
      </c>
      <c r="F7" s="145">
        <v>1441</v>
      </c>
      <c r="G7" s="146">
        <v>25561.62</v>
      </c>
      <c r="H7" s="143">
        <v>239</v>
      </c>
      <c r="I7" s="144">
        <v>52126.23</v>
      </c>
      <c r="J7" s="145">
        <v>904</v>
      </c>
      <c r="K7" s="146">
        <v>228994.34000000003</v>
      </c>
      <c r="M7" s="58"/>
      <c r="N7" s="124" t="s">
        <v>107</v>
      </c>
      <c r="O7" s="125"/>
      <c r="P7" s="133"/>
      <c r="Q7" s="126">
        <v>9811</v>
      </c>
      <c r="R7" s="127">
        <v>193582.25999999989</v>
      </c>
      <c r="S7" s="127">
        <f>R7/Q7*100</f>
        <v>1973.1144633574547</v>
      </c>
    </row>
    <row r="8" spans="1:19" ht="20.100000000000001" customHeight="1" x14ac:dyDescent="0.15">
      <c r="B8" s="200" t="s">
        <v>114</v>
      </c>
      <c r="C8" s="200"/>
      <c r="D8" s="143">
        <v>2635</v>
      </c>
      <c r="E8" s="144">
        <v>153260.89000000001</v>
      </c>
      <c r="F8" s="145">
        <v>952</v>
      </c>
      <c r="G8" s="146">
        <v>17362.41</v>
      </c>
      <c r="H8" s="143">
        <v>324</v>
      </c>
      <c r="I8" s="144">
        <v>76406.27</v>
      </c>
      <c r="J8" s="145">
        <v>639</v>
      </c>
      <c r="K8" s="146">
        <v>175708.19999999998</v>
      </c>
      <c r="L8" s="87"/>
      <c r="M8" s="86"/>
      <c r="N8" s="128"/>
      <c r="O8" s="92" t="s">
        <v>103</v>
      </c>
      <c r="P8" s="105"/>
      <c r="Q8" s="96">
        <f>Q7/Q$13</f>
        <v>0.20425966022651565</v>
      </c>
      <c r="R8" s="97">
        <f>R7/R$13</f>
        <v>4.5506087060379299E-2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1097</v>
      </c>
      <c r="E9" s="144">
        <v>65616.94</v>
      </c>
      <c r="F9" s="145">
        <v>273</v>
      </c>
      <c r="G9" s="146">
        <v>4927.71</v>
      </c>
      <c r="H9" s="143">
        <v>49</v>
      </c>
      <c r="I9" s="144">
        <v>11127.06</v>
      </c>
      <c r="J9" s="145">
        <v>359</v>
      </c>
      <c r="K9" s="146">
        <v>90999.27</v>
      </c>
      <c r="L9" s="87"/>
      <c r="M9" s="86"/>
      <c r="N9" s="124" t="s">
        <v>108</v>
      </c>
      <c r="O9" s="125"/>
      <c r="P9" s="133"/>
      <c r="Q9" s="126">
        <v>2899</v>
      </c>
      <c r="R9" s="127">
        <v>632029.12000000011</v>
      </c>
      <c r="S9" s="127">
        <f>R9/Q9*100</f>
        <v>21801.625388064855</v>
      </c>
    </row>
    <row r="10" spans="1:19" ht="20.100000000000001" customHeight="1" x14ac:dyDescent="0.15">
      <c r="B10" s="200" t="s">
        <v>116</v>
      </c>
      <c r="C10" s="200"/>
      <c r="D10" s="143">
        <v>1672</v>
      </c>
      <c r="E10" s="144">
        <v>102290.96</v>
      </c>
      <c r="F10" s="145">
        <v>532</v>
      </c>
      <c r="G10" s="146">
        <v>10984.39</v>
      </c>
      <c r="H10" s="143">
        <v>208</v>
      </c>
      <c r="I10" s="144">
        <v>44228.880000000005</v>
      </c>
      <c r="J10" s="145">
        <v>386</v>
      </c>
      <c r="K10" s="146">
        <v>99587.75</v>
      </c>
      <c r="L10" s="87"/>
      <c r="M10" s="86"/>
      <c r="N10" s="93"/>
      <c r="O10" s="92" t="s">
        <v>103</v>
      </c>
      <c r="P10" s="105"/>
      <c r="Q10" s="96">
        <f>Q9/Q$13</f>
        <v>6.0355596269153898E-2</v>
      </c>
      <c r="R10" s="97">
        <f>R9/R$13</f>
        <v>0.14857338766173581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3434</v>
      </c>
      <c r="E11" s="144">
        <v>214394.09000000005</v>
      </c>
      <c r="F11" s="145">
        <v>1302</v>
      </c>
      <c r="G11" s="146">
        <v>30001.489999999998</v>
      </c>
      <c r="H11" s="143">
        <v>475</v>
      </c>
      <c r="I11" s="144">
        <v>100050.31999999999</v>
      </c>
      <c r="J11" s="145">
        <v>959</v>
      </c>
      <c r="K11" s="146">
        <v>239409.32000000004</v>
      </c>
      <c r="L11" s="87"/>
      <c r="M11" s="86"/>
      <c r="N11" s="124" t="s">
        <v>109</v>
      </c>
      <c r="O11" s="125"/>
      <c r="P11" s="133"/>
      <c r="Q11" s="99">
        <v>6893</v>
      </c>
      <c r="R11" s="100">
        <v>1767366.2199999997</v>
      </c>
      <c r="S11" s="100">
        <f>R11/Q11*100</f>
        <v>25640.014797620774</v>
      </c>
    </row>
    <row r="12" spans="1:19" ht="20.100000000000001" customHeight="1" thickBot="1" x14ac:dyDescent="0.2">
      <c r="B12" s="200" t="s">
        <v>118</v>
      </c>
      <c r="C12" s="200"/>
      <c r="D12" s="143">
        <v>8313</v>
      </c>
      <c r="E12" s="144">
        <v>482214.9</v>
      </c>
      <c r="F12" s="145">
        <v>2895</v>
      </c>
      <c r="G12" s="146">
        <v>57581</v>
      </c>
      <c r="H12" s="143">
        <v>1067</v>
      </c>
      <c r="I12" s="144">
        <v>235192.91999999998</v>
      </c>
      <c r="J12" s="145">
        <v>1745</v>
      </c>
      <c r="K12" s="146">
        <v>421467.70999999996</v>
      </c>
      <c r="L12" s="87"/>
      <c r="M12" s="86"/>
      <c r="N12" s="123"/>
      <c r="O12" s="82" t="s">
        <v>103</v>
      </c>
      <c r="P12" s="106"/>
      <c r="Q12" s="101">
        <f>Q11/Q$13</f>
        <v>0.14350849433710861</v>
      </c>
      <c r="R12" s="102">
        <f>R11/R$13</f>
        <v>0.41546121568625921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2470</v>
      </c>
      <c r="E13" s="144">
        <v>157353.11000000002</v>
      </c>
      <c r="F13" s="145">
        <v>801</v>
      </c>
      <c r="G13" s="146">
        <v>15784.480000000007</v>
      </c>
      <c r="H13" s="143">
        <v>252</v>
      </c>
      <c r="I13" s="144">
        <v>49015.959999999992</v>
      </c>
      <c r="J13" s="145">
        <v>787</v>
      </c>
      <c r="K13" s="146">
        <v>196517.55000000002</v>
      </c>
      <c r="M13" s="58"/>
      <c r="N13" s="129" t="s">
        <v>110</v>
      </c>
      <c r="O13" s="130"/>
      <c r="P13" s="131"/>
      <c r="Q13" s="94">
        <f>Q5+Q7+Q9+Q11</f>
        <v>48032</v>
      </c>
      <c r="R13" s="95">
        <f>R5+R7+R9+R11</f>
        <v>4253986.0599999996</v>
      </c>
      <c r="S13" s="95">
        <f>R13/Q13*100</f>
        <v>8856.5665806129236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0.59187624916722181</v>
      </c>
      <c r="O16" s="58">
        <f>F5/(D5+F5+H5+J5)</f>
        <v>0.20425966022651565</v>
      </c>
      <c r="P16" s="58">
        <f>H5/(D5+F5+H5+J5)</f>
        <v>6.0355596269153898E-2</v>
      </c>
      <c r="Q16" s="58">
        <f>J5/(D5+F5+H5+J5)</f>
        <v>0.14350849433710861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0.59630324136083579</v>
      </c>
      <c r="O17" s="58">
        <f t="shared" ref="O17:O23" si="1">F6/(D6+F6+H6+J6)</f>
        <v>0.21631395660326816</v>
      </c>
      <c r="P17" s="58">
        <f t="shared" ref="P17:P23" si="2">H6/(D6+F6+H6+J6)</f>
        <v>3.8173051165282613E-2</v>
      </c>
      <c r="Q17" s="58">
        <f t="shared" ref="Q17:Q23" si="3">J6/(D6+F6+H6+J6)</f>
        <v>0.14920975087061344</v>
      </c>
    </row>
    <row r="18" spans="13:17" ht="20.100000000000001" customHeight="1" x14ac:dyDescent="0.15">
      <c r="M18" s="14" t="s">
        <v>133</v>
      </c>
      <c r="N18" s="58">
        <f t="shared" si="0"/>
        <v>0.62766570605187322</v>
      </c>
      <c r="O18" s="58">
        <f t="shared" si="1"/>
        <v>0.20763688760806917</v>
      </c>
      <c r="P18" s="58">
        <f t="shared" si="2"/>
        <v>3.4438040345821326E-2</v>
      </c>
      <c r="Q18" s="58">
        <f t="shared" si="3"/>
        <v>0.13025936599423632</v>
      </c>
    </row>
    <row r="19" spans="13:17" ht="20.100000000000001" customHeight="1" x14ac:dyDescent="0.15">
      <c r="M19" s="14" t="s">
        <v>134</v>
      </c>
      <c r="N19" s="58">
        <f t="shared" si="0"/>
        <v>0.57912087912087917</v>
      </c>
      <c r="O19" s="58">
        <f t="shared" si="1"/>
        <v>0.20923076923076922</v>
      </c>
      <c r="P19" s="58">
        <f t="shared" si="2"/>
        <v>7.1208791208791214E-2</v>
      </c>
      <c r="Q19" s="58">
        <f t="shared" si="3"/>
        <v>0.14043956043956043</v>
      </c>
    </row>
    <row r="20" spans="13:17" ht="20.100000000000001" customHeight="1" x14ac:dyDescent="0.15">
      <c r="M20" s="14" t="s">
        <v>135</v>
      </c>
      <c r="N20" s="58">
        <f t="shared" si="0"/>
        <v>0.61698537682789656</v>
      </c>
      <c r="O20" s="58">
        <f t="shared" si="1"/>
        <v>0.15354330708661418</v>
      </c>
      <c r="P20" s="58">
        <f t="shared" si="2"/>
        <v>2.7559055118110236E-2</v>
      </c>
      <c r="Q20" s="58">
        <f t="shared" si="3"/>
        <v>0.20191226096737908</v>
      </c>
    </row>
    <row r="21" spans="13:17" ht="20.100000000000001" customHeight="1" x14ac:dyDescent="0.15">
      <c r="M21" s="14" t="s">
        <v>136</v>
      </c>
      <c r="N21" s="58">
        <f t="shared" si="0"/>
        <v>0.59756969263759829</v>
      </c>
      <c r="O21" s="58">
        <f t="shared" si="1"/>
        <v>0.19013581129378126</v>
      </c>
      <c r="P21" s="58">
        <f t="shared" si="2"/>
        <v>7.4338813438170115E-2</v>
      </c>
      <c r="Q21" s="58">
        <f t="shared" si="3"/>
        <v>0.13795568263045033</v>
      </c>
    </row>
    <row r="22" spans="13:17" ht="20.100000000000001" customHeight="1" x14ac:dyDescent="0.15">
      <c r="M22" s="14" t="s">
        <v>137</v>
      </c>
      <c r="N22" s="58">
        <f t="shared" si="0"/>
        <v>0.55656401944894651</v>
      </c>
      <c r="O22" s="58">
        <f t="shared" si="1"/>
        <v>0.21102106969205836</v>
      </c>
      <c r="P22" s="58">
        <f t="shared" si="2"/>
        <v>7.698541329011345E-2</v>
      </c>
      <c r="Q22" s="58">
        <f t="shared" si="3"/>
        <v>0.15542949756888169</v>
      </c>
    </row>
    <row r="23" spans="13:17" ht="20.100000000000001" customHeight="1" x14ac:dyDescent="0.15">
      <c r="M23" s="14" t="s">
        <v>138</v>
      </c>
      <c r="N23" s="58">
        <f t="shared" si="0"/>
        <v>0.59293865905848786</v>
      </c>
      <c r="O23" s="58">
        <f t="shared" si="1"/>
        <v>0.20649072753209702</v>
      </c>
      <c r="P23" s="58">
        <f t="shared" si="2"/>
        <v>7.6105563480741795E-2</v>
      </c>
      <c r="Q23" s="58">
        <f t="shared" si="3"/>
        <v>0.12446504992867333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0.57308584686774944</v>
      </c>
      <c r="O24" s="58">
        <f t="shared" ref="O24" si="5">F13/(D13+F13+H13+J13)</f>
        <v>0.18584686774941994</v>
      </c>
      <c r="P24" s="58">
        <f t="shared" ref="P24" si="6">H13/(D13+F13+H13+J13)</f>
        <v>5.8468677494199539E-2</v>
      </c>
      <c r="Q24" s="58">
        <f t="shared" ref="Q24" si="7">J13/(D13+F13+H13+J13)</f>
        <v>0.18259860788863108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0.39045930959162573</v>
      </c>
      <c r="O29" s="58">
        <f>G5/(E5+G5+I5+K5)</f>
        <v>4.5506087060379299E-2</v>
      </c>
      <c r="P29" s="58">
        <f>I5/(E5+G5+I5+K5)</f>
        <v>0.14857338766173581</v>
      </c>
      <c r="Q29" s="58">
        <f>K5/(E5+G5+I5+K5)</f>
        <v>0.41546121568625921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0.36601201095684327</v>
      </c>
      <c r="O30" s="58">
        <f t="shared" ref="O30:O37" si="9">G6/(E6+G6+I6+K6)</f>
        <v>4.8528756764514479E-2</v>
      </c>
      <c r="P30" s="58">
        <f t="shared" ref="P30:P37" si="10">I6/(E6+G6+I6+K6)</f>
        <v>9.8794512175507471E-2</v>
      </c>
      <c r="Q30" s="58">
        <f t="shared" ref="Q30:Q37" si="11">K6/(E6+G6+I6+K6)</f>
        <v>0.48666472010313494</v>
      </c>
    </row>
    <row r="31" spans="13:17" ht="20.100000000000001" customHeight="1" x14ac:dyDescent="0.15">
      <c r="M31" s="14" t="s">
        <v>133</v>
      </c>
      <c r="N31" s="58">
        <f t="shared" si="8"/>
        <v>0.44830703713996123</v>
      </c>
      <c r="O31" s="58">
        <f t="shared" si="9"/>
        <v>4.5982995860641349E-2</v>
      </c>
      <c r="P31" s="58">
        <f t="shared" si="10"/>
        <v>9.3770278187409059E-2</v>
      </c>
      <c r="Q31" s="58">
        <f t="shared" si="11"/>
        <v>0.41193968881198845</v>
      </c>
    </row>
    <row r="32" spans="13:17" ht="20.100000000000001" customHeight="1" x14ac:dyDescent="0.15">
      <c r="M32" s="14" t="s">
        <v>134</v>
      </c>
      <c r="N32" s="58">
        <f t="shared" si="8"/>
        <v>0.36254364023351876</v>
      </c>
      <c r="O32" s="58">
        <f t="shared" si="9"/>
        <v>4.1071347847626671E-2</v>
      </c>
      <c r="P32" s="58">
        <f t="shared" si="10"/>
        <v>0.18074152683352615</v>
      </c>
      <c r="Q32" s="58">
        <f t="shared" si="11"/>
        <v>0.41564348508532839</v>
      </c>
    </row>
    <row r="33" spans="13:17" ht="20.100000000000001" customHeight="1" x14ac:dyDescent="0.15">
      <c r="M33" s="14" t="s">
        <v>135</v>
      </c>
      <c r="N33" s="58">
        <f t="shared" si="8"/>
        <v>0.38001139508213827</v>
      </c>
      <c r="O33" s="58">
        <f t="shared" si="9"/>
        <v>2.8538148101087974E-2</v>
      </c>
      <c r="P33" s="58">
        <f t="shared" si="10"/>
        <v>6.4440822655897359E-2</v>
      </c>
      <c r="Q33" s="58">
        <f t="shared" si="11"/>
        <v>0.52700963416087632</v>
      </c>
    </row>
    <row r="34" spans="13:17" ht="20.100000000000001" customHeight="1" x14ac:dyDescent="0.15">
      <c r="M34" s="14" t="s">
        <v>136</v>
      </c>
      <c r="N34" s="58">
        <f t="shared" si="8"/>
        <v>0.39787689993285674</v>
      </c>
      <c r="O34" s="58">
        <f t="shared" si="9"/>
        <v>4.2725525704846952E-2</v>
      </c>
      <c r="P34" s="58">
        <f t="shared" si="10"/>
        <v>0.17203523812761487</v>
      </c>
      <c r="Q34" s="58">
        <f t="shared" si="11"/>
        <v>0.38736233623468141</v>
      </c>
    </row>
    <row r="35" spans="13:17" ht="20.100000000000001" customHeight="1" x14ac:dyDescent="0.15">
      <c r="M35" s="14" t="s">
        <v>137</v>
      </c>
      <c r="N35" s="58">
        <f t="shared" si="8"/>
        <v>0.36720420175398966</v>
      </c>
      <c r="O35" s="58">
        <f t="shared" si="9"/>
        <v>5.1385153326196163E-2</v>
      </c>
      <c r="P35" s="58">
        <f t="shared" si="10"/>
        <v>0.17136152349549941</v>
      </c>
      <c r="Q35" s="58">
        <f t="shared" si="11"/>
        <v>0.41004912142431477</v>
      </c>
    </row>
    <row r="36" spans="13:17" ht="20.100000000000001" customHeight="1" x14ac:dyDescent="0.15">
      <c r="M36" s="14" t="s">
        <v>138</v>
      </c>
      <c r="N36" s="58">
        <f t="shared" si="8"/>
        <v>0.40303587126562801</v>
      </c>
      <c r="O36" s="58">
        <f t="shared" si="9"/>
        <v>4.8126278352962813E-2</v>
      </c>
      <c r="P36" s="58">
        <f t="shared" si="10"/>
        <v>0.19657456339011328</v>
      </c>
      <c r="Q36" s="58">
        <f t="shared" si="11"/>
        <v>0.35226328699129583</v>
      </c>
    </row>
    <row r="37" spans="13:17" ht="20.100000000000001" customHeight="1" x14ac:dyDescent="0.15">
      <c r="M37" s="14" t="s">
        <v>139</v>
      </c>
      <c r="N37" s="58">
        <f t="shared" si="8"/>
        <v>0.37583943577667528</v>
      </c>
      <c r="O37" s="58">
        <f t="shared" si="9"/>
        <v>3.7701384213049347E-2</v>
      </c>
      <c r="P37" s="58">
        <f t="shared" si="10"/>
        <v>0.11707509785127272</v>
      </c>
      <c r="Q37" s="58">
        <f t="shared" si="11"/>
        <v>0.46938408215900262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4920</v>
      </c>
      <c r="F5" s="149">
        <f>E5/SUM(E$5:E$15)</f>
        <v>0.17306271764747266</v>
      </c>
      <c r="G5" s="150">
        <v>266726.24</v>
      </c>
      <c r="H5" s="151">
        <f>G5/SUM(G$5:G$15)</f>
        <v>0.16058090396481187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201</v>
      </c>
      <c r="F6" s="153">
        <f t="shared" ref="F6:F15" si="0">E6/SUM(E$5:E$15)</f>
        <v>7.0702451721833337E-3</v>
      </c>
      <c r="G6" s="154">
        <v>12166.520000000002</v>
      </c>
      <c r="H6" s="155">
        <f t="shared" ref="H6:H15" si="1">G6/SUM(G$5:G$15)</f>
        <v>7.324779068253514E-3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1356</v>
      </c>
      <c r="F7" s="153">
        <f t="shared" si="0"/>
        <v>4.7697773400400996E-2</v>
      </c>
      <c r="G7" s="154">
        <v>60666.659999999989</v>
      </c>
      <c r="H7" s="155">
        <f t="shared" si="1"/>
        <v>3.6523992177619612E-2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301</v>
      </c>
      <c r="F8" s="153">
        <f t="shared" si="0"/>
        <v>1.0587780083717331E-2</v>
      </c>
      <c r="G8" s="154">
        <v>12511.08</v>
      </c>
      <c r="H8" s="155">
        <f t="shared" si="1"/>
        <v>7.5322193121159673E-3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2835</v>
      </c>
      <c r="F9" s="153">
        <f t="shared" si="0"/>
        <v>9.9722114741988818E-2</v>
      </c>
      <c r="G9" s="154">
        <v>37857.01</v>
      </c>
      <c r="H9" s="155">
        <f t="shared" si="1"/>
        <v>2.2791581687669434E-2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5914</v>
      </c>
      <c r="F10" s="153">
        <f t="shared" si="0"/>
        <v>0.20802701466812057</v>
      </c>
      <c r="G10" s="154">
        <v>579711.65999999992</v>
      </c>
      <c r="H10" s="155">
        <f t="shared" si="1"/>
        <v>0.3490118647559447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3005</v>
      </c>
      <c r="F11" s="153">
        <f t="shared" si="0"/>
        <v>0.10570192409159661</v>
      </c>
      <c r="G11" s="154">
        <v>260397.48</v>
      </c>
      <c r="H11" s="155">
        <f t="shared" si="1"/>
        <v>0.15677071265488923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1206</v>
      </c>
      <c r="F12" s="153">
        <f t="shared" si="0"/>
        <v>4.2421471033100004E-2</v>
      </c>
      <c r="G12" s="154">
        <v>123979.85999999999</v>
      </c>
      <c r="H12" s="155">
        <f t="shared" si="1"/>
        <v>7.464131760051361E-2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242</v>
      </c>
      <c r="F13" s="153">
        <f t="shared" si="0"/>
        <v>8.5124344859122732E-3</v>
      </c>
      <c r="G13" s="154">
        <v>17371.149999999998</v>
      </c>
      <c r="H13" s="155">
        <f t="shared" si="1"/>
        <v>1.0458194776443223E-2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1025</v>
      </c>
      <c r="F14" s="153">
        <f t="shared" si="0"/>
        <v>3.6054732843223469E-2</v>
      </c>
      <c r="G14" s="154">
        <v>189401.47000000003</v>
      </c>
      <c r="H14" s="155">
        <f t="shared" si="1"/>
        <v>0.11402799838840078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7424</v>
      </c>
      <c r="F15" s="157">
        <f t="shared" si="0"/>
        <v>0.26114179183228392</v>
      </c>
      <c r="G15" s="158">
        <v>100219.33</v>
      </c>
      <c r="H15" s="159">
        <f t="shared" si="1"/>
        <v>6.0336435613338187E-2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1373</v>
      </c>
      <c r="F16" s="161">
        <f>E16/SUM(E$16:E$26)</f>
        <v>0.1399449597390684</v>
      </c>
      <c r="G16" s="162">
        <v>28264.83</v>
      </c>
      <c r="H16" s="163">
        <f>G16/SUM(G$16:G$26)</f>
        <v>0.14600940189457443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3.0577922739781878E-4</v>
      </c>
      <c r="G17" s="154">
        <v>112.1</v>
      </c>
      <c r="H17" s="155">
        <f t="shared" ref="H17:H26" si="3">G17/SUM(G$16:G$26)</f>
        <v>5.790819881945794E-4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404</v>
      </c>
      <c r="F18" s="153">
        <f t="shared" si="2"/>
        <v>4.1178269289572932E-2</v>
      </c>
      <c r="G18" s="154">
        <v>11804.690000000002</v>
      </c>
      <c r="H18" s="155">
        <f t="shared" si="3"/>
        <v>6.0980226183948889E-2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114</v>
      </c>
      <c r="F19" s="153">
        <f t="shared" si="2"/>
        <v>1.1619610641117113E-2</v>
      </c>
      <c r="G19" s="154">
        <v>3651.9700000000012</v>
      </c>
      <c r="H19" s="155">
        <f t="shared" si="3"/>
        <v>1.8865210066252976E-2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304</v>
      </c>
      <c r="F20" s="153">
        <f t="shared" si="2"/>
        <v>3.0985628376312302E-2</v>
      </c>
      <c r="G20" s="154">
        <v>3793.7999999999988</v>
      </c>
      <c r="H20" s="155">
        <f t="shared" si="3"/>
        <v>1.9597870176740362E-2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1338</v>
      </c>
      <c r="F21" s="153">
        <f t="shared" si="2"/>
        <v>0.13637753541942718</v>
      </c>
      <c r="G21" s="154">
        <v>35285.300000000003</v>
      </c>
      <c r="H21" s="155">
        <f t="shared" si="3"/>
        <v>0.18227548330100082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2123</v>
      </c>
      <c r="F22" s="153">
        <f t="shared" si="2"/>
        <v>0.21638976658852307</v>
      </c>
      <c r="G22" s="154">
        <v>66701.540000000008</v>
      </c>
      <c r="H22" s="155">
        <f t="shared" si="3"/>
        <v>0.34456432113149216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67</v>
      </c>
      <c r="F23" s="153">
        <f t="shared" si="2"/>
        <v>6.8290694118846194E-3</v>
      </c>
      <c r="G23" s="154">
        <v>2305.4299999999998</v>
      </c>
      <c r="H23" s="155">
        <f t="shared" si="3"/>
        <v>1.1909304086025236E-2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11</v>
      </c>
      <c r="F24" s="153">
        <f t="shared" si="2"/>
        <v>1.1211905004586689E-3</v>
      </c>
      <c r="G24" s="154">
        <v>458.78</v>
      </c>
      <c r="H24" s="155">
        <f t="shared" si="3"/>
        <v>2.3699485686343364E-3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256</v>
      </c>
      <c r="F25" s="153">
        <f t="shared" si="2"/>
        <v>2.6093160737947201E-2</v>
      </c>
      <c r="G25" s="154">
        <v>18252.849999999999</v>
      </c>
      <c r="H25" s="155">
        <f t="shared" si="3"/>
        <v>9.4289889993018974E-2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3818</v>
      </c>
      <c r="F26" s="157">
        <f t="shared" si="2"/>
        <v>0.38915503006829072</v>
      </c>
      <c r="G26" s="158">
        <v>22950.970000000008</v>
      </c>
      <c r="H26" s="159">
        <f t="shared" si="3"/>
        <v>0.1185592626101173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94</v>
      </c>
      <c r="F27" s="161">
        <f>E27/SUM(E$27:E$36)</f>
        <v>3.2424974129010006E-2</v>
      </c>
      <c r="G27" s="162">
        <v>12963.440000000002</v>
      </c>
      <c r="H27" s="163">
        <f>G27/SUM(G$27:G$36)</f>
        <v>2.0510827096067982E-2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2</v>
      </c>
      <c r="F28" s="153">
        <f t="shared" ref="F28:F36" si="4">E28/SUM(E$27:E$36)</f>
        <v>6.898930665746809E-4</v>
      </c>
      <c r="G28" s="154">
        <v>372.52</v>
      </c>
      <c r="H28" s="155">
        <f t="shared" ref="H28:H36" si="5">G28/SUM(G$27:G$36)</f>
        <v>5.894032224338018E-4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175</v>
      </c>
      <c r="F29" s="153">
        <f t="shared" si="4"/>
        <v>6.0365643325284581E-2</v>
      </c>
      <c r="G29" s="154">
        <v>25043.47</v>
      </c>
      <c r="H29" s="155">
        <f t="shared" si="5"/>
        <v>3.9623917961248367E-2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9</v>
      </c>
      <c r="F30" s="153">
        <f t="shared" si="4"/>
        <v>3.1045187995860641E-3</v>
      </c>
      <c r="G30" s="154">
        <v>247.41</v>
      </c>
      <c r="H30" s="155">
        <f t="shared" si="5"/>
        <v>3.9145348239650728E-4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519</v>
      </c>
      <c r="F31" s="153">
        <f t="shared" si="4"/>
        <v>0.17902725077612969</v>
      </c>
      <c r="G31" s="154">
        <v>106828.90999999996</v>
      </c>
      <c r="H31" s="155">
        <f t="shared" si="5"/>
        <v>0.16902529744199121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120</v>
      </c>
      <c r="F32" s="153">
        <f t="shared" si="4"/>
        <v>4.1393583994480856E-2</v>
      </c>
      <c r="G32" s="154">
        <v>7058.3</v>
      </c>
      <c r="H32" s="155">
        <f t="shared" si="5"/>
        <v>1.1167681640997807E-2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1912</v>
      </c>
      <c r="F33" s="153">
        <f t="shared" si="4"/>
        <v>0.65953777164539495</v>
      </c>
      <c r="G33" s="154">
        <v>465950.99999999994</v>
      </c>
      <c r="H33" s="155">
        <f t="shared" si="5"/>
        <v>0.73723027192164803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24</v>
      </c>
      <c r="F34" s="153">
        <f t="shared" si="4"/>
        <v>8.2787167988961716E-3</v>
      </c>
      <c r="G34" s="154">
        <v>5104.8</v>
      </c>
      <c r="H34" s="155">
        <f t="shared" si="5"/>
        <v>8.0768430416623838E-3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25</v>
      </c>
      <c r="F35" s="153">
        <f t="shared" si="4"/>
        <v>8.6236633321835118E-3</v>
      </c>
      <c r="G35" s="154">
        <v>4846.9600000000009</v>
      </c>
      <c r="H35" s="155">
        <f t="shared" si="5"/>
        <v>7.6688871550728566E-3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19</v>
      </c>
      <c r="F36" s="157">
        <f t="shared" si="4"/>
        <v>6.5539841324594684E-3</v>
      </c>
      <c r="G36" s="158">
        <v>3612.3099999999995</v>
      </c>
      <c r="H36" s="159">
        <f t="shared" si="5"/>
        <v>5.71541703648085E-3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3588</v>
      </c>
      <c r="F37" s="161">
        <f>E37/SUM(E$37:E$39)</f>
        <v>0.52052807195705786</v>
      </c>
      <c r="G37" s="162">
        <v>841693.70999999985</v>
      </c>
      <c r="H37" s="163">
        <f>G37/SUM(G$37:G$39)</f>
        <v>0.47624182270497395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2724</v>
      </c>
      <c r="F38" s="153">
        <f t="shared" ref="F38:F39" si="6">E38/SUM(E$37:E$39)</f>
        <v>0.39518351951254899</v>
      </c>
      <c r="G38" s="154">
        <v>729186.47</v>
      </c>
      <c r="H38" s="155">
        <f t="shared" ref="H38:H39" si="7">G38/SUM(G$37:G$39)</f>
        <v>0.41258368624924835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581</v>
      </c>
      <c r="F39" s="157">
        <f t="shared" si="6"/>
        <v>8.4288408530393155E-2</v>
      </c>
      <c r="G39" s="158">
        <v>196486.03999999998</v>
      </c>
      <c r="H39" s="159">
        <f t="shared" si="7"/>
        <v>0.11117449104577772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48032</v>
      </c>
      <c r="F40" s="164">
        <f>E40/E$40</f>
        <v>1</v>
      </c>
      <c r="G40" s="165">
        <f>SUM(G5:G39)</f>
        <v>4253986.0599999996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3838</v>
      </c>
      <c r="E4" s="65">
        <v>77833.259999999995</v>
      </c>
      <c r="F4" s="65">
        <f>E4*1000/D4</f>
        <v>20279.640437727983</v>
      </c>
      <c r="G4" s="65">
        <v>50030</v>
      </c>
      <c r="H4" s="61">
        <f>F4/G4</f>
        <v>0.40534959899516254</v>
      </c>
      <c r="K4" s="14">
        <f>D4*G4</f>
        <v>192015140</v>
      </c>
      <c r="L4" s="14" t="s">
        <v>27</v>
      </c>
      <c r="M4" s="24">
        <f>G4-F4</f>
        <v>29750.359562272017</v>
      </c>
    </row>
    <row r="5" spans="1:13" s="14" customFormat="1" ht="20.100000000000001" customHeight="1" x14ac:dyDescent="0.15">
      <c r="B5" s="234" t="s">
        <v>28</v>
      </c>
      <c r="C5" s="235"/>
      <c r="D5" s="62">
        <v>3411</v>
      </c>
      <c r="E5" s="66">
        <v>115722.67</v>
      </c>
      <c r="F5" s="66">
        <f t="shared" ref="F5:F13" si="0">E5*1000/D5</f>
        <v>33926.317795367926</v>
      </c>
      <c r="G5" s="66">
        <v>104730</v>
      </c>
      <c r="H5" s="63">
        <f t="shared" ref="H5:H10" si="1">F5/G5</f>
        <v>0.32394077910214769</v>
      </c>
      <c r="K5" s="14">
        <f t="shared" ref="K5:K10" si="2">D5*G5</f>
        <v>357234030</v>
      </c>
      <c r="L5" s="14" t="s">
        <v>28</v>
      </c>
      <c r="M5" s="24">
        <f t="shared" ref="M5:M10" si="3">G5-F5</f>
        <v>70803.682204632074</v>
      </c>
    </row>
    <row r="6" spans="1:13" s="14" customFormat="1" ht="20.100000000000001" customHeight="1" x14ac:dyDescent="0.15">
      <c r="B6" s="234" t="s">
        <v>29</v>
      </c>
      <c r="C6" s="235"/>
      <c r="D6" s="62">
        <v>5843</v>
      </c>
      <c r="E6" s="66">
        <v>485587.97000000009</v>
      </c>
      <c r="F6" s="66">
        <f t="shared" si="0"/>
        <v>83105.933595755618</v>
      </c>
      <c r="G6" s="66">
        <v>166920</v>
      </c>
      <c r="H6" s="63">
        <f t="shared" si="1"/>
        <v>0.49787882575937947</v>
      </c>
      <c r="K6" s="14">
        <f t="shared" si="2"/>
        <v>975313560</v>
      </c>
      <c r="L6" s="14" t="s">
        <v>29</v>
      </c>
      <c r="M6" s="24">
        <f t="shared" si="3"/>
        <v>83814.066404244382</v>
      </c>
    </row>
    <row r="7" spans="1:13" s="14" customFormat="1" ht="20.100000000000001" customHeight="1" x14ac:dyDescent="0.15">
      <c r="B7" s="234" t="s">
        <v>30</v>
      </c>
      <c r="C7" s="235"/>
      <c r="D7" s="62">
        <v>3447</v>
      </c>
      <c r="E7" s="66">
        <v>371421.62000000005</v>
      </c>
      <c r="F7" s="66">
        <f t="shared" si="0"/>
        <v>107752.13809109372</v>
      </c>
      <c r="G7" s="66">
        <v>196160</v>
      </c>
      <c r="H7" s="63">
        <f t="shared" si="1"/>
        <v>0.54930739238934401</v>
      </c>
      <c r="K7" s="14">
        <f t="shared" si="2"/>
        <v>676163520</v>
      </c>
      <c r="L7" s="14" t="s">
        <v>30</v>
      </c>
      <c r="M7" s="24">
        <f t="shared" si="3"/>
        <v>88407.861908906285</v>
      </c>
    </row>
    <row r="8" spans="1:13" s="14" customFormat="1" ht="20.100000000000001" customHeight="1" x14ac:dyDescent="0.15">
      <c r="B8" s="234" t="s">
        <v>31</v>
      </c>
      <c r="C8" s="235"/>
      <c r="D8" s="62">
        <v>2223</v>
      </c>
      <c r="E8" s="66">
        <v>309715.21000000008</v>
      </c>
      <c r="F8" s="66">
        <f t="shared" si="0"/>
        <v>139323.08142150249</v>
      </c>
      <c r="G8" s="66">
        <v>269310</v>
      </c>
      <c r="H8" s="63">
        <f t="shared" si="1"/>
        <v>0.51733348713936533</v>
      </c>
      <c r="K8" s="14">
        <f t="shared" si="2"/>
        <v>598676130</v>
      </c>
      <c r="L8" s="14" t="s">
        <v>31</v>
      </c>
      <c r="M8" s="24">
        <f t="shared" si="3"/>
        <v>129986.91857849751</v>
      </c>
    </row>
    <row r="9" spans="1:13" s="14" customFormat="1" ht="20.100000000000001" customHeight="1" x14ac:dyDescent="0.15">
      <c r="B9" s="234" t="s">
        <v>32</v>
      </c>
      <c r="C9" s="235"/>
      <c r="D9" s="62">
        <v>1985</v>
      </c>
      <c r="E9" s="66">
        <v>318833.42999999993</v>
      </c>
      <c r="F9" s="66">
        <f t="shared" si="0"/>
        <v>160621.37531486142</v>
      </c>
      <c r="G9" s="66">
        <v>308060</v>
      </c>
      <c r="H9" s="63">
        <f t="shared" si="1"/>
        <v>0.52139640107401619</v>
      </c>
      <c r="K9" s="14">
        <f t="shared" si="2"/>
        <v>611499100</v>
      </c>
      <c r="L9" s="14" t="s">
        <v>32</v>
      </c>
      <c r="M9" s="24">
        <f t="shared" si="3"/>
        <v>147438.62468513858</v>
      </c>
    </row>
    <row r="10" spans="1:13" s="14" customFormat="1" ht="20.100000000000001" customHeight="1" x14ac:dyDescent="0.15">
      <c r="B10" s="240" t="s">
        <v>33</v>
      </c>
      <c r="C10" s="241"/>
      <c r="D10" s="70">
        <v>953</v>
      </c>
      <c r="E10" s="71">
        <v>175476.56</v>
      </c>
      <c r="F10" s="71">
        <f t="shared" si="0"/>
        <v>184130.70304302205</v>
      </c>
      <c r="G10" s="71">
        <v>360650</v>
      </c>
      <c r="H10" s="73">
        <f t="shared" si="1"/>
        <v>0.51055234449749631</v>
      </c>
      <c r="K10" s="14">
        <f t="shared" si="2"/>
        <v>343699450</v>
      </c>
      <c r="L10" s="14" t="s">
        <v>33</v>
      </c>
      <c r="M10" s="24">
        <f t="shared" si="3"/>
        <v>176519.29695697795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7249</v>
      </c>
      <c r="E11" s="65">
        <f>SUM(E4:E5)</f>
        <v>193555.93</v>
      </c>
      <c r="F11" s="65">
        <f t="shared" si="0"/>
        <v>26701.05255897365</v>
      </c>
      <c r="G11" s="80"/>
      <c r="H11" s="61">
        <f>SUM(E4:E5)*1000/SUM(K4:K5)</f>
        <v>0.35240095128409571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14451</v>
      </c>
      <c r="E12" s="76">
        <f>SUM(E6:E10)</f>
        <v>1661034.7900000003</v>
      </c>
      <c r="F12" s="67">
        <f t="shared" si="0"/>
        <v>114942.54999654005</v>
      </c>
      <c r="G12" s="81"/>
      <c r="H12" s="68">
        <f>SUM(E6:E10)*1000/SUM(K6:K10)</f>
        <v>0.51820671001799823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21700</v>
      </c>
      <c r="E13" s="77">
        <f>SUM(E11:E12)</f>
        <v>1854590.7200000002</v>
      </c>
      <c r="F13" s="72">
        <f t="shared" si="0"/>
        <v>85465.010138248865</v>
      </c>
      <c r="G13" s="75"/>
      <c r="H13" s="74">
        <f>SUM(E4:E10)*1000/SUM(K4:K10)</f>
        <v>0.4939514890068491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2015-12-17T07:31:32Z</cp:lastPrinted>
  <dcterms:created xsi:type="dcterms:W3CDTF">2003-07-11T02:30:35Z</dcterms:created>
  <dcterms:modified xsi:type="dcterms:W3CDTF">2017-07-12T07:29:49Z</dcterms:modified>
</cp:coreProperties>
</file>