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17年03月報告書\"/>
    </mc:Choice>
  </mc:AlternateContent>
  <bookViews>
    <workbookView xWindow="-915" yWindow="5130" windowWidth="15480" windowHeight="6480"/>
  </bookViews>
  <sheets>
    <sheet name="03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'03月状況（表紙）'!$A$1:$L$45</definedName>
    <definedName name="_xlnm.Print_Area" localSheetId="3">'給付状況（3-1）'!$A$1:$K$47</definedName>
    <definedName name="_xlnm.Print_Area" localSheetId="4">'給付状況（3-2）'!$A$1:$H$81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'認定者数（2-1.2）'!$A$1:$L$43</definedName>
  </definedNames>
  <calcPr calcId="152511"/>
</workbook>
</file>

<file path=xl/calcChain.xml><?xml version="1.0" encoding="utf-8"?>
<calcChain xmlns="http://schemas.openxmlformats.org/spreadsheetml/2006/main">
  <c r="K30" i="10" l="1"/>
  <c r="G40" i="12" l="1"/>
  <c r="K4" i="13" l="1"/>
  <c r="H39" i="12"/>
  <c r="H38" i="12"/>
  <c r="H37" i="12"/>
  <c r="F39" i="12"/>
  <c r="F38" i="12"/>
  <c r="F37" i="12"/>
  <c r="H36" i="12"/>
  <c r="H35" i="12"/>
  <c r="H34" i="12"/>
  <c r="H33" i="12"/>
  <c r="H32" i="12"/>
  <c r="H31" i="12"/>
  <c r="H30" i="12"/>
  <c r="H29" i="12"/>
  <c r="H28" i="12"/>
  <c r="H27" i="12"/>
  <c r="F36" i="12"/>
  <c r="F35" i="12"/>
  <c r="F34" i="12"/>
  <c r="F33" i="12"/>
  <c r="F32" i="12"/>
  <c r="F31" i="12"/>
  <c r="F30" i="12"/>
  <c r="F29" i="12"/>
  <c r="F28" i="12"/>
  <c r="F27" i="12"/>
  <c r="H26" i="12"/>
  <c r="H25" i="12"/>
  <c r="H24" i="12"/>
  <c r="H23" i="12"/>
  <c r="H22" i="12"/>
  <c r="H21" i="12"/>
  <c r="H20" i="12"/>
  <c r="H19" i="12"/>
  <c r="H18" i="12"/>
  <c r="H17" i="12"/>
  <c r="H16" i="12"/>
  <c r="F26" i="12"/>
  <c r="F25" i="12"/>
  <c r="F24" i="12"/>
  <c r="F23" i="12"/>
  <c r="F22" i="12"/>
  <c r="F21" i="12"/>
  <c r="F20" i="12"/>
  <c r="F19" i="12"/>
  <c r="F18" i="12"/>
  <c r="F17" i="12"/>
  <c r="F16" i="12"/>
  <c r="H15" i="12"/>
  <c r="H14" i="12"/>
  <c r="H13" i="12"/>
  <c r="H12" i="12"/>
  <c r="H11" i="12"/>
  <c r="H10" i="12"/>
  <c r="H9" i="12"/>
  <c r="H8" i="12"/>
  <c r="H7" i="12"/>
  <c r="H6" i="12"/>
  <c r="H5" i="12"/>
  <c r="F15" i="12"/>
  <c r="F14" i="12"/>
  <c r="F13" i="12"/>
  <c r="F12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0" i="12"/>
  <c r="E40" i="12"/>
  <c r="F40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K29" i="10"/>
  <c r="K28" i="10"/>
  <c r="K27" i="10"/>
  <c r="K26" i="10"/>
  <c r="K25" i="10"/>
  <c r="K24" i="10"/>
  <c r="K23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7" i="10" l="1"/>
  <c r="K6" i="10"/>
  <c r="K5" i="10"/>
  <c r="J4" i="10"/>
  <c r="J8" i="10" s="1"/>
  <c r="I4" i="10"/>
  <c r="I8" i="10" s="1"/>
  <c r="H4" i="10"/>
  <c r="H8" i="10" s="1"/>
  <c r="G4" i="10"/>
  <c r="G8" i="10" s="1"/>
  <c r="F4" i="10"/>
  <c r="F8" i="10" s="1"/>
  <c r="E4" i="10"/>
  <c r="E8" i="10" s="1"/>
  <c r="D4" i="10"/>
  <c r="D8" i="10" s="1"/>
  <c r="K4" i="10" l="1"/>
  <c r="K8" i="10" l="1"/>
  <c r="G5" i="9"/>
  <c r="F5" i="9"/>
  <c r="E5" i="9"/>
  <c r="C5" i="9"/>
  <c r="D13" i="9"/>
  <c r="H13" i="9" s="1"/>
  <c r="D12" i="9"/>
  <c r="L29" i="10" s="1"/>
  <c r="D11" i="9"/>
  <c r="L28" i="10" s="1"/>
  <c r="D10" i="9"/>
  <c r="L27" i="10" s="1"/>
  <c r="D9" i="9"/>
  <c r="L26" i="10" s="1"/>
  <c r="D8" i="9"/>
  <c r="L25" i="10" s="1"/>
  <c r="D7" i="9"/>
  <c r="L24" i="10" s="1"/>
  <c r="D6" i="9"/>
  <c r="L23" i="10" s="1"/>
  <c r="H7" i="9" l="1"/>
  <c r="J7" i="9"/>
  <c r="H11" i="9"/>
  <c r="J11" i="9"/>
  <c r="H8" i="9"/>
  <c r="J8" i="9"/>
  <c r="H12" i="9"/>
  <c r="J12" i="9"/>
  <c r="H9" i="9"/>
  <c r="J9" i="9"/>
  <c r="J13" i="9"/>
  <c r="H6" i="9"/>
  <c r="J6" i="9"/>
  <c r="H10" i="9"/>
  <c r="J10" i="9"/>
  <c r="L5" i="9"/>
  <c r="K5" i="9"/>
  <c r="D5" i="9"/>
  <c r="H5" i="9" l="1"/>
  <c r="L6" i="10"/>
  <c r="L5" i="10"/>
  <c r="L4" i="10"/>
  <c r="J5" i="9"/>
  <c r="L30" i="10" l="1"/>
</calcChain>
</file>

<file path=xl/sharedStrings.xml><?xml version="1.0" encoding="utf-8"?>
<sst xmlns="http://schemas.openxmlformats.org/spreadsheetml/2006/main" count="201" uniqueCount="142">
  <si>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</si>
  <si>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</si>
  <si>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</si>
  <si>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</si>
  <si>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</si>
  <si>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</si>
  <si>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</si>
  <si>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</si>
  <si>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</si>
  <si>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</si>
  <si>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</si>
  <si>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</si>
  <si>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</si>
  <si>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</si>
  <si>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</si>
  <si>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</si>
  <si>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</si>
  <si>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</si>
  <si>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</si>
  <si>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</si>
  <si>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</si>
  <si>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</si>
  <si>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</si>
  <si>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</si>
  <si>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</si>
  <si>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</si>
  <si>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</si>
  <si>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</si>
  <si>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</si>
  <si>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</si>
  <si>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</si>
  <si>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</si>
  <si>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</si>
  <si>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</si>
  <si>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</si>
  <si>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</si>
  <si>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</si>
  <si>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</si>
  <si>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</si>
  <si>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前期（65歳～74歳）</t>
    <rPh sb="0" eb="2">
      <t>ゼンキ</t>
    </rPh>
    <rPh sb="5" eb="6">
      <t>サイ</t>
    </rPh>
    <rPh sb="9" eb="10">
      <t>サイ</t>
    </rPh>
    <phoneticPr fontId="2"/>
  </si>
  <si>
    <t>後期（75歳以上）</t>
    <rPh sb="0" eb="2">
      <t>コウキ</t>
    </rPh>
    <rPh sb="5" eb="6">
      <t>サイ</t>
    </rPh>
    <rPh sb="6" eb="8">
      <t>イジョウ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</si>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</sst>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4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6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38" fontId="15" fillId="0" borderId="45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4" xfId="1" applyFont="1" applyBorder="1" applyAlignment="1">
      <alignment vertical="center"/>
    </xf>
    <xf numFmtId="38" fontId="15" fillId="0" borderId="55" xfId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2" xfId="1" applyFont="1" applyBorder="1" applyAlignment="1">
      <alignment vertical="center"/>
    </xf>
    <xf numFmtId="38" fontId="15" fillId="0" borderId="49" xfId="1" applyFont="1" applyBorder="1" applyAlignment="1">
      <alignment vertical="center" shrinkToFit="1"/>
    </xf>
    <xf numFmtId="38" fontId="15" fillId="0" borderId="61" xfId="1" applyFont="1" applyBorder="1" applyAlignment="1">
      <alignment vertical="center" shrinkToFit="1"/>
    </xf>
    <xf numFmtId="0" fontId="15" fillId="0" borderId="64" xfId="0" applyFont="1" applyBorder="1" applyAlignment="1">
      <alignment vertical="center"/>
    </xf>
    <xf numFmtId="0" fontId="15" fillId="0" borderId="65" xfId="0" applyFont="1" applyBorder="1" applyAlignment="1">
      <alignment vertical="center"/>
    </xf>
    <xf numFmtId="38" fontId="15" fillId="0" borderId="59" xfId="1" applyFont="1" applyBorder="1" applyAlignment="1">
      <alignment vertical="center"/>
    </xf>
    <xf numFmtId="38" fontId="15" fillId="0" borderId="66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68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69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7" xfId="0" applyFill="1" applyBorder="1" applyAlignment="1">
      <alignment horizontal="left" vertical="center"/>
    </xf>
    <xf numFmtId="38" fontId="13" fillId="2" borderId="68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83" xfId="0" applyFill="1" applyBorder="1" applyAlignment="1">
      <alignment horizontal="left" vertical="center"/>
    </xf>
    <xf numFmtId="0" fontId="0" fillId="2" borderId="82" xfId="0" applyFill="1" applyBorder="1" applyAlignment="1">
      <alignment horizontal="left" vertical="center"/>
    </xf>
    <xf numFmtId="0" fontId="14" fillId="2" borderId="5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3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3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78" xfId="1" applyFont="1" applyBorder="1" applyAlignment="1">
      <alignment vertical="center"/>
    </xf>
    <xf numFmtId="176" fontId="13" fillId="0" borderId="77" xfId="1" applyNumberFormat="1" applyFont="1" applyBorder="1" applyAlignment="1">
      <alignment vertical="center"/>
    </xf>
    <xf numFmtId="178" fontId="13" fillId="0" borderId="78" xfId="1" applyNumberFormat="1" applyFont="1" applyBorder="1" applyAlignment="1">
      <alignment vertical="center"/>
    </xf>
    <xf numFmtId="176" fontId="13" fillId="0" borderId="76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4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4" xfId="1" applyNumberFormat="1" applyFont="1" applyBorder="1" applyAlignment="1">
      <alignment vertical="center"/>
    </xf>
    <xf numFmtId="176" fontId="13" fillId="0" borderId="57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3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38" fontId="15" fillId="0" borderId="86" xfId="1" applyFont="1" applyBorder="1" applyAlignment="1">
      <alignment vertical="center"/>
    </xf>
    <xf numFmtId="176" fontId="15" fillId="0" borderId="87" xfId="0" applyNumberFormat="1" applyFont="1" applyBorder="1" applyAlignment="1">
      <alignment vertical="center"/>
    </xf>
    <xf numFmtId="38" fontId="17" fillId="0" borderId="2" xfId="1" applyFont="1" applyBorder="1" applyAlignment="1">
      <alignment vertical="center"/>
    </xf>
    <xf numFmtId="38" fontId="17" fillId="0" borderId="1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90" xfId="1" applyFont="1" applyBorder="1" applyAlignment="1">
      <alignment vertical="center"/>
    </xf>
    <xf numFmtId="38" fontId="17" fillId="0" borderId="93" xfId="1" applyFont="1" applyBorder="1" applyAlignment="1">
      <alignment vertical="center"/>
    </xf>
    <xf numFmtId="38" fontId="17" fillId="0" borderId="94" xfId="1" applyFont="1" applyBorder="1" applyAlignment="1">
      <alignment vertical="center"/>
    </xf>
    <xf numFmtId="38" fontId="17" fillId="0" borderId="91" xfId="1" applyFont="1" applyBorder="1" applyAlignment="1">
      <alignment vertical="center"/>
    </xf>
    <xf numFmtId="179" fontId="0" fillId="2" borderId="25" xfId="0" applyNumberFormat="1" applyFill="1" applyBorder="1" applyAlignment="1">
      <alignment horizontal="center" vertical="center" wrapText="1"/>
    </xf>
    <xf numFmtId="179" fontId="0" fillId="2" borderId="52" xfId="0" applyNumberFormat="1" applyFill="1" applyBorder="1" applyAlignment="1">
      <alignment horizontal="center" vertical="center" wrapText="1"/>
    </xf>
    <xf numFmtId="179" fontId="0" fillId="2" borderId="50" xfId="0" applyNumberFormat="1" applyFill="1" applyBorder="1" applyAlignment="1">
      <alignment horizontal="center" vertical="center" wrapText="1"/>
    </xf>
    <xf numFmtId="179" fontId="0" fillId="2" borderId="21" xfId="0" applyNumberFormat="1" applyFill="1" applyBorder="1" applyAlignment="1">
      <alignment horizontal="center" vertical="center" wrapText="1"/>
    </xf>
    <xf numFmtId="0" fontId="0" fillId="2" borderId="18" xfId="0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72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86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176" fontId="15" fillId="0" borderId="20" xfId="0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shrinkToFit="1"/>
    </xf>
    <xf numFmtId="0" fontId="12" fillId="2" borderId="72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2" borderId="18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2" borderId="88" xfId="0" applyFill="1" applyBorder="1" applyAlignment="1">
      <alignment horizontal="left" vertical="center"/>
    </xf>
    <xf numFmtId="0" fontId="0" fillId="2" borderId="92" xfId="0" applyFill="1" applyBorder="1" applyAlignment="1">
      <alignment horizontal="left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74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5" xfId="0" applyFont="1" applyFill="1" applyBorder="1" applyAlignment="1">
      <alignment horizontal="left" vertical="center" shrinkToFit="1"/>
    </xf>
    <xf numFmtId="0" fontId="1" fillId="2" borderId="76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58" xfId="0" applyFont="1" applyFill="1" applyBorder="1" applyAlignment="1">
      <alignment horizontal="left" vertical="center" shrinkToFit="1"/>
    </xf>
    <xf numFmtId="0" fontId="0" fillId="2" borderId="9" xfId="0" applyFont="1" applyFill="1" applyBorder="1" applyAlignment="1">
      <alignment horizontal="left" vertical="center" shrinkToFit="1"/>
    </xf>
    <xf numFmtId="0" fontId="0" fillId="2" borderId="58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 shrinkToFit="1"/>
    </xf>
    <xf numFmtId="0" fontId="0" fillId="2" borderId="53" xfId="0" applyFill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7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 textRotation="255" shrinkToFit="1"/>
    </xf>
    <xf numFmtId="0" fontId="1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0" fillId="2" borderId="50" xfId="0" applyFont="1" applyFill="1" applyBorder="1" applyAlignment="1">
      <alignment horizontal="center" vertical="center" textRotation="255"/>
    </xf>
    <xf numFmtId="0" fontId="1" fillId="2" borderId="53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2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59264</c:v>
                </c:pt>
                <c:pt idx="1">
                  <c:v>29877</c:v>
                </c:pt>
                <c:pt idx="2">
                  <c:v>16198</c:v>
                </c:pt>
                <c:pt idx="3">
                  <c:v>10222</c:v>
                </c:pt>
                <c:pt idx="4">
                  <c:v>14483</c:v>
                </c:pt>
                <c:pt idx="5">
                  <c:v>32610</c:v>
                </c:pt>
                <c:pt idx="6">
                  <c:v>43656</c:v>
                </c:pt>
                <c:pt idx="7">
                  <c:v>18369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23273</c:v>
                </c:pt>
                <c:pt idx="1">
                  <c:v>14941</c:v>
                </c:pt>
                <c:pt idx="2">
                  <c:v>8999</c:v>
                </c:pt>
                <c:pt idx="3">
                  <c:v>4755</c:v>
                </c:pt>
                <c:pt idx="4">
                  <c:v>6680</c:v>
                </c:pt>
                <c:pt idx="5">
                  <c:v>15080</c:v>
                </c:pt>
                <c:pt idx="6">
                  <c:v>23808</c:v>
                </c:pt>
                <c:pt idx="7">
                  <c:v>9638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18651</c:v>
                </c:pt>
                <c:pt idx="1">
                  <c:v>14596</c:v>
                </c:pt>
                <c:pt idx="2">
                  <c:v>9318</c:v>
                </c:pt>
                <c:pt idx="3">
                  <c:v>4533</c:v>
                </c:pt>
                <c:pt idx="4">
                  <c:v>7243</c:v>
                </c:pt>
                <c:pt idx="5">
                  <c:v>15615</c:v>
                </c:pt>
                <c:pt idx="6">
                  <c:v>24453</c:v>
                </c:pt>
                <c:pt idx="7">
                  <c:v>10607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09657288"/>
        <c:axId val="309656896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0.22789241373312169</c:v>
                </c:pt>
                <c:pt idx="1">
                  <c:v>0.31091251671035042</c:v>
                </c:pt>
                <c:pt idx="2">
                  <c:v>0.34613276894877076</c:v>
                </c:pt>
                <c:pt idx="3">
                  <c:v>0.2906314537830903</c:v>
                </c:pt>
                <c:pt idx="4">
                  <c:v>0.30055045871559632</c:v>
                </c:pt>
                <c:pt idx="5">
                  <c:v>0.30056303549571606</c:v>
                </c:pt>
                <c:pt idx="6">
                  <c:v>0.33628546741735882</c:v>
                </c:pt>
                <c:pt idx="7">
                  <c:v>0.33736043992667891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656504"/>
        <c:axId val="309658856"/>
      </c:lineChart>
      <c:catAx>
        <c:axId val="309657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09656896"/>
        <c:crosses val="autoZero"/>
        <c:auto val="1"/>
        <c:lblAlgn val="ctr"/>
        <c:lblOffset val="100"/>
        <c:noMultiLvlLbl val="0"/>
      </c:catAx>
      <c:valAx>
        <c:axId val="30965689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09657288"/>
        <c:crosses val="autoZero"/>
        <c:crossBetween val="between"/>
      </c:valAx>
      <c:valAx>
        <c:axId val="30965885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09656504"/>
        <c:crosses val="max"/>
        <c:crossBetween val="between"/>
      </c:valAx>
      <c:catAx>
        <c:axId val="309656504"/>
        <c:scaling>
          <c:orientation val="minMax"/>
        </c:scaling>
        <c:delete val="1"/>
        <c:axPos val="b"/>
        <c:majorTickMark val="out"/>
        <c:minorTickMark val="none"/>
        <c:tickLblPos val="nextTo"/>
        <c:crossAx val="309658856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'給付状況（3-2）'!$E$37:$E$39</c:f>
              <c:numCache>
                <c:formatCode>#,##0_);[Red]\(#,##0\)</c:formatCode>
                <c:ptCount val="3"/>
                <c:pt idx="0">
                  <c:v>3607</c:v>
                </c:pt>
                <c:pt idx="1">
                  <c:v>2765</c:v>
                </c:pt>
                <c:pt idx="2">
                  <c:v>578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'給付状況（3-2）'!$G$37:$G$39</c:f>
              <c:numCache>
                <c:formatCode>#,##0_ </c:formatCode>
                <c:ptCount val="3"/>
                <c:pt idx="0">
                  <c:v>941559.44999999984</c:v>
                </c:pt>
                <c:pt idx="1">
                  <c:v>812451.02000000025</c:v>
                </c:pt>
                <c:pt idx="2">
                  <c:v>213751.79999999996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'給付状況（3-2）'!$G$27:$G$36</c:f>
              <c:numCache>
                <c:formatCode>#,##0_ </c:formatCode>
                <c:ptCount val="10"/>
                <c:pt idx="0">
                  <c:v>12180.590000000002</c:v>
                </c:pt>
                <c:pt idx="1">
                  <c:v>360.14</c:v>
                </c:pt>
                <c:pt idx="2">
                  <c:v>26180.819999999996</c:v>
                </c:pt>
                <c:pt idx="3">
                  <c:v>272.22999999999996</c:v>
                </c:pt>
                <c:pt idx="4">
                  <c:v>107281.22000000002</c:v>
                </c:pt>
                <c:pt idx="5">
                  <c:v>7064.4199999999992</c:v>
                </c:pt>
                <c:pt idx="6">
                  <c:v>517819.5</c:v>
                </c:pt>
                <c:pt idx="7">
                  <c:v>5741.11</c:v>
                </c:pt>
                <c:pt idx="8">
                  <c:v>6149.9400000000005</c:v>
                </c:pt>
                <c:pt idx="9">
                  <c:v>3407.13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740680"/>
        <c:axId val="31073950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'給付状況（3-2）'!$E$27:$E$36</c:f>
              <c:numCache>
                <c:formatCode>#,##0_);[Red]\(#,##0\)</c:formatCode>
                <c:ptCount val="10"/>
                <c:pt idx="0">
                  <c:v>90</c:v>
                </c:pt>
                <c:pt idx="1">
                  <c:v>2</c:v>
                </c:pt>
                <c:pt idx="2">
                  <c:v>176</c:v>
                </c:pt>
                <c:pt idx="3">
                  <c:v>8</c:v>
                </c:pt>
                <c:pt idx="4">
                  <c:v>514</c:v>
                </c:pt>
                <c:pt idx="5">
                  <c:v>119</c:v>
                </c:pt>
                <c:pt idx="6">
                  <c:v>1928</c:v>
                </c:pt>
                <c:pt idx="7">
                  <c:v>23</c:v>
                </c:pt>
                <c:pt idx="8">
                  <c:v>28</c:v>
                </c:pt>
                <c:pt idx="9">
                  <c:v>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739112"/>
        <c:axId val="310737152"/>
      </c:lineChart>
      <c:catAx>
        <c:axId val="310739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10737152"/>
        <c:crosses val="autoZero"/>
        <c:auto val="1"/>
        <c:lblAlgn val="ctr"/>
        <c:lblOffset val="100"/>
        <c:noMultiLvlLbl val="0"/>
      </c:catAx>
      <c:valAx>
        <c:axId val="31073715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10739112"/>
        <c:crosses val="autoZero"/>
        <c:crossBetween val="between"/>
      </c:valAx>
      <c:valAx>
        <c:axId val="31073950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10740680"/>
        <c:crosses val="max"/>
        <c:crossBetween val="between"/>
      </c:valAx>
      <c:catAx>
        <c:axId val="310740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073950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20184.506890029723</c:v>
                </c:pt>
                <c:pt idx="1">
                  <c:v>34099.955804360638</c:v>
                </c:pt>
                <c:pt idx="2">
                  <c:v>93235.641155600606</c:v>
                </c:pt>
                <c:pt idx="3">
                  <c:v>118387.15765247407</c:v>
                </c:pt>
                <c:pt idx="4">
                  <c:v>154776.61356395087</c:v>
                </c:pt>
                <c:pt idx="5">
                  <c:v>175150.21792966814</c:v>
                </c:pt>
                <c:pt idx="6">
                  <c:v>198643.61407249473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623032"/>
        <c:axId val="310735584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3701</c:v>
                </c:pt>
                <c:pt idx="1">
                  <c:v>3394</c:v>
                </c:pt>
                <c:pt idx="2">
                  <c:v>5919</c:v>
                </c:pt>
                <c:pt idx="3">
                  <c:v>3476</c:v>
                </c:pt>
                <c:pt idx="4">
                  <c:v>2197</c:v>
                </c:pt>
                <c:pt idx="5">
                  <c:v>2019</c:v>
                </c:pt>
                <c:pt idx="6">
                  <c:v>938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733232"/>
        <c:axId val="310735192"/>
      </c:lineChart>
      <c:catAx>
        <c:axId val="31073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0735192"/>
        <c:crosses val="autoZero"/>
        <c:auto val="1"/>
        <c:lblAlgn val="ctr"/>
        <c:lblOffset val="100"/>
        <c:noMultiLvlLbl val="0"/>
      </c:catAx>
      <c:valAx>
        <c:axId val="31073519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10733232"/>
        <c:crosses val="autoZero"/>
        <c:crossBetween val="between"/>
      </c:valAx>
      <c:valAx>
        <c:axId val="31073558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11623032"/>
        <c:crosses val="max"/>
        <c:crossBetween val="between"/>
      </c:valAx>
      <c:catAx>
        <c:axId val="311623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0735584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1617936"/>
        <c:axId val="311623816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20184.506890029723</c:v>
                </c:pt>
                <c:pt idx="1">
                  <c:v>34099.955804360638</c:v>
                </c:pt>
                <c:pt idx="2">
                  <c:v>93235.641155600606</c:v>
                </c:pt>
                <c:pt idx="3">
                  <c:v>118387.15765247407</c:v>
                </c:pt>
                <c:pt idx="4">
                  <c:v>154776.61356395087</c:v>
                </c:pt>
                <c:pt idx="5">
                  <c:v>175150.21792966814</c:v>
                </c:pt>
                <c:pt idx="6">
                  <c:v>198643.61407249473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1616368"/>
        <c:axId val="311616760"/>
      </c:barChart>
      <c:catAx>
        <c:axId val="31161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1623816"/>
        <c:crosses val="autoZero"/>
        <c:auto val="1"/>
        <c:lblAlgn val="ctr"/>
        <c:lblOffset val="100"/>
        <c:noMultiLvlLbl val="0"/>
      </c:catAx>
      <c:valAx>
        <c:axId val="31162381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11617936"/>
        <c:crosses val="autoZero"/>
        <c:crossBetween val="between"/>
      </c:valAx>
      <c:valAx>
        <c:axId val="311616760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311616368"/>
        <c:crosses val="max"/>
        <c:crossBetween val="between"/>
      </c:valAx>
      <c:catAx>
        <c:axId val="311616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161676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7722</c:v>
                </c:pt>
                <c:pt idx="1">
                  <c:v>5167</c:v>
                </c:pt>
                <c:pt idx="2">
                  <c:v>8359</c:v>
                </c:pt>
                <c:pt idx="3">
                  <c:v>5073</c:v>
                </c:pt>
                <c:pt idx="4">
                  <c:v>4223</c:v>
                </c:pt>
                <c:pt idx="5">
                  <c:v>5190</c:v>
                </c:pt>
                <c:pt idx="6">
                  <c:v>3089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969</c:v>
                </c:pt>
                <c:pt idx="1">
                  <c:v>802</c:v>
                </c:pt>
                <c:pt idx="2">
                  <c:v>832</c:v>
                </c:pt>
                <c:pt idx="3">
                  <c:v>620</c:v>
                </c:pt>
                <c:pt idx="4">
                  <c:v>474</c:v>
                </c:pt>
                <c:pt idx="5">
                  <c:v>517</c:v>
                </c:pt>
                <c:pt idx="6">
                  <c:v>308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'認定者数（2-1.2）'!$D$6:$J$6</c:f>
              <c:numCache>
                <c:formatCode>#,##0_);[Red]\(#,##0\)</c:formatCode>
                <c:ptCount val="7"/>
                <c:pt idx="0">
                  <c:v>6753</c:v>
                </c:pt>
                <c:pt idx="1">
                  <c:v>4365</c:v>
                </c:pt>
                <c:pt idx="2">
                  <c:v>7527</c:v>
                </c:pt>
                <c:pt idx="3">
                  <c:v>4453</c:v>
                </c:pt>
                <c:pt idx="4">
                  <c:v>3749</c:v>
                </c:pt>
                <c:pt idx="5">
                  <c:v>4673</c:v>
                </c:pt>
                <c:pt idx="6">
                  <c:v>2781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'認定者数（2-1.2）'!$D$22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'認定者数（2-1.2）'!$D$23:$D$30</c:f>
              <c:numCache>
                <c:formatCode>#,##0_);[Red]\(#,##0\)</c:formatCode>
                <c:ptCount val="8"/>
                <c:pt idx="0">
                  <c:v>1276</c:v>
                </c:pt>
                <c:pt idx="1">
                  <c:v>1129</c:v>
                </c:pt>
                <c:pt idx="2">
                  <c:v>794</c:v>
                </c:pt>
                <c:pt idx="3">
                  <c:v>222</c:v>
                </c:pt>
                <c:pt idx="4">
                  <c:v>397</c:v>
                </c:pt>
                <c:pt idx="5">
                  <c:v>715</c:v>
                </c:pt>
                <c:pt idx="6">
                  <c:v>2695</c:v>
                </c:pt>
                <c:pt idx="7">
                  <c:v>494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'認定者数（2-1.2）'!$E$22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'認定者数（2-1.2）'!$E$23:$E$30</c:f>
              <c:numCache>
                <c:formatCode>#,##0_);[Red]\(#,##0\)</c:formatCode>
                <c:ptCount val="8"/>
                <c:pt idx="0">
                  <c:v>819</c:v>
                </c:pt>
                <c:pt idx="1">
                  <c:v>837</c:v>
                </c:pt>
                <c:pt idx="2">
                  <c:v>491</c:v>
                </c:pt>
                <c:pt idx="3">
                  <c:v>177</c:v>
                </c:pt>
                <c:pt idx="4">
                  <c:v>274</c:v>
                </c:pt>
                <c:pt idx="5">
                  <c:v>645</c:v>
                </c:pt>
                <c:pt idx="6">
                  <c:v>1526</c:v>
                </c:pt>
                <c:pt idx="7">
                  <c:v>398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'認定者数（2-1.2）'!$F$22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'認定者数（2-1.2）'!$F$23:$F$30</c:f>
              <c:numCache>
                <c:formatCode>#,##0_);[Red]\(#,##0\)</c:formatCode>
                <c:ptCount val="8"/>
                <c:pt idx="0">
                  <c:v>1155</c:v>
                </c:pt>
                <c:pt idx="1">
                  <c:v>1190</c:v>
                </c:pt>
                <c:pt idx="2">
                  <c:v>802</c:v>
                </c:pt>
                <c:pt idx="3">
                  <c:v>321</c:v>
                </c:pt>
                <c:pt idx="4">
                  <c:v>537</c:v>
                </c:pt>
                <c:pt idx="5">
                  <c:v>1335</c:v>
                </c:pt>
                <c:pt idx="6">
                  <c:v>2290</c:v>
                </c:pt>
                <c:pt idx="7">
                  <c:v>729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'認定者数（2-1.2）'!$G$22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'認定者数（2-1.2）'!$G$23:$G$30</c:f>
              <c:numCache>
                <c:formatCode>#,##0_);[Red]\(#,##0\)</c:formatCode>
                <c:ptCount val="8"/>
                <c:pt idx="0">
                  <c:v>727</c:v>
                </c:pt>
                <c:pt idx="1">
                  <c:v>686</c:v>
                </c:pt>
                <c:pt idx="2">
                  <c:v>574</c:v>
                </c:pt>
                <c:pt idx="3">
                  <c:v>212</c:v>
                </c:pt>
                <c:pt idx="4">
                  <c:v>291</c:v>
                </c:pt>
                <c:pt idx="5">
                  <c:v>635</c:v>
                </c:pt>
                <c:pt idx="6">
                  <c:v>1522</c:v>
                </c:pt>
                <c:pt idx="7">
                  <c:v>426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'認定者数（2-1.2）'!$H$22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'認定者数（2-1.2）'!$H$23:$H$30</c:f>
              <c:numCache>
                <c:formatCode>#,##0_);[Red]\(#,##0\)</c:formatCode>
                <c:ptCount val="8"/>
                <c:pt idx="0">
                  <c:v>626</c:v>
                </c:pt>
                <c:pt idx="1">
                  <c:v>557</c:v>
                </c:pt>
                <c:pt idx="2">
                  <c:v>437</c:v>
                </c:pt>
                <c:pt idx="3">
                  <c:v>201</c:v>
                </c:pt>
                <c:pt idx="4">
                  <c:v>256</c:v>
                </c:pt>
                <c:pt idx="5">
                  <c:v>611</c:v>
                </c:pt>
                <c:pt idx="6">
                  <c:v>1191</c:v>
                </c:pt>
                <c:pt idx="7">
                  <c:v>344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'認定者数（2-1.2）'!$I$22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'認定者数（2-1.2）'!$I$23:$I$30</c:f>
              <c:numCache>
                <c:formatCode>#,##0_);[Red]\(#,##0\)</c:formatCode>
                <c:ptCount val="8"/>
                <c:pt idx="0">
                  <c:v>901</c:v>
                </c:pt>
                <c:pt idx="1">
                  <c:v>665</c:v>
                </c:pt>
                <c:pt idx="2">
                  <c:v>467</c:v>
                </c:pt>
                <c:pt idx="3">
                  <c:v>196</c:v>
                </c:pt>
                <c:pt idx="4">
                  <c:v>331</c:v>
                </c:pt>
                <c:pt idx="5">
                  <c:v>710</c:v>
                </c:pt>
                <c:pt idx="6">
                  <c:v>1377</c:v>
                </c:pt>
                <c:pt idx="7">
                  <c:v>543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'認定者数（2-1.2）'!$J$22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'認定者数（2-1.2）'!$J$23:$J$30</c:f>
              <c:numCache>
                <c:formatCode>#,##0_);[Red]\(#,##0\)</c:formatCode>
                <c:ptCount val="8"/>
                <c:pt idx="0">
                  <c:v>525</c:v>
                </c:pt>
                <c:pt idx="1">
                  <c:v>449</c:v>
                </c:pt>
                <c:pt idx="2">
                  <c:v>279</c:v>
                </c:pt>
                <c:pt idx="3">
                  <c:v>146</c:v>
                </c:pt>
                <c:pt idx="4">
                  <c:v>178</c:v>
                </c:pt>
                <c:pt idx="5">
                  <c:v>373</c:v>
                </c:pt>
                <c:pt idx="6">
                  <c:v>803</c:v>
                </c:pt>
                <c:pt idx="7">
                  <c:v>336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9660816"/>
        <c:axId val="309657680"/>
      </c:barChart>
      <c:lineChart>
        <c:grouping val="standard"/>
        <c:varyColors val="0"/>
        <c:ser>
          <c:idx val="7"/>
          <c:order val="7"/>
          <c:tx>
            <c:strRef>
              <c:f>'認定者数（2-1.2）'!$L$22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'認定者数（2-1.2）'!$B$23:$C$29</c:f>
              <c:strCache>
                <c:ptCount val="7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</c:strCache>
            </c:strRef>
          </c:cat>
          <c:val>
            <c:numRef>
              <c:f>'認定者数（2-1.2）'!$L$23:$L$30</c:f>
              <c:numCache>
                <c:formatCode>0.0%</c:formatCode>
                <c:ptCount val="8"/>
                <c:pt idx="0">
                  <c:v>0.14380784276309513</c:v>
                </c:pt>
                <c:pt idx="1">
                  <c:v>0.18664725598402004</c:v>
                </c:pt>
                <c:pt idx="2">
                  <c:v>0.20985969318119779</c:v>
                </c:pt>
                <c:pt idx="3">
                  <c:v>0.15880706287683033</c:v>
                </c:pt>
                <c:pt idx="4">
                  <c:v>0.1626086331968685</c:v>
                </c:pt>
                <c:pt idx="5">
                  <c:v>0.16367486561329206</c:v>
                </c:pt>
                <c:pt idx="6">
                  <c:v>0.23629846045461139</c:v>
                </c:pt>
                <c:pt idx="7">
                  <c:v>0.16152136329958014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653760"/>
        <c:axId val="309661208"/>
      </c:lineChart>
      <c:catAx>
        <c:axId val="309660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09657680"/>
        <c:crosses val="autoZero"/>
        <c:auto val="1"/>
        <c:lblAlgn val="ctr"/>
        <c:lblOffset val="100"/>
        <c:noMultiLvlLbl val="0"/>
      </c:catAx>
      <c:valAx>
        <c:axId val="30965768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09660816"/>
        <c:crosses val="autoZero"/>
        <c:crossBetween val="between"/>
      </c:valAx>
      <c:valAx>
        <c:axId val="30966120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09653760"/>
        <c:crosses val="max"/>
        <c:crossBetween val="between"/>
      </c:valAx>
      <c:catAx>
        <c:axId val="309653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966120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0.59652376883479563</c:v>
                </c:pt>
                <c:pt idx="1">
                  <c:v>0.60594745966128816</c:v>
                </c:pt>
                <c:pt idx="2">
                  <c:v>0.63833211411850765</c:v>
                </c:pt>
                <c:pt idx="3">
                  <c:v>0.59271378708551481</c:v>
                </c:pt>
                <c:pt idx="4">
                  <c:v>0.62521294718909715</c:v>
                </c:pt>
                <c:pt idx="5">
                  <c:v>0.60280373831775702</c:v>
                </c:pt>
                <c:pt idx="6">
                  <c:v>0.55798616696155701</c:v>
                </c:pt>
                <c:pt idx="7">
                  <c:v>0.59253177209767238</c:v>
                </c:pt>
                <c:pt idx="8">
                  <c:v>0.57059781344498717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0.19807014984473667</c:v>
                </c:pt>
                <c:pt idx="1">
                  <c:v>0.20696092812374983</c:v>
                </c:pt>
                <c:pt idx="2">
                  <c:v>0.19458668617410388</c:v>
                </c:pt>
                <c:pt idx="3">
                  <c:v>0.193717277486911</c:v>
                </c:pt>
                <c:pt idx="4">
                  <c:v>0.14196479273140261</c:v>
                </c:pt>
                <c:pt idx="5">
                  <c:v>0.18044572250179727</c:v>
                </c:pt>
                <c:pt idx="6">
                  <c:v>0.21023001447643558</c:v>
                </c:pt>
                <c:pt idx="7">
                  <c:v>0.20562616021704982</c:v>
                </c:pt>
                <c:pt idx="8">
                  <c:v>0.18492672714584787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6.0563116103620029E-2</c:v>
                </c:pt>
                <c:pt idx="1">
                  <c:v>3.8805174023203097E-2</c:v>
                </c:pt>
                <c:pt idx="2">
                  <c:v>3.4235552304316019E-2</c:v>
                </c:pt>
                <c:pt idx="3">
                  <c:v>7.0898778359511347E-2</c:v>
                </c:pt>
                <c:pt idx="4">
                  <c:v>2.7825099375354913E-2</c:v>
                </c:pt>
                <c:pt idx="5">
                  <c:v>7.6923076923076927E-2</c:v>
                </c:pt>
                <c:pt idx="6">
                  <c:v>7.6564259289046158E-2</c:v>
                </c:pt>
                <c:pt idx="7">
                  <c:v>7.6395830358417821E-2</c:v>
                </c:pt>
                <c:pt idx="8">
                  <c:v>5.7455222144684813E-2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0.14484296521684764</c:v>
                </c:pt>
                <c:pt idx="1">
                  <c:v>0.14828643819175891</c:v>
                </c:pt>
                <c:pt idx="2">
                  <c:v>0.13284564740307242</c:v>
                </c:pt>
                <c:pt idx="3">
                  <c:v>0.14267015706806283</c:v>
                </c:pt>
                <c:pt idx="4">
                  <c:v>0.20499716070414536</c:v>
                </c:pt>
                <c:pt idx="5">
                  <c:v>0.13982746225736881</c:v>
                </c:pt>
                <c:pt idx="6">
                  <c:v>0.15521955927296124</c:v>
                </c:pt>
                <c:pt idx="7">
                  <c:v>0.12544623732685992</c:v>
                </c:pt>
                <c:pt idx="8">
                  <c:v>0.18702023726448011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9654544"/>
        <c:axId val="309656112"/>
      </c:barChart>
      <c:catAx>
        <c:axId val="309654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09656112"/>
        <c:crosses val="autoZero"/>
        <c:auto val="1"/>
        <c:lblAlgn val="ctr"/>
        <c:lblOffset val="100"/>
        <c:noMultiLvlLbl val="0"/>
      </c:catAx>
      <c:valAx>
        <c:axId val="30965611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09654544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0.39319912285092556</c:v>
                </c:pt>
                <c:pt idx="1">
                  <c:v>0.37503121317485827</c:v>
                </c:pt>
                <c:pt idx="2">
                  <c:v>0.44729899931542649</c:v>
                </c:pt>
                <c:pt idx="3">
                  <c:v>0.36727779033150315</c:v>
                </c:pt>
                <c:pt idx="4">
                  <c:v>0.38194477245243758</c:v>
                </c:pt>
                <c:pt idx="5">
                  <c:v>0.40484200884892374</c:v>
                </c:pt>
                <c:pt idx="6">
                  <c:v>0.36864626833841491</c:v>
                </c:pt>
                <c:pt idx="7">
                  <c:v>0.40445147110102292</c:v>
                </c:pt>
                <c:pt idx="8">
                  <c:v>0.37525999941008692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4.063181531806636E-2</c:v>
                </c:pt>
                <c:pt idx="1">
                  <c:v>4.3840708139725557E-2</c:v>
                </c:pt>
                <c:pt idx="2">
                  <c:v>3.8850235856191101E-2</c:v>
                </c:pt>
                <c:pt idx="3">
                  <c:v>3.4812968975383531E-2</c:v>
                </c:pt>
                <c:pt idx="4">
                  <c:v>2.3318635155114197E-2</c:v>
                </c:pt>
                <c:pt idx="5">
                  <c:v>3.7647610127395377E-2</c:v>
                </c:pt>
                <c:pt idx="6">
                  <c:v>4.7408038233692308E-2</c:v>
                </c:pt>
                <c:pt idx="7">
                  <c:v>4.3818283471571955E-2</c:v>
                </c:pt>
                <c:pt idx="8">
                  <c:v>3.440313968770662E-2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0.14642752467526246</c:v>
                </c:pt>
                <c:pt idx="1">
                  <c:v>9.842645512606539E-2</c:v>
                </c:pt>
                <c:pt idx="2">
                  <c:v>9.0369772655110411E-2</c:v>
                </c:pt>
                <c:pt idx="3">
                  <c:v>0.18217607870697983</c:v>
                </c:pt>
                <c:pt idx="4">
                  <c:v>6.2367714007834758E-2</c:v>
                </c:pt>
                <c:pt idx="5">
                  <c:v>0.17139229445681262</c:v>
                </c:pt>
                <c:pt idx="6">
                  <c:v>0.16770515630660102</c:v>
                </c:pt>
                <c:pt idx="7">
                  <c:v>0.19363881609579625</c:v>
                </c:pt>
                <c:pt idx="8">
                  <c:v>0.11237008036385733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0.41974153715574547</c:v>
                </c:pt>
                <c:pt idx="1">
                  <c:v>0.48270162355935087</c:v>
                </c:pt>
                <c:pt idx="2">
                  <c:v>0.42348099217327184</c:v>
                </c:pt>
                <c:pt idx="3">
                  <c:v>0.41573316198613347</c:v>
                </c:pt>
                <c:pt idx="4">
                  <c:v>0.53236887838461344</c:v>
                </c:pt>
                <c:pt idx="5">
                  <c:v>0.3861180865668683</c:v>
                </c:pt>
                <c:pt idx="6">
                  <c:v>0.41624053712129178</c:v>
                </c:pt>
                <c:pt idx="7">
                  <c:v>0.35809142933160876</c:v>
                </c:pt>
                <c:pt idx="8">
                  <c:v>0.47796678053834912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9659248"/>
        <c:axId val="309659640"/>
      </c:barChart>
      <c:catAx>
        <c:axId val="309659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09659640"/>
        <c:crosses val="autoZero"/>
        <c:auto val="1"/>
        <c:lblAlgn val="ctr"/>
        <c:lblOffset val="100"/>
        <c:noMultiLvlLbl val="0"/>
      </c:catAx>
      <c:valAx>
        <c:axId val="309659640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0965924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'給付状況（3-2）'!$G$5:$G$15</c:f>
              <c:numCache>
                <c:formatCode>#,##0_ </c:formatCode>
                <c:ptCount val="11"/>
                <c:pt idx="0">
                  <c:v>293476.46999999997</c:v>
                </c:pt>
                <c:pt idx="1">
                  <c:v>13264.99</c:v>
                </c:pt>
                <c:pt idx="2">
                  <c:v>67825.539999999964</c:v>
                </c:pt>
                <c:pt idx="3">
                  <c:v>14090.639999999996</c:v>
                </c:pt>
                <c:pt idx="4">
                  <c:v>39259.29</c:v>
                </c:pt>
                <c:pt idx="5">
                  <c:v>653674.74999999988</c:v>
                </c:pt>
                <c:pt idx="6">
                  <c:v>296406.11</c:v>
                </c:pt>
                <c:pt idx="7">
                  <c:v>135581.49000000002</c:v>
                </c:pt>
                <c:pt idx="8">
                  <c:v>17872.809999999998</c:v>
                </c:pt>
                <c:pt idx="9">
                  <c:v>210768.27</c:v>
                </c:pt>
                <c:pt idx="10">
                  <c:v>101110.19000000003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737936"/>
        <c:axId val="31073636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'給付状況（3-2）'!$E$5:$E$15</c:f>
              <c:numCache>
                <c:formatCode>#,##0_);[Red]\(#,##0\)</c:formatCode>
                <c:ptCount val="11"/>
                <c:pt idx="0">
                  <c:v>4799</c:v>
                </c:pt>
                <c:pt idx="1">
                  <c:v>194</c:v>
                </c:pt>
                <c:pt idx="2">
                  <c:v>1376</c:v>
                </c:pt>
                <c:pt idx="3">
                  <c:v>303</c:v>
                </c:pt>
                <c:pt idx="4">
                  <c:v>2815</c:v>
                </c:pt>
                <c:pt idx="5">
                  <c:v>5968</c:v>
                </c:pt>
                <c:pt idx="6">
                  <c:v>3073</c:v>
                </c:pt>
                <c:pt idx="7">
                  <c:v>1285</c:v>
                </c:pt>
                <c:pt idx="8">
                  <c:v>240</c:v>
                </c:pt>
                <c:pt idx="9">
                  <c:v>1028</c:v>
                </c:pt>
                <c:pt idx="10">
                  <c:v>7542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737544"/>
        <c:axId val="310738328"/>
      </c:lineChart>
      <c:catAx>
        <c:axId val="310737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10738328"/>
        <c:crosses val="autoZero"/>
        <c:auto val="1"/>
        <c:lblAlgn val="ctr"/>
        <c:lblOffset val="100"/>
        <c:noMultiLvlLbl val="0"/>
      </c:catAx>
      <c:valAx>
        <c:axId val="31073832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10737544"/>
        <c:crosses val="autoZero"/>
        <c:crossBetween val="between"/>
      </c:valAx>
      <c:valAx>
        <c:axId val="31073636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10737936"/>
        <c:crosses val="max"/>
        <c:crossBetween val="between"/>
      </c:valAx>
      <c:catAx>
        <c:axId val="310737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073636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'給付状況（3-2）'!$G$16:$G$26</c:f>
              <c:numCache>
                <c:formatCode>#,##0_ </c:formatCode>
                <c:ptCount val="11"/>
                <c:pt idx="0">
                  <c:v>25280.880000000005</c:v>
                </c:pt>
                <c:pt idx="1">
                  <c:v>112.1</c:v>
                </c:pt>
                <c:pt idx="2">
                  <c:v>13060.72</c:v>
                </c:pt>
                <c:pt idx="3">
                  <c:v>3898.7400000000002</c:v>
                </c:pt>
                <c:pt idx="4">
                  <c:v>4001.2000000000003</c:v>
                </c:pt>
                <c:pt idx="5">
                  <c:v>31501.670000000002</c:v>
                </c:pt>
                <c:pt idx="6">
                  <c:v>66801.430000000008</c:v>
                </c:pt>
                <c:pt idx="7">
                  <c:v>2735.22</c:v>
                </c:pt>
                <c:pt idx="8">
                  <c:v>606.70000000000005</c:v>
                </c:pt>
                <c:pt idx="9">
                  <c:v>19553.320000000007</c:v>
                </c:pt>
                <c:pt idx="10">
                  <c:v>22931.319999999996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739896"/>
        <c:axId val="31073676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'給付状況（3-2）'!$E$16:$E$26</c:f>
              <c:numCache>
                <c:formatCode>#,##0_);[Red]\(#,##0\)</c:formatCode>
                <c:ptCount val="11"/>
                <c:pt idx="0">
                  <c:v>1223</c:v>
                </c:pt>
                <c:pt idx="1">
                  <c:v>3</c:v>
                </c:pt>
                <c:pt idx="2">
                  <c:v>397</c:v>
                </c:pt>
                <c:pt idx="3">
                  <c:v>109</c:v>
                </c:pt>
                <c:pt idx="4">
                  <c:v>307</c:v>
                </c:pt>
                <c:pt idx="5">
                  <c:v>1180</c:v>
                </c:pt>
                <c:pt idx="6">
                  <c:v>2117</c:v>
                </c:pt>
                <c:pt idx="7">
                  <c:v>80</c:v>
                </c:pt>
                <c:pt idx="8">
                  <c:v>14</c:v>
                </c:pt>
                <c:pt idx="9">
                  <c:v>250</c:v>
                </c:pt>
                <c:pt idx="10">
                  <c:v>3824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735976"/>
        <c:axId val="310738720"/>
      </c:lineChart>
      <c:catAx>
        <c:axId val="310735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10738720"/>
        <c:crosses val="autoZero"/>
        <c:auto val="1"/>
        <c:lblAlgn val="ctr"/>
        <c:lblOffset val="100"/>
        <c:noMultiLvlLbl val="0"/>
      </c:catAx>
      <c:valAx>
        <c:axId val="31073872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10735976"/>
        <c:crosses val="autoZero"/>
        <c:crossBetween val="between"/>
      </c:valAx>
      <c:valAx>
        <c:axId val="31073676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10739896"/>
        <c:crosses val="max"/>
        <c:crossBetween val="between"/>
      </c:valAx>
      <c:catAx>
        <c:axId val="310739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07367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29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03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9</xdr:row>
      <xdr:rowOff>9531</xdr:rowOff>
    </xdr:from>
    <xdr:to>
      <xdr:col>4</xdr:col>
      <xdr:colOff>331088</xdr:colOff>
      <xdr:row>17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9</xdr:row>
      <xdr:rowOff>9530</xdr:rowOff>
    </xdr:from>
    <xdr:to>
      <xdr:col>8</xdr:col>
      <xdr:colOff>169674</xdr:colOff>
      <xdr:row>17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9</xdr:row>
      <xdr:rowOff>28581</xdr:rowOff>
    </xdr:from>
    <xdr:to>
      <xdr:col>11</xdr:col>
      <xdr:colOff>635892</xdr:colOff>
      <xdr:row>17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12</xdr:col>
      <xdr:colOff>0</xdr:colOff>
      <xdr:row>43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</xdr:rowOff>
    </xdr:from>
    <xdr:to>
      <xdr:col>8</xdr:col>
      <xdr:colOff>0</xdr:colOff>
      <xdr:row>51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8</xdr:col>
      <xdr:colOff>0</xdr:colOff>
      <xdr:row>62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51</xdr:row>
      <xdr:rowOff>104775</xdr:rowOff>
    </xdr:from>
    <xdr:to>
      <xdr:col>7</xdr:col>
      <xdr:colOff>47625</xdr:colOff>
      <xdr:row>52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73</xdr:row>
      <xdr:rowOff>0</xdr:rowOff>
    </xdr:from>
    <xdr:to>
      <xdr:col>4</xdr:col>
      <xdr:colOff>0</xdr:colOff>
      <xdr:row>80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73</xdr:row>
      <xdr:rowOff>0</xdr:rowOff>
    </xdr:from>
    <xdr:to>
      <xdr:col>8</xdr:col>
      <xdr:colOff>0</xdr:colOff>
      <xdr:row>80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62</xdr:row>
      <xdr:rowOff>1</xdr:rowOff>
    </xdr:from>
    <xdr:to>
      <xdr:col>7</xdr:col>
      <xdr:colOff>962024</xdr:colOff>
      <xdr:row>73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40</xdr:row>
      <xdr:rowOff>114300</xdr:rowOff>
    </xdr:from>
    <xdr:to>
      <xdr:col>7</xdr:col>
      <xdr:colOff>323850</xdr:colOff>
      <xdr:row>41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62</xdr:row>
      <xdr:rowOff>114300</xdr:rowOff>
    </xdr:from>
    <xdr:to>
      <xdr:col>2</xdr:col>
      <xdr:colOff>95250</xdr:colOff>
      <xdr:row>63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62</xdr:row>
      <xdr:rowOff>95250</xdr:rowOff>
    </xdr:from>
    <xdr:to>
      <xdr:col>6</xdr:col>
      <xdr:colOff>952499</xdr:colOff>
      <xdr:row>63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51</xdr:row>
      <xdr:rowOff>123825</xdr:rowOff>
    </xdr:from>
    <xdr:to>
      <xdr:col>2</xdr:col>
      <xdr:colOff>19050</xdr:colOff>
      <xdr:row>52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40.3%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32.6%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55.9%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60.4%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57.5%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56.9%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55.1%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37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43</v>
      </c>
    </row>
    <row r="40" spans="2:11" ht="24.95" customHeight="1" x14ac:dyDescent="0.15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 x14ac:dyDescent="0.15">
      <c r="A1" s="13" t="s">
        <v>11</v>
      </c>
    </row>
    <row r="2" spans="1:12" ht="14.1" customHeight="1" x14ac:dyDescent="0.15">
      <c r="G2" s="25" t="s">
        <v>36</v>
      </c>
      <c r="H2" s="25"/>
    </row>
    <row r="3" spans="1:12" ht="20.100000000000001" customHeight="1" x14ac:dyDescent="0.15">
      <c r="B3" s="15"/>
      <c r="C3" s="189" t="s">
        <v>0</v>
      </c>
      <c r="D3" s="191" t="s">
        <v>12</v>
      </c>
      <c r="E3" s="20"/>
      <c r="F3" s="21"/>
      <c r="G3" s="189" t="s">
        <v>13</v>
      </c>
      <c r="H3" s="189" t="s">
        <v>14</v>
      </c>
      <c r="I3" s="27"/>
    </row>
    <row r="4" spans="1:12" ht="20.100000000000001" customHeight="1" thickBot="1" x14ac:dyDescent="0.2">
      <c r="B4" s="16"/>
      <c r="C4" s="190"/>
      <c r="D4" s="192"/>
      <c r="E4" s="22" t="s">
        <v>15</v>
      </c>
      <c r="F4" s="23" t="s">
        <v>16</v>
      </c>
      <c r="G4" s="190"/>
      <c r="H4" s="190"/>
      <c r="I4" s="27"/>
      <c r="J4" s="28" t="s">
        <v>26</v>
      </c>
      <c r="K4" s="25" t="s">
        <v>42</v>
      </c>
      <c r="L4" s="25" t="s">
        <v>41</v>
      </c>
    </row>
    <row r="5" spans="1:12" ht="20.100000000000001" customHeight="1" thickTop="1" thickBot="1" x14ac:dyDescent="0.2">
      <c r="B5" s="17" t="s">
        <v>17</v>
      </c>
      <c r="C5" s="29">
        <f>SUM(C6:C13)</f>
        <v>715814</v>
      </c>
      <c r="D5" s="30">
        <f>SUM(E5:F5)</f>
        <v>212190</v>
      </c>
      <c r="E5" s="31">
        <f>SUM(E6:E13)</f>
        <v>107174</v>
      </c>
      <c r="F5" s="32">
        <f t="shared" ref="F5:G5" si="0">SUM(F6:F13)</f>
        <v>105016</v>
      </c>
      <c r="G5" s="29">
        <f t="shared" si="0"/>
        <v>224679</v>
      </c>
      <c r="H5" s="33">
        <f>D5/C5</f>
        <v>0.29643175461781973</v>
      </c>
      <c r="I5" s="26"/>
      <c r="J5" s="24">
        <f t="shared" ref="J5:J13" si="1">C5-D5-G5</f>
        <v>278945</v>
      </c>
      <c r="K5" s="58">
        <f>E5/C5</f>
        <v>0.14972325212974319</v>
      </c>
      <c r="L5" s="58">
        <f>F5/C5</f>
        <v>0.14670850248807651</v>
      </c>
    </row>
    <row r="6" spans="1:12" ht="20.100000000000001" customHeight="1" thickTop="1" x14ac:dyDescent="0.15">
      <c r="B6" s="18" t="s">
        <v>18</v>
      </c>
      <c r="C6" s="34">
        <v>183964</v>
      </c>
      <c r="D6" s="35">
        <f t="shared" ref="D6:D13" si="2">SUM(E6:F6)</f>
        <v>41924</v>
      </c>
      <c r="E6" s="36">
        <v>23273</v>
      </c>
      <c r="F6" s="37">
        <v>18651</v>
      </c>
      <c r="G6" s="34">
        <v>59264</v>
      </c>
      <c r="H6" s="38">
        <f t="shared" ref="H6:H13" si="3">D6/C6</f>
        <v>0.22789241373312169</v>
      </c>
      <c r="I6" s="26"/>
      <c r="J6" s="24">
        <f t="shared" si="1"/>
        <v>82776</v>
      </c>
      <c r="K6" s="58">
        <f t="shared" ref="K6:K13" si="4">E6/C6</f>
        <v>0.12650844730490748</v>
      </c>
      <c r="L6" s="58">
        <f t="shared" ref="L6:L13" si="5">F6/C6</f>
        <v>0.10138396642821422</v>
      </c>
    </row>
    <row r="7" spans="1:12" ht="20.100000000000001" customHeight="1" x14ac:dyDescent="0.15">
      <c r="B7" s="19" t="s">
        <v>19</v>
      </c>
      <c r="C7" s="39">
        <v>95001</v>
      </c>
      <c r="D7" s="40">
        <f t="shared" si="2"/>
        <v>29537</v>
      </c>
      <c r="E7" s="41">
        <v>14941</v>
      </c>
      <c r="F7" s="42">
        <v>14596</v>
      </c>
      <c r="G7" s="39">
        <v>29877</v>
      </c>
      <c r="H7" s="43">
        <f t="shared" si="3"/>
        <v>0.31091251671035042</v>
      </c>
      <c r="I7" s="26"/>
      <c r="J7" s="24">
        <f t="shared" si="1"/>
        <v>35587</v>
      </c>
      <c r="K7" s="58">
        <f t="shared" si="4"/>
        <v>0.15727202871548721</v>
      </c>
      <c r="L7" s="58">
        <f t="shared" si="5"/>
        <v>0.15364048799486321</v>
      </c>
    </row>
    <row r="8" spans="1:12" ht="20.100000000000001" customHeight="1" x14ac:dyDescent="0.15">
      <c r="B8" s="19" t="s">
        <v>20</v>
      </c>
      <c r="C8" s="39">
        <v>52919</v>
      </c>
      <c r="D8" s="40">
        <f t="shared" si="2"/>
        <v>18317</v>
      </c>
      <c r="E8" s="41">
        <v>8999</v>
      </c>
      <c r="F8" s="42">
        <v>9318</v>
      </c>
      <c r="G8" s="39">
        <v>16198</v>
      </c>
      <c r="H8" s="43">
        <f t="shared" si="3"/>
        <v>0.34613276894877076</v>
      </c>
      <c r="I8" s="26"/>
      <c r="J8" s="24">
        <f t="shared" si="1"/>
        <v>18404</v>
      </c>
      <c r="K8" s="58">
        <f t="shared" si="4"/>
        <v>0.17005234414860448</v>
      </c>
      <c r="L8" s="58">
        <f t="shared" si="5"/>
        <v>0.17608042480016628</v>
      </c>
    </row>
    <row r="9" spans="1:12" ht="20.100000000000001" customHeight="1" x14ac:dyDescent="0.15">
      <c r="B9" s="19" t="s">
        <v>21</v>
      </c>
      <c r="C9" s="39">
        <v>31958</v>
      </c>
      <c r="D9" s="40">
        <f t="shared" si="2"/>
        <v>9288</v>
      </c>
      <c r="E9" s="41">
        <v>4755</v>
      </c>
      <c r="F9" s="42">
        <v>4533</v>
      </c>
      <c r="G9" s="39">
        <v>10222</v>
      </c>
      <c r="H9" s="43">
        <f t="shared" si="3"/>
        <v>0.2906314537830903</v>
      </c>
      <c r="I9" s="26"/>
      <c r="J9" s="24">
        <f t="shared" si="1"/>
        <v>12448</v>
      </c>
      <c r="K9" s="58">
        <f t="shared" si="4"/>
        <v>0.14878903560923712</v>
      </c>
      <c r="L9" s="58">
        <f t="shared" si="5"/>
        <v>0.14184241817385318</v>
      </c>
    </row>
    <row r="10" spans="1:12" ht="20.100000000000001" customHeight="1" x14ac:dyDescent="0.15">
      <c r="B10" s="19" t="s">
        <v>22</v>
      </c>
      <c r="C10" s="39">
        <v>46325</v>
      </c>
      <c r="D10" s="40">
        <f t="shared" si="2"/>
        <v>13923</v>
      </c>
      <c r="E10" s="41">
        <v>6680</v>
      </c>
      <c r="F10" s="42">
        <v>7243</v>
      </c>
      <c r="G10" s="39">
        <v>14483</v>
      </c>
      <c r="H10" s="43">
        <f t="shared" si="3"/>
        <v>0.30055045871559632</v>
      </c>
      <c r="I10" s="26"/>
      <c r="J10" s="24">
        <f t="shared" si="1"/>
        <v>17919</v>
      </c>
      <c r="K10" s="58">
        <f t="shared" si="4"/>
        <v>0.14419859686994063</v>
      </c>
      <c r="L10" s="58">
        <f t="shared" si="5"/>
        <v>0.15635186184565569</v>
      </c>
    </row>
    <row r="11" spans="1:12" ht="20.100000000000001" customHeight="1" x14ac:dyDescent="0.15">
      <c r="B11" s="19" t="s">
        <v>23</v>
      </c>
      <c r="C11" s="39">
        <v>102125</v>
      </c>
      <c r="D11" s="40">
        <f t="shared" si="2"/>
        <v>30695</v>
      </c>
      <c r="E11" s="41">
        <v>15080</v>
      </c>
      <c r="F11" s="42">
        <v>15615</v>
      </c>
      <c r="G11" s="39">
        <v>32610</v>
      </c>
      <c r="H11" s="43">
        <f t="shared" si="3"/>
        <v>0.30056303549571606</v>
      </c>
      <c r="I11" s="26"/>
      <c r="J11" s="24">
        <f t="shared" si="1"/>
        <v>38820</v>
      </c>
      <c r="K11" s="58">
        <f t="shared" si="4"/>
        <v>0.14766217870257037</v>
      </c>
      <c r="L11" s="58">
        <f t="shared" si="5"/>
        <v>0.15290085679314566</v>
      </c>
    </row>
    <row r="12" spans="1:12" ht="20.100000000000001" customHeight="1" x14ac:dyDescent="0.15">
      <c r="B12" s="19" t="s">
        <v>24</v>
      </c>
      <c r="C12" s="39">
        <v>143512</v>
      </c>
      <c r="D12" s="40">
        <f t="shared" si="2"/>
        <v>48261</v>
      </c>
      <c r="E12" s="41">
        <v>23808</v>
      </c>
      <c r="F12" s="42">
        <v>24453</v>
      </c>
      <c r="G12" s="39">
        <v>43656</v>
      </c>
      <c r="H12" s="43">
        <f t="shared" si="3"/>
        <v>0.33628546741735882</v>
      </c>
      <c r="I12" s="26"/>
      <c r="J12" s="24">
        <f t="shared" si="1"/>
        <v>51595</v>
      </c>
      <c r="K12" s="58">
        <f t="shared" si="4"/>
        <v>0.16589553486816433</v>
      </c>
      <c r="L12" s="58">
        <f t="shared" si="5"/>
        <v>0.17038993254919449</v>
      </c>
    </row>
    <row r="13" spans="1:12" ht="20.100000000000001" customHeight="1" x14ac:dyDescent="0.15">
      <c r="B13" s="19" t="s">
        <v>25</v>
      </c>
      <c r="C13" s="39">
        <v>60010</v>
      </c>
      <c r="D13" s="40">
        <f t="shared" si="2"/>
        <v>20245</v>
      </c>
      <c r="E13" s="41">
        <v>9638</v>
      </c>
      <c r="F13" s="42">
        <v>10607</v>
      </c>
      <c r="G13" s="39">
        <v>18369</v>
      </c>
      <c r="H13" s="43">
        <f t="shared" si="3"/>
        <v>0.33736043992667891</v>
      </c>
      <c r="I13" s="26"/>
      <c r="J13" s="24">
        <f t="shared" si="1"/>
        <v>21396</v>
      </c>
      <c r="K13" s="58">
        <f t="shared" si="4"/>
        <v>0.1606065655724046</v>
      </c>
      <c r="L13" s="58">
        <f t="shared" si="5"/>
        <v>0.17675387435427428</v>
      </c>
    </row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2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 x14ac:dyDescent="0.15">
      <c r="A1" s="13" t="s">
        <v>45</v>
      </c>
      <c r="B1" s="13"/>
    </row>
    <row r="2" spans="1:12" ht="14.1" customHeight="1" x14ac:dyDescent="0.15">
      <c r="K2" s="44" t="s">
        <v>2</v>
      </c>
    </row>
    <row r="3" spans="1:12" ht="20.100000000000001" customHeight="1" x14ac:dyDescent="0.15">
      <c r="B3" s="118"/>
      <c r="C3" s="110"/>
      <c r="D3" s="111" t="s">
        <v>27</v>
      </c>
      <c r="E3" s="112" t="s">
        <v>28</v>
      </c>
      <c r="F3" s="112" t="s">
        <v>29</v>
      </c>
      <c r="G3" s="112" t="s">
        <v>30</v>
      </c>
      <c r="H3" s="112" t="s">
        <v>31</v>
      </c>
      <c r="I3" s="112" t="s">
        <v>32</v>
      </c>
      <c r="J3" s="111" t="s">
        <v>33</v>
      </c>
      <c r="K3" s="113" t="s">
        <v>34</v>
      </c>
      <c r="L3" s="114" t="s">
        <v>1</v>
      </c>
    </row>
    <row r="4" spans="1:12" ht="20.100000000000001" customHeight="1" x14ac:dyDescent="0.15">
      <c r="B4" s="193" t="s">
        <v>62</v>
      </c>
      <c r="C4" s="194"/>
      <c r="D4" s="45">
        <f>SUM(D5:D6)</f>
        <v>7722</v>
      </c>
      <c r="E4" s="46">
        <f t="shared" ref="E4:K4" si="0">SUM(E5:E6)</f>
        <v>5167</v>
      </c>
      <c r="F4" s="46">
        <f t="shared" si="0"/>
        <v>8359</v>
      </c>
      <c r="G4" s="46">
        <f t="shared" si="0"/>
        <v>5073</v>
      </c>
      <c r="H4" s="46">
        <f t="shared" si="0"/>
        <v>4223</v>
      </c>
      <c r="I4" s="46">
        <f t="shared" si="0"/>
        <v>5190</v>
      </c>
      <c r="J4" s="45">
        <f t="shared" si="0"/>
        <v>3089</v>
      </c>
      <c r="K4" s="47">
        <f t="shared" si="0"/>
        <v>38823</v>
      </c>
      <c r="L4" s="55">
        <f>K4/人口統計!D5</f>
        <v>0.1829633818747349</v>
      </c>
    </row>
    <row r="5" spans="1:12" ht="20.100000000000001" customHeight="1" x14ac:dyDescent="0.15">
      <c r="B5" s="115"/>
      <c r="C5" s="116" t="s">
        <v>39</v>
      </c>
      <c r="D5" s="48">
        <v>969</v>
      </c>
      <c r="E5" s="49">
        <v>802</v>
      </c>
      <c r="F5" s="49">
        <v>832</v>
      </c>
      <c r="G5" s="49">
        <v>620</v>
      </c>
      <c r="H5" s="49">
        <v>474</v>
      </c>
      <c r="I5" s="49">
        <v>517</v>
      </c>
      <c r="J5" s="48">
        <v>308</v>
      </c>
      <c r="K5" s="50">
        <f>SUM(D5:J5)</f>
        <v>4522</v>
      </c>
      <c r="L5" s="56">
        <f>K5/人口統計!D5</f>
        <v>2.1311089118243084E-2</v>
      </c>
    </row>
    <row r="6" spans="1:12" ht="20.100000000000001" customHeight="1" x14ac:dyDescent="0.15">
      <c r="B6" s="115"/>
      <c r="C6" s="117" t="s">
        <v>40</v>
      </c>
      <c r="D6" s="51">
        <v>6753</v>
      </c>
      <c r="E6" s="52">
        <v>4365</v>
      </c>
      <c r="F6" s="52">
        <v>7527</v>
      </c>
      <c r="G6" s="52">
        <v>4453</v>
      </c>
      <c r="H6" s="52">
        <v>3749</v>
      </c>
      <c r="I6" s="52">
        <v>4673</v>
      </c>
      <c r="J6" s="51">
        <v>2781</v>
      </c>
      <c r="K6" s="53">
        <f>SUM(D6:J6)</f>
        <v>34301</v>
      </c>
      <c r="L6" s="57">
        <f>K6/人口統計!D5</f>
        <v>0.16165229275649182</v>
      </c>
    </row>
    <row r="7" spans="1:12" ht="20.100000000000001" customHeight="1" thickBot="1" x14ac:dyDescent="0.2">
      <c r="B7" s="193" t="s">
        <v>63</v>
      </c>
      <c r="C7" s="194"/>
      <c r="D7" s="45">
        <v>89</v>
      </c>
      <c r="E7" s="46">
        <v>121</v>
      </c>
      <c r="F7" s="46">
        <v>115</v>
      </c>
      <c r="G7" s="46">
        <v>107</v>
      </c>
      <c r="H7" s="46">
        <v>97</v>
      </c>
      <c r="I7" s="46">
        <v>90</v>
      </c>
      <c r="J7" s="45">
        <v>76</v>
      </c>
      <c r="K7" s="47">
        <f>SUM(D7:J7)</f>
        <v>695</v>
      </c>
      <c r="L7" s="78"/>
    </row>
    <row r="8" spans="1:12" ht="20.100000000000001" customHeight="1" thickTop="1" x14ac:dyDescent="0.15">
      <c r="B8" s="195" t="s">
        <v>35</v>
      </c>
      <c r="C8" s="196"/>
      <c r="D8" s="35">
        <f>D4+D7</f>
        <v>7811</v>
      </c>
      <c r="E8" s="34">
        <f t="shared" ref="E8:K8" si="1">E4+E7</f>
        <v>5288</v>
      </c>
      <c r="F8" s="34">
        <f t="shared" si="1"/>
        <v>8474</v>
      </c>
      <c r="G8" s="34">
        <f t="shared" si="1"/>
        <v>5180</v>
      </c>
      <c r="H8" s="34">
        <f t="shared" si="1"/>
        <v>4320</v>
      </c>
      <c r="I8" s="34">
        <f t="shared" si="1"/>
        <v>5280</v>
      </c>
      <c r="J8" s="35">
        <f t="shared" si="1"/>
        <v>3165</v>
      </c>
      <c r="K8" s="54">
        <f t="shared" si="1"/>
        <v>39518</v>
      </c>
      <c r="L8" s="79"/>
    </row>
    <row r="9" spans="1:12" ht="20.100000000000001" customHeight="1" x14ac:dyDescent="0.15"/>
    <row r="10" spans="1:12" ht="20.100000000000001" customHeight="1" x14ac:dyDescent="0.15"/>
    <row r="11" spans="1:12" ht="20.100000000000001" customHeight="1" x14ac:dyDescent="0.15"/>
    <row r="12" spans="1:12" ht="20.100000000000001" customHeight="1" x14ac:dyDescent="0.15"/>
    <row r="13" spans="1:12" ht="20.100000000000001" customHeight="1" x14ac:dyDescent="0.15"/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>
      <c r="A20" s="13" t="s">
        <v>44</v>
      </c>
    </row>
    <row r="21" spans="1:12" ht="14.1" customHeight="1" x14ac:dyDescent="0.15">
      <c r="K21" s="44" t="s">
        <v>2</v>
      </c>
    </row>
    <row r="22" spans="1:12" ht="20.100000000000001" customHeight="1" x14ac:dyDescent="0.15">
      <c r="B22" s="182"/>
      <c r="C22" s="183"/>
      <c r="D22" s="184" t="s">
        <v>27</v>
      </c>
      <c r="E22" s="185" t="s">
        <v>28</v>
      </c>
      <c r="F22" s="185" t="s">
        <v>29</v>
      </c>
      <c r="G22" s="185" t="s">
        <v>30</v>
      </c>
      <c r="H22" s="185" t="s">
        <v>31</v>
      </c>
      <c r="I22" s="185" t="s">
        <v>32</v>
      </c>
      <c r="J22" s="184" t="s">
        <v>33</v>
      </c>
      <c r="K22" s="186" t="s">
        <v>34</v>
      </c>
      <c r="L22" s="187" t="s">
        <v>1</v>
      </c>
    </row>
    <row r="23" spans="1:12" ht="20.100000000000001" customHeight="1" x14ac:dyDescent="0.15">
      <c r="B23" s="197" t="s">
        <v>18</v>
      </c>
      <c r="C23" s="199"/>
      <c r="D23" s="40">
        <v>1276</v>
      </c>
      <c r="E23" s="39">
        <v>819</v>
      </c>
      <c r="F23" s="39">
        <v>1155</v>
      </c>
      <c r="G23" s="39">
        <v>727</v>
      </c>
      <c r="H23" s="39">
        <v>626</v>
      </c>
      <c r="I23" s="39">
        <v>901</v>
      </c>
      <c r="J23" s="40">
        <v>525</v>
      </c>
      <c r="K23" s="167">
        <f t="shared" ref="K23:K30" si="2">SUM(D23:J23)</f>
        <v>6029</v>
      </c>
      <c r="L23" s="188">
        <f>K23/人口統計!D6</f>
        <v>0.14380784276309513</v>
      </c>
    </row>
    <row r="24" spans="1:12" ht="20.100000000000001" customHeight="1" x14ac:dyDescent="0.15">
      <c r="B24" s="197" t="s">
        <v>19</v>
      </c>
      <c r="C24" s="199"/>
      <c r="D24" s="45">
        <v>1129</v>
      </c>
      <c r="E24" s="46">
        <v>837</v>
      </c>
      <c r="F24" s="46">
        <v>1190</v>
      </c>
      <c r="G24" s="46">
        <v>686</v>
      </c>
      <c r="H24" s="46">
        <v>557</v>
      </c>
      <c r="I24" s="46">
        <v>665</v>
      </c>
      <c r="J24" s="45">
        <v>449</v>
      </c>
      <c r="K24" s="47">
        <f t="shared" si="2"/>
        <v>5513</v>
      </c>
      <c r="L24" s="55">
        <f>K24/人口統計!D7</f>
        <v>0.18664725598402004</v>
      </c>
    </row>
    <row r="25" spans="1:12" ht="20.100000000000001" customHeight="1" x14ac:dyDescent="0.15">
      <c r="B25" s="197" t="s">
        <v>20</v>
      </c>
      <c r="C25" s="199"/>
      <c r="D25" s="45">
        <v>794</v>
      </c>
      <c r="E25" s="46">
        <v>491</v>
      </c>
      <c r="F25" s="46">
        <v>802</v>
      </c>
      <c r="G25" s="46">
        <v>574</v>
      </c>
      <c r="H25" s="46">
        <v>437</v>
      </c>
      <c r="I25" s="46">
        <v>467</v>
      </c>
      <c r="J25" s="45">
        <v>279</v>
      </c>
      <c r="K25" s="47">
        <f t="shared" si="2"/>
        <v>3844</v>
      </c>
      <c r="L25" s="55">
        <f>K25/人口統計!D8</f>
        <v>0.20985969318119779</v>
      </c>
    </row>
    <row r="26" spans="1:12" ht="20.100000000000001" customHeight="1" x14ac:dyDescent="0.15">
      <c r="B26" s="197" t="s">
        <v>21</v>
      </c>
      <c r="C26" s="199"/>
      <c r="D26" s="45">
        <v>222</v>
      </c>
      <c r="E26" s="46">
        <v>177</v>
      </c>
      <c r="F26" s="46">
        <v>321</v>
      </c>
      <c r="G26" s="46">
        <v>212</v>
      </c>
      <c r="H26" s="46">
        <v>201</v>
      </c>
      <c r="I26" s="46">
        <v>196</v>
      </c>
      <c r="J26" s="45">
        <v>146</v>
      </c>
      <c r="K26" s="47">
        <f t="shared" si="2"/>
        <v>1475</v>
      </c>
      <c r="L26" s="55">
        <f>K26/人口統計!D9</f>
        <v>0.15880706287683033</v>
      </c>
    </row>
    <row r="27" spans="1:12" ht="20.100000000000001" customHeight="1" x14ac:dyDescent="0.15">
      <c r="B27" s="197" t="s">
        <v>22</v>
      </c>
      <c r="C27" s="199"/>
      <c r="D27" s="45">
        <v>397</v>
      </c>
      <c r="E27" s="46">
        <v>274</v>
      </c>
      <c r="F27" s="46">
        <v>537</v>
      </c>
      <c r="G27" s="46">
        <v>291</v>
      </c>
      <c r="H27" s="46">
        <v>256</v>
      </c>
      <c r="I27" s="46">
        <v>331</v>
      </c>
      <c r="J27" s="45">
        <v>178</v>
      </c>
      <c r="K27" s="47">
        <f t="shared" si="2"/>
        <v>2264</v>
      </c>
      <c r="L27" s="55">
        <f>K27/人口統計!D10</f>
        <v>0.1626086331968685</v>
      </c>
    </row>
    <row r="28" spans="1:12" ht="20.100000000000001" customHeight="1" x14ac:dyDescent="0.15">
      <c r="B28" s="197" t="s">
        <v>23</v>
      </c>
      <c r="C28" s="199"/>
      <c r="D28" s="45">
        <v>715</v>
      </c>
      <c r="E28" s="46">
        <v>645</v>
      </c>
      <c r="F28" s="46">
        <v>1335</v>
      </c>
      <c r="G28" s="46">
        <v>635</v>
      </c>
      <c r="H28" s="46">
        <v>611</v>
      </c>
      <c r="I28" s="46">
        <v>710</v>
      </c>
      <c r="J28" s="45">
        <v>373</v>
      </c>
      <c r="K28" s="47">
        <f t="shared" si="2"/>
        <v>5024</v>
      </c>
      <c r="L28" s="55">
        <f>K28/人口統計!D11</f>
        <v>0.16367486561329206</v>
      </c>
    </row>
    <row r="29" spans="1:12" ht="20.100000000000001" customHeight="1" x14ac:dyDescent="0.15">
      <c r="B29" s="197" t="s">
        <v>24</v>
      </c>
      <c r="C29" s="198"/>
      <c r="D29" s="40">
        <v>2695</v>
      </c>
      <c r="E29" s="39">
        <v>1526</v>
      </c>
      <c r="F29" s="39">
        <v>2290</v>
      </c>
      <c r="G29" s="39">
        <v>1522</v>
      </c>
      <c r="H29" s="39">
        <v>1191</v>
      </c>
      <c r="I29" s="39">
        <v>1377</v>
      </c>
      <c r="J29" s="40">
        <v>803</v>
      </c>
      <c r="K29" s="167">
        <f t="shared" si="2"/>
        <v>11404</v>
      </c>
      <c r="L29" s="168">
        <f>K29/人口統計!D12</f>
        <v>0.23629846045461139</v>
      </c>
    </row>
    <row r="30" spans="1:12" ht="20.100000000000001" customHeight="1" x14ac:dyDescent="0.15">
      <c r="B30" s="197" t="s">
        <v>25</v>
      </c>
      <c r="C30" s="198"/>
      <c r="D30" s="40">
        <v>494</v>
      </c>
      <c r="E30" s="39">
        <v>398</v>
      </c>
      <c r="F30" s="39">
        <v>729</v>
      </c>
      <c r="G30" s="39">
        <v>426</v>
      </c>
      <c r="H30" s="39">
        <v>344</v>
      </c>
      <c r="I30" s="39">
        <v>543</v>
      </c>
      <c r="J30" s="40">
        <v>336</v>
      </c>
      <c r="K30" s="167">
        <f t="shared" si="2"/>
        <v>3270</v>
      </c>
      <c r="L30" s="168">
        <f>K30/人口統計!D13</f>
        <v>0.16152136329958014</v>
      </c>
    </row>
    <row r="31" spans="1:12" ht="20.100000000000001" customHeight="1" x14ac:dyDescent="0.15">
      <c r="C31" s="14" t="s">
        <v>46</v>
      </c>
    </row>
    <row r="32" spans="1:1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</sheetData>
  <mergeCells count="11">
    <mergeCell ref="B4:C4"/>
    <mergeCell ref="B7:C7"/>
    <mergeCell ref="B8:C8"/>
    <mergeCell ref="B29:C29"/>
    <mergeCell ref="B30:C30"/>
    <mergeCell ref="B23:C23"/>
    <mergeCell ref="B24:C24"/>
    <mergeCell ref="B25:C25"/>
    <mergeCell ref="B26:C26"/>
    <mergeCell ref="B27:C27"/>
    <mergeCell ref="B28:C28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4" t="s">
        <v>48</v>
      </c>
    </row>
    <row r="2" spans="1:19" ht="20.100000000000001" customHeight="1" x14ac:dyDescent="0.15"/>
    <row r="3" spans="1:19" ht="20.100000000000001" customHeight="1" thickBot="1" x14ac:dyDescent="0.2">
      <c r="B3" s="201"/>
      <c r="C3" s="201"/>
      <c r="D3" s="201" t="s">
        <v>120</v>
      </c>
      <c r="E3" s="201"/>
      <c r="F3" s="201" t="s">
        <v>121</v>
      </c>
      <c r="G3" s="201"/>
      <c r="H3" s="201" t="s">
        <v>122</v>
      </c>
      <c r="I3" s="201"/>
      <c r="J3" s="201" t="s">
        <v>123</v>
      </c>
      <c r="K3" s="201"/>
      <c r="N3" s="107" t="s">
        <v>99</v>
      </c>
      <c r="O3" s="108"/>
      <c r="P3" s="109"/>
      <c r="Q3" s="59" t="s">
        <v>100</v>
      </c>
      <c r="R3" s="88" t="s">
        <v>101</v>
      </c>
      <c r="S3" s="88" t="s">
        <v>102</v>
      </c>
    </row>
    <row r="4" spans="1:19" ht="33" customHeight="1" thickTop="1" thickBot="1" x14ac:dyDescent="0.2">
      <c r="B4" s="189"/>
      <c r="C4" s="189"/>
      <c r="D4" s="177" t="s">
        <v>125</v>
      </c>
      <c r="E4" s="178" t="s">
        <v>126</v>
      </c>
      <c r="F4" s="179" t="s">
        <v>125</v>
      </c>
      <c r="G4" s="180" t="s">
        <v>126</v>
      </c>
      <c r="H4" s="177" t="s">
        <v>125</v>
      </c>
      <c r="I4" s="178" t="s">
        <v>126</v>
      </c>
      <c r="J4" s="179" t="s">
        <v>125</v>
      </c>
      <c r="K4" s="180" t="s">
        <v>126</v>
      </c>
      <c r="N4" s="138"/>
      <c r="O4" s="83"/>
      <c r="P4" s="139"/>
      <c r="Q4" s="140"/>
      <c r="R4" s="141"/>
      <c r="S4" s="141"/>
    </row>
    <row r="5" spans="1:19" ht="20.100000000000001" customHeight="1" thickTop="1" thickBot="1" x14ac:dyDescent="0.2">
      <c r="B5" s="202" t="s">
        <v>124</v>
      </c>
      <c r="C5" s="202"/>
      <c r="D5" s="173">
        <v>28623</v>
      </c>
      <c r="E5" s="174">
        <v>1843330.5499999998</v>
      </c>
      <c r="F5" s="175">
        <v>9504</v>
      </c>
      <c r="G5" s="176">
        <v>190483.2999999999</v>
      </c>
      <c r="H5" s="173">
        <v>2906</v>
      </c>
      <c r="I5" s="174">
        <v>686457.1</v>
      </c>
      <c r="J5" s="175">
        <v>6950</v>
      </c>
      <c r="K5" s="176">
        <v>1967762.2699999986</v>
      </c>
      <c r="M5" s="147">
        <f>Q5+Q7</f>
        <v>38127</v>
      </c>
      <c r="N5" s="119" t="s">
        <v>106</v>
      </c>
      <c r="O5" s="120"/>
      <c r="P5" s="132"/>
      <c r="Q5" s="121">
        <v>28623</v>
      </c>
      <c r="R5" s="122">
        <v>1843330.5499999998</v>
      </c>
      <c r="S5" s="122">
        <f>R5/Q5*100</f>
        <v>6440.0326660378014</v>
      </c>
    </row>
    <row r="6" spans="1:19" ht="20.100000000000001" customHeight="1" thickTop="1" x14ac:dyDescent="0.15">
      <c r="B6" s="203" t="s">
        <v>112</v>
      </c>
      <c r="C6" s="203"/>
      <c r="D6" s="169">
        <v>4544</v>
      </c>
      <c r="E6" s="170">
        <v>265700.18999999994</v>
      </c>
      <c r="F6" s="171">
        <v>1552</v>
      </c>
      <c r="G6" s="172">
        <v>31060.04</v>
      </c>
      <c r="H6" s="169">
        <v>291</v>
      </c>
      <c r="I6" s="170">
        <v>69732.67</v>
      </c>
      <c r="J6" s="171">
        <v>1112</v>
      </c>
      <c r="K6" s="172">
        <v>341981.97</v>
      </c>
      <c r="M6" s="58"/>
      <c r="N6" s="123"/>
      <c r="O6" s="92" t="s">
        <v>103</v>
      </c>
      <c r="P6" s="105"/>
      <c r="Q6" s="96">
        <f>Q5/Q$13</f>
        <v>0.59652376883479563</v>
      </c>
      <c r="R6" s="97">
        <f>R5/R$13</f>
        <v>0.39319912285092556</v>
      </c>
      <c r="S6" s="98" t="s">
        <v>105</v>
      </c>
    </row>
    <row r="7" spans="1:19" ht="20.100000000000001" customHeight="1" x14ac:dyDescent="0.15">
      <c r="B7" s="200" t="s">
        <v>113</v>
      </c>
      <c r="C7" s="200"/>
      <c r="D7" s="143">
        <v>4363</v>
      </c>
      <c r="E7" s="144">
        <v>273551.67</v>
      </c>
      <c r="F7" s="145">
        <v>1330</v>
      </c>
      <c r="G7" s="146">
        <v>23759.379999999994</v>
      </c>
      <c r="H7" s="143">
        <v>234</v>
      </c>
      <c r="I7" s="144">
        <v>55266.84</v>
      </c>
      <c r="J7" s="145">
        <v>908</v>
      </c>
      <c r="K7" s="146">
        <v>258985.45</v>
      </c>
      <c r="M7" s="58"/>
      <c r="N7" s="124" t="s">
        <v>107</v>
      </c>
      <c r="O7" s="125"/>
      <c r="P7" s="133"/>
      <c r="Q7" s="126">
        <v>9504</v>
      </c>
      <c r="R7" s="127">
        <v>190483.2999999999</v>
      </c>
      <c r="S7" s="127">
        <f>R7/Q7*100</f>
        <v>2004.2434764309753</v>
      </c>
    </row>
    <row r="8" spans="1:19" ht="20.100000000000001" customHeight="1" x14ac:dyDescent="0.15">
      <c r="B8" s="200" t="s">
        <v>114</v>
      </c>
      <c r="C8" s="200"/>
      <c r="D8" s="143">
        <v>2717</v>
      </c>
      <c r="E8" s="144">
        <v>172889.52999999994</v>
      </c>
      <c r="F8" s="145">
        <v>888</v>
      </c>
      <c r="G8" s="146">
        <v>16387.59</v>
      </c>
      <c r="H8" s="143">
        <v>325</v>
      </c>
      <c r="I8" s="144">
        <v>85756.17</v>
      </c>
      <c r="J8" s="145">
        <v>654</v>
      </c>
      <c r="K8" s="146">
        <v>195699.04</v>
      </c>
      <c r="L8" s="87"/>
      <c r="M8" s="86"/>
      <c r="N8" s="128"/>
      <c r="O8" s="92" t="s">
        <v>103</v>
      </c>
      <c r="P8" s="105"/>
      <c r="Q8" s="96">
        <f>Q7/Q$13</f>
        <v>0.19807014984473667</v>
      </c>
      <c r="R8" s="97">
        <f>R7/R$13</f>
        <v>4.063181531806636E-2</v>
      </c>
      <c r="S8" s="98" t="s">
        <v>104</v>
      </c>
    </row>
    <row r="9" spans="1:19" ht="20.100000000000001" customHeight="1" x14ac:dyDescent="0.15">
      <c r="B9" s="200" t="s">
        <v>115</v>
      </c>
      <c r="C9" s="200"/>
      <c r="D9" s="143">
        <v>1101</v>
      </c>
      <c r="E9" s="144">
        <v>71968.700000000012</v>
      </c>
      <c r="F9" s="145">
        <v>250</v>
      </c>
      <c r="G9" s="146">
        <v>4393.8599999999997</v>
      </c>
      <c r="H9" s="143">
        <v>49</v>
      </c>
      <c r="I9" s="144">
        <v>11751.76</v>
      </c>
      <c r="J9" s="145">
        <v>361</v>
      </c>
      <c r="K9" s="146">
        <v>100312.66</v>
      </c>
      <c r="L9" s="87"/>
      <c r="M9" s="86"/>
      <c r="N9" s="124" t="s">
        <v>108</v>
      </c>
      <c r="O9" s="125"/>
      <c r="P9" s="133"/>
      <c r="Q9" s="126">
        <v>2906</v>
      </c>
      <c r="R9" s="127">
        <v>686457.1</v>
      </c>
      <c r="S9" s="127">
        <f>R9/Q9*100</f>
        <v>23622.061252580865</v>
      </c>
    </row>
    <row r="10" spans="1:19" ht="20.100000000000001" customHeight="1" x14ac:dyDescent="0.15">
      <c r="B10" s="200" t="s">
        <v>116</v>
      </c>
      <c r="C10" s="200"/>
      <c r="D10" s="143">
        <v>1677</v>
      </c>
      <c r="E10" s="144">
        <v>116042.29000000001</v>
      </c>
      <c r="F10" s="145">
        <v>502</v>
      </c>
      <c r="G10" s="146">
        <v>10791.16</v>
      </c>
      <c r="H10" s="143">
        <v>214</v>
      </c>
      <c r="I10" s="144">
        <v>49127.199999999997</v>
      </c>
      <c r="J10" s="145">
        <v>389</v>
      </c>
      <c r="K10" s="146">
        <v>110675.34</v>
      </c>
      <c r="L10" s="87"/>
      <c r="M10" s="86"/>
      <c r="N10" s="93"/>
      <c r="O10" s="92" t="s">
        <v>103</v>
      </c>
      <c r="P10" s="105"/>
      <c r="Q10" s="96">
        <f>Q9/Q$13</f>
        <v>6.0563116103620029E-2</v>
      </c>
      <c r="R10" s="97">
        <f>R9/R$13</f>
        <v>0.14642752467526246</v>
      </c>
      <c r="S10" s="98" t="s">
        <v>104</v>
      </c>
    </row>
    <row r="11" spans="1:19" ht="20.100000000000001" customHeight="1" x14ac:dyDescent="0.15">
      <c r="B11" s="200" t="s">
        <v>117</v>
      </c>
      <c r="C11" s="200"/>
      <c r="D11" s="143">
        <v>3469</v>
      </c>
      <c r="E11" s="144">
        <v>236750.06</v>
      </c>
      <c r="F11" s="145">
        <v>1307</v>
      </c>
      <c r="G11" s="146">
        <v>30446.14</v>
      </c>
      <c r="H11" s="143">
        <v>476</v>
      </c>
      <c r="I11" s="144">
        <v>107702.72</v>
      </c>
      <c r="J11" s="145">
        <v>965</v>
      </c>
      <c r="K11" s="146">
        <v>267315.8</v>
      </c>
      <c r="L11" s="87"/>
      <c r="M11" s="86"/>
      <c r="N11" s="124" t="s">
        <v>109</v>
      </c>
      <c r="O11" s="125"/>
      <c r="P11" s="133"/>
      <c r="Q11" s="99">
        <v>6950</v>
      </c>
      <c r="R11" s="100">
        <v>1967762.2699999986</v>
      </c>
      <c r="S11" s="100">
        <f>R11/Q11*100</f>
        <v>28313.12618705034</v>
      </c>
    </row>
    <row r="12" spans="1:19" ht="20.100000000000001" customHeight="1" thickBot="1" x14ac:dyDescent="0.2">
      <c r="B12" s="200" t="s">
        <v>118</v>
      </c>
      <c r="C12" s="200"/>
      <c r="D12" s="143">
        <v>8299</v>
      </c>
      <c r="E12" s="144">
        <v>533019.71</v>
      </c>
      <c r="F12" s="145">
        <v>2880</v>
      </c>
      <c r="G12" s="146">
        <v>57747.369999999995</v>
      </c>
      <c r="H12" s="143">
        <v>1070</v>
      </c>
      <c r="I12" s="144">
        <v>255193.29999999993</v>
      </c>
      <c r="J12" s="145">
        <v>1757</v>
      </c>
      <c r="K12" s="146">
        <v>471922.6</v>
      </c>
      <c r="L12" s="87"/>
      <c r="M12" s="86"/>
      <c r="N12" s="123"/>
      <c r="O12" s="82" t="s">
        <v>103</v>
      </c>
      <c r="P12" s="106"/>
      <c r="Q12" s="101">
        <f>Q11/Q$13</f>
        <v>0.14484296521684764</v>
      </c>
      <c r="R12" s="102">
        <f>R11/R$13</f>
        <v>0.41974153715574547</v>
      </c>
      <c r="S12" s="103" t="s">
        <v>104</v>
      </c>
    </row>
    <row r="13" spans="1:19" ht="20.100000000000001" customHeight="1" thickTop="1" x14ac:dyDescent="0.15">
      <c r="B13" s="181" t="s">
        <v>119</v>
      </c>
      <c r="C13" s="181"/>
      <c r="D13" s="143">
        <v>2453</v>
      </c>
      <c r="E13" s="144">
        <v>173408.4</v>
      </c>
      <c r="F13" s="145">
        <v>795</v>
      </c>
      <c r="G13" s="146">
        <v>15897.76</v>
      </c>
      <c r="H13" s="143">
        <v>247</v>
      </c>
      <c r="I13" s="144">
        <v>51926.44</v>
      </c>
      <c r="J13" s="145">
        <v>804</v>
      </c>
      <c r="K13" s="146">
        <v>220869.41</v>
      </c>
      <c r="M13" s="58"/>
      <c r="N13" s="129" t="s">
        <v>110</v>
      </c>
      <c r="O13" s="130"/>
      <c r="P13" s="131"/>
      <c r="Q13" s="94">
        <f>Q5+Q7+Q9+Q11</f>
        <v>47983</v>
      </c>
      <c r="R13" s="95">
        <f>R5+R7+R9+R11</f>
        <v>4688033.2199999988</v>
      </c>
      <c r="S13" s="95">
        <f>R13/Q13*100</f>
        <v>9770.1961528041156</v>
      </c>
    </row>
    <row r="14" spans="1:19" ht="20.100000000000001" customHeight="1" x14ac:dyDescent="0.15">
      <c r="N14" s="128"/>
      <c r="O14" s="92" t="s">
        <v>103</v>
      </c>
      <c r="P14" s="105"/>
      <c r="Q14" s="96">
        <f>Q13/Q$13</f>
        <v>1</v>
      </c>
      <c r="R14" s="97">
        <f>R13/R$13</f>
        <v>1</v>
      </c>
      <c r="S14" s="98" t="s">
        <v>104</v>
      </c>
    </row>
    <row r="15" spans="1:19" ht="20.100000000000001" customHeight="1" x14ac:dyDescent="0.15">
      <c r="B15" s="89"/>
      <c r="C15" s="83"/>
      <c r="D15" s="83"/>
      <c r="E15" s="90"/>
      <c r="F15" s="90"/>
      <c r="G15" s="91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 x14ac:dyDescent="0.15">
      <c r="M16" s="14" t="s">
        <v>131</v>
      </c>
      <c r="N16" s="58">
        <f>D5/(D5+F5+H5+J5)</f>
        <v>0.59652376883479563</v>
      </c>
      <c r="O16" s="58">
        <f>F5/(D5+F5+H5+J5)</f>
        <v>0.19807014984473667</v>
      </c>
      <c r="P16" s="58">
        <f>H5/(D5+F5+H5+J5)</f>
        <v>6.0563116103620029E-2</v>
      </c>
      <c r="Q16" s="58">
        <f>J5/(D5+F5+H5+J5)</f>
        <v>0.14484296521684764</v>
      </c>
    </row>
    <row r="17" spans="13:17" ht="20.100000000000001" customHeight="1" x14ac:dyDescent="0.15">
      <c r="M17" s="14" t="s">
        <v>132</v>
      </c>
      <c r="N17" s="58">
        <f t="shared" ref="N17:N23" si="0">D6/(D6+F6+H6+J6)</f>
        <v>0.60594745966128816</v>
      </c>
      <c r="O17" s="58">
        <f t="shared" ref="O17:O23" si="1">F6/(D6+F6+H6+J6)</f>
        <v>0.20696092812374983</v>
      </c>
      <c r="P17" s="58">
        <f t="shared" ref="P17:P23" si="2">H6/(D6+F6+H6+J6)</f>
        <v>3.8805174023203097E-2</v>
      </c>
      <c r="Q17" s="58">
        <f t="shared" ref="Q17:Q23" si="3">J6/(D6+F6+H6+J6)</f>
        <v>0.14828643819175891</v>
      </c>
    </row>
    <row r="18" spans="13:17" ht="20.100000000000001" customHeight="1" x14ac:dyDescent="0.15">
      <c r="M18" s="14" t="s">
        <v>133</v>
      </c>
      <c r="N18" s="58">
        <f t="shared" si="0"/>
        <v>0.63833211411850765</v>
      </c>
      <c r="O18" s="58">
        <f t="shared" si="1"/>
        <v>0.19458668617410388</v>
      </c>
      <c r="P18" s="58">
        <f t="shared" si="2"/>
        <v>3.4235552304316019E-2</v>
      </c>
      <c r="Q18" s="58">
        <f t="shared" si="3"/>
        <v>0.13284564740307242</v>
      </c>
    </row>
    <row r="19" spans="13:17" ht="20.100000000000001" customHeight="1" x14ac:dyDescent="0.15">
      <c r="M19" s="14" t="s">
        <v>134</v>
      </c>
      <c r="N19" s="58">
        <f t="shared" si="0"/>
        <v>0.59271378708551481</v>
      </c>
      <c r="O19" s="58">
        <f t="shared" si="1"/>
        <v>0.193717277486911</v>
      </c>
      <c r="P19" s="58">
        <f t="shared" si="2"/>
        <v>7.0898778359511347E-2</v>
      </c>
      <c r="Q19" s="58">
        <f t="shared" si="3"/>
        <v>0.14267015706806283</v>
      </c>
    </row>
    <row r="20" spans="13:17" ht="20.100000000000001" customHeight="1" x14ac:dyDescent="0.15">
      <c r="M20" s="14" t="s">
        <v>135</v>
      </c>
      <c r="N20" s="58">
        <f t="shared" si="0"/>
        <v>0.62521294718909715</v>
      </c>
      <c r="O20" s="58">
        <f t="shared" si="1"/>
        <v>0.14196479273140261</v>
      </c>
      <c r="P20" s="58">
        <f t="shared" si="2"/>
        <v>2.7825099375354913E-2</v>
      </c>
      <c r="Q20" s="58">
        <f t="shared" si="3"/>
        <v>0.20499716070414536</v>
      </c>
    </row>
    <row r="21" spans="13:17" ht="20.100000000000001" customHeight="1" x14ac:dyDescent="0.15">
      <c r="M21" s="14" t="s">
        <v>136</v>
      </c>
      <c r="N21" s="58">
        <f t="shared" si="0"/>
        <v>0.60280373831775702</v>
      </c>
      <c r="O21" s="58">
        <f t="shared" si="1"/>
        <v>0.18044572250179727</v>
      </c>
      <c r="P21" s="58">
        <f t="shared" si="2"/>
        <v>7.6923076923076927E-2</v>
      </c>
      <c r="Q21" s="58">
        <f t="shared" si="3"/>
        <v>0.13982746225736881</v>
      </c>
    </row>
    <row r="22" spans="13:17" ht="20.100000000000001" customHeight="1" x14ac:dyDescent="0.15">
      <c r="M22" s="14" t="s">
        <v>137</v>
      </c>
      <c r="N22" s="58">
        <f t="shared" si="0"/>
        <v>0.55798616696155701</v>
      </c>
      <c r="O22" s="58">
        <f t="shared" si="1"/>
        <v>0.21023001447643558</v>
      </c>
      <c r="P22" s="58">
        <f t="shared" si="2"/>
        <v>7.6564259289046158E-2</v>
      </c>
      <c r="Q22" s="58">
        <f t="shared" si="3"/>
        <v>0.15521955927296124</v>
      </c>
    </row>
    <row r="23" spans="13:17" ht="20.100000000000001" customHeight="1" x14ac:dyDescent="0.15">
      <c r="M23" s="14" t="s">
        <v>138</v>
      </c>
      <c r="N23" s="58">
        <f t="shared" si="0"/>
        <v>0.59253177209767238</v>
      </c>
      <c r="O23" s="58">
        <f t="shared" si="1"/>
        <v>0.20562616021704982</v>
      </c>
      <c r="P23" s="58">
        <f t="shared" si="2"/>
        <v>7.6395830358417821E-2</v>
      </c>
      <c r="Q23" s="58">
        <f t="shared" si="3"/>
        <v>0.12544623732685992</v>
      </c>
    </row>
    <row r="24" spans="13:17" ht="20.100000000000001" customHeight="1" x14ac:dyDescent="0.15">
      <c r="M24" s="14" t="s">
        <v>139</v>
      </c>
      <c r="N24" s="58">
        <f t="shared" ref="N24" si="4">D13/(D13+F13+H13+J13)</f>
        <v>0.57059781344498717</v>
      </c>
      <c r="O24" s="58">
        <f t="shared" ref="O24" si="5">F13/(D13+F13+H13+J13)</f>
        <v>0.18492672714584787</v>
      </c>
      <c r="P24" s="58">
        <f t="shared" ref="P24" si="6">H13/(D13+F13+H13+J13)</f>
        <v>5.7455222144684813E-2</v>
      </c>
      <c r="Q24" s="58">
        <f t="shared" ref="Q24" si="7">J13/(D13+F13+H13+J13)</f>
        <v>0.18702023726448011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 x14ac:dyDescent="0.15">
      <c r="M29" s="14" t="s">
        <v>131</v>
      </c>
      <c r="N29" s="58">
        <f>E5/(E5+G5+I5+K5)</f>
        <v>0.39319912285092556</v>
      </c>
      <c r="O29" s="58">
        <f>G5/(E5+G5+I5+K5)</f>
        <v>4.063181531806636E-2</v>
      </c>
      <c r="P29" s="58">
        <f>I5/(E5+G5+I5+K5)</f>
        <v>0.14642752467526246</v>
      </c>
      <c r="Q29" s="58">
        <f>K5/(E5+G5+I5+K5)</f>
        <v>0.41974153715574547</v>
      </c>
    </row>
    <row r="30" spans="13:17" ht="20.100000000000001" customHeight="1" x14ac:dyDescent="0.15">
      <c r="M30" s="14" t="s">
        <v>132</v>
      </c>
      <c r="N30" s="58">
        <f t="shared" ref="N30:N37" si="8">E6/(E6+G6+I6+K6)</f>
        <v>0.37503121317485827</v>
      </c>
      <c r="O30" s="58">
        <f t="shared" ref="O30:O37" si="9">G6/(E6+G6+I6+K6)</f>
        <v>4.3840708139725557E-2</v>
      </c>
      <c r="P30" s="58">
        <f t="shared" ref="P30:P37" si="10">I6/(E6+G6+I6+K6)</f>
        <v>9.842645512606539E-2</v>
      </c>
      <c r="Q30" s="58">
        <f t="shared" ref="Q30:Q37" si="11">K6/(E6+G6+I6+K6)</f>
        <v>0.48270162355935087</v>
      </c>
    </row>
    <row r="31" spans="13:17" ht="20.100000000000001" customHeight="1" x14ac:dyDescent="0.15">
      <c r="M31" s="14" t="s">
        <v>133</v>
      </c>
      <c r="N31" s="58">
        <f t="shared" si="8"/>
        <v>0.44729899931542649</v>
      </c>
      <c r="O31" s="58">
        <f t="shared" si="9"/>
        <v>3.8850235856191101E-2</v>
      </c>
      <c r="P31" s="58">
        <f t="shared" si="10"/>
        <v>9.0369772655110411E-2</v>
      </c>
      <c r="Q31" s="58">
        <f t="shared" si="11"/>
        <v>0.42348099217327184</v>
      </c>
    </row>
    <row r="32" spans="13:17" ht="20.100000000000001" customHeight="1" x14ac:dyDescent="0.15">
      <c r="M32" s="14" t="s">
        <v>134</v>
      </c>
      <c r="N32" s="58">
        <f t="shared" si="8"/>
        <v>0.36727779033150315</v>
      </c>
      <c r="O32" s="58">
        <f t="shared" si="9"/>
        <v>3.4812968975383531E-2</v>
      </c>
      <c r="P32" s="58">
        <f t="shared" si="10"/>
        <v>0.18217607870697983</v>
      </c>
      <c r="Q32" s="58">
        <f t="shared" si="11"/>
        <v>0.41573316198613347</v>
      </c>
    </row>
    <row r="33" spans="13:17" ht="20.100000000000001" customHeight="1" x14ac:dyDescent="0.15">
      <c r="M33" s="14" t="s">
        <v>135</v>
      </c>
      <c r="N33" s="58">
        <f t="shared" si="8"/>
        <v>0.38194477245243758</v>
      </c>
      <c r="O33" s="58">
        <f t="shared" si="9"/>
        <v>2.3318635155114197E-2</v>
      </c>
      <c r="P33" s="58">
        <f t="shared" si="10"/>
        <v>6.2367714007834758E-2</v>
      </c>
      <c r="Q33" s="58">
        <f t="shared" si="11"/>
        <v>0.53236887838461344</v>
      </c>
    </row>
    <row r="34" spans="13:17" ht="20.100000000000001" customHeight="1" x14ac:dyDescent="0.15">
      <c r="M34" s="14" t="s">
        <v>136</v>
      </c>
      <c r="N34" s="58">
        <f t="shared" si="8"/>
        <v>0.40484200884892374</v>
      </c>
      <c r="O34" s="58">
        <f t="shared" si="9"/>
        <v>3.7647610127395377E-2</v>
      </c>
      <c r="P34" s="58">
        <f t="shared" si="10"/>
        <v>0.17139229445681262</v>
      </c>
      <c r="Q34" s="58">
        <f t="shared" si="11"/>
        <v>0.3861180865668683</v>
      </c>
    </row>
    <row r="35" spans="13:17" ht="20.100000000000001" customHeight="1" x14ac:dyDescent="0.15">
      <c r="M35" s="14" t="s">
        <v>137</v>
      </c>
      <c r="N35" s="58">
        <f t="shared" si="8"/>
        <v>0.36864626833841491</v>
      </c>
      <c r="O35" s="58">
        <f t="shared" si="9"/>
        <v>4.7408038233692308E-2</v>
      </c>
      <c r="P35" s="58">
        <f t="shared" si="10"/>
        <v>0.16770515630660102</v>
      </c>
      <c r="Q35" s="58">
        <f t="shared" si="11"/>
        <v>0.41624053712129178</v>
      </c>
    </row>
    <row r="36" spans="13:17" ht="20.100000000000001" customHeight="1" x14ac:dyDescent="0.15">
      <c r="M36" s="14" t="s">
        <v>138</v>
      </c>
      <c r="N36" s="58">
        <f t="shared" si="8"/>
        <v>0.40445147110102292</v>
      </c>
      <c r="O36" s="58">
        <f t="shared" si="9"/>
        <v>4.3818283471571955E-2</v>
      </c>
      <c r="P36" s="58">
        <f t="shared" si="10"/>
        <v>0.19363881609579625</v>
      </c>
      <c r="Q36" s="58">
        <f t="shared" si="11"/>
        <v>0.35809142933160876</v>
      </c>
    </row>
    <row r="37" spans="13:17" ht="20.100000000000001" customHeight="1" x14ac:dyDescent="0.15">
      <c r="M37" s="14" t="s">
        <v>139</v>
      </c>
      <c r="N37" s="58">
        <f t="shared" si="8"/>
        <v>0.37525999941008692</v>
      </c>
      <c r="O37" s="58">
        <f t="shared" si="9"/>
        <v>3.440313968770662E-2</v>
      </c>
      <c r="P37" s="58">
        <f t="shared" si="10"/>
        <v>0.11237008036385733</v>
      </c>
      <c r="Q37" s="58">
        <f t="shared" si="11"/>
        <v>0.47796678053834912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/>
    <row r="105" spans="4:11" ht="20.100000000000001" customHeight="1" x14ac:dyDescent="0.15"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</row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01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4" t="s">
        <v>97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191" t="s">
        <v>49</v>
      </c>
      <c r="C3" s="215"/>
      <c r="D3" s="216"/>
      <c r="E3" s="219" t="s">
        <v>47</v>
      </c>
      <c r="F3" s="204" t="s">
        <v>98</v>
      </c>
      <c r="G3" s="219" t="s">
        <v>52</v>
      </c>
      <c r="H3" s="204" t="s">
        <v>98</v>
      </c>
    </row>
    <row r="4" spans="1:14" s="14" customFormat="1" ht="20.100000000000001" customHeight="1" thickBot="1" x14ac:dyDescent="0.2">
      <c r="B4" s="192"/>
      <c r="C4" s="217"/>
      <c r="D4" s="218"/>
      <c r="E4" s="220"/>
      <c r="F4" s="205"/>
      <c r="G4" s="220"/>
      <c r="H4" s="205"/>
      <c r="N4" s="24"/>
    </row>
    <row r="5" spans="1:14" s="14" customFormat="1" ht="20.100000000000001" customHeight="1" thickTop="1" x14ac:dyDescent="0.15">
      <c r="B5" s="206" t="s">
        <v>64</v>
      </c>
      <c r="C5" s="209" t="s">
        <v>3</v>
      </c>
      <c r="D5" s="210"/>
      <c r="E5" s="148">
        <v>4799</v>
      </c>
      <c r="F5" s="149">
        <f>E5/SUM(E$5:E$15)</f>
        <v>0.16766236942319113</v>
      </c>
      <c r="G5" s="150">
        <v>293476.46999999997</v>
      </c>
      <c r="H5" s="151">
        <f>G5/SUM(G$5:G$15)</f>
        <v>0.15920989862615798</v>
      </c>
      <c r="N5" s="24"/>
    </row>
    <row r="6" spans="1:14" s="14" customFormat="1" ht="20.100000000000001" customHeight="1" x14ac:dyDescent="0.15">
      <c r="B6" s="207"/>
      <c r="C6" s="211" t="s">
        <v>8</v>
      </c>
      <c r="D6" s="212"/>
      <c r="E6" s="152">
        <v>194</v>
      </c>
      <c r="F6" s="153">
        <f t="shared" ref="F6:F15" si="0">E6/SUM(E$5:E$15)</f>
        <v>6.777766132131503E-3</v>
      </c>
      <c r="G6" s="154">
        <v>13264.99</v>
      </c>
      <c r="H6" s="155">
        <f t="shared" ref="H6:H15" si="1">G6/SUM(G$5:G$15)</f>
        <v>7.1962079725744268E-3</v>
      </c>
      <c r="N6" s="24"/>
    </row>
    <row r="7" spans="1:14" s="14" customFormat="1" ht="20.100000000000001" customHeight="1" x14ac:dyDescent="0.15">
      <c r="B7" s="207"/>
      <c r="C7" s="211" t="s">
        <v>9</v>
      </c>
      <c r="D7" s="212"/>
      <c r="E7" s="152">
        <v>1376</v>
      </c>
      <c r="F7" s="153">
        <f t="shared" si="0"/>
        <v>4.8073227823778084E-2</v>
      </c>
      <c r="G7" s="154">
        <v>67825.539999999964</v>
      </c>
      <c r="H7" s="155">
        <f t="shared" si="1"/>
        <v>3.6795104383204616E-2</v>
      </c>
      <c r="N7" s="24"/>
    </row>
    <row r="8" spans="1:14" s="14" customFormat="1" ht="20.100000000000001" customHeight="1" x14ac:dyDescent="0.15">
      <c r="B8" s="207"/>
      <c r="C8" s="211" t="s">
        <v>10</v>
      </c>
      <c r="D8" s="212"/>
      <c r="E8" s="152">
        <v>303</v>
      </c>
      <c r="F8" s="153">
        <f t="shared" si="0"/>
        <v>1.0585892464102296E-2</v>
      </c>
      <c r="G8" s="154">
        <v>14090.639999999996</v>
      </c>
      <c r="H8" s="155">
        <f t="shared" si="1"/>
        <v>7.6441200413024128E-3</v>
      </c>
      <c r="N8" s="24"/>
    </row>
    <row r="9" spans="1:14" s="14" customFormat="1" ht="20.100000000000001" customHeight="1" x14ac:dyDescent="0.15">
      <c r="B9" s="207"/>
      <c r="C9" s="213" t="s">
        <v>66</v>
      </c>
      <c r="D9" s="214"/>
      <c r="E9" s="152">
        <v>2815</v>
      </c>
      <c r="F9" s="153">
        <f t="shared" si="0"/>
        <v>9.8347482793557622E-2</v>
      </c>
      <c r="G9" s="154">
        <v>39259.29</v>
      </c>
      <c r="H9" s="155">
        <f t="shared" si="1"/>
        <v>2.1298019500626195E-2</v>
      </c>
      <c r="N9" s="24"/>
    </row>
    <row r="10" spans="1:14" s="14" customFormat="1" ht="20.100000000000001" customHeight="1" x14ac:dyDescent="0.15">
      <c r="B10" s="207"/>
      <c r="C10" s="211" t="s">
        <v>50</v>
      </c>
      <c r="D10" s="212"/>
      <c r="E10" s="152">
        <v>5968</v>
      </c>
      <c r="F10" s="153">
        <f t="shared" si="0"/>
        <v>0.20850365091010725</v>
      </c>
      <c r="G10" s="154">
        <v>653674.74999999988</v>
      </c>
      <c r="H10" s="155">
        <f t="shared" si="1"/>
        <v>0.35461613219614901</v>
      </c>
      <c r="N10" s="24"/>
    </row>
    <row r="11" spans="1:14" s="14" customFormat="1" ht="20.100000000000001" customHeight="1" x14ac:dyDescent="0.15">
      <c r="B11" s="207"/>
      <c r="C11" s="211" t="s">
        <v>51</v>
      </c>
      <c r="D11" s="212"/>
      <c r="E11" s="152">
        <v>3073</v>
      </c>
      <c r="F11" s="153">
        <f t="shared" si="0"/>
        <v>0.10736121301051602</v>
      </c>
      <c r="G11" s="154">
        <v>296406.11</v>
      </c>
      <c r="H11" s="155">
        <f t="shared" si="1"/>
        <v>0.16079921748163944</v>
      </c>
      <c r="N11" s="24"/>
    </row>
    <row r="12" spans="1:14" s="14" customFormat="1" ht="20.100000000000001" customHeight="1" x14ac:dyDescent="0.15">
      <c r="B12" s="207"/>
      <c r="C12" s="213" t="s">
        <v>67</v>
      </c>
      <c r="D12" s="214"/>
      <c r="E12" s="152">
        <v>1285</v>
      </c>
      <c r="F12" s="153">
        <f t="shared" si="0"/>
        <v>4.4893966390664848E-2</v>
      </c>
      <c r="G12" s="154">
        <v>135581.49000000002</v>
      </c>
      <c r="H12" s="155">
        <f t="shared" si="1"/>
        <v>7.35524564490075E-2</v>
      </c>
      <c r="N12" s="24"/>
    </row>
    <row r="13" spans="1:14" s="14" customFormat="1" ht="20.100000000000001" customHeight="1" x14ac:dyDescent="0.15">
      <c r="B13" s="207"/>
      <c r="C13" s="213" t="s">
        <v>68</v>
      </c>
      <c r="D13" s="214"/>
      <c r="E13" s="152">
        <v>240</v>
      </c>
      <c r="F13" s="153">
        <f t="shared" si="0"/>
        <v>8.3848653181008287E-3</v>
      </c>
      <c r="G13" s="154">
        <v>17872.809999999998</v>
      </c>
      <c r="H13" s="155">
        <f t="shared" si="1"/>
        <v>9.6959332660113522E-3</v>
      </c>
      <c r="N13" s="24"/>
    </row>
    <row r="14" spans="1:14" s="14" customFormat="1" ht="20.100000000000001" customHeight="1" x14ac:dyDescent="0.15">
      <c r="B14" s="207"/>
      <c r="C14" s="213" t="s">
        <v>69</v>
      </c>
      <c r="D14" s="214"/>
      <c r="E14" s="152">
        <v>1028</v>
      </c>
      <c r="F14" s="153">
        <f t="shared" si="0"/>
        <v>3.5915173112531881E-2</v>
      </c>
      <c r="G14" s="154">
        <v>210768.27</v>
      </c>
      <c r="H14" s="155">
        <f t="shared" si="1"/>
        <v>0.11434100628343627</v>
      </c>
      <c r="N14" s="24"/>
    </row>
    <row r="15" spans="1:14" s="14" customFormat="1" ht="20.100000000000001" customHeight="1" x14ac:dyDescent="0.15">
      <c r="B15" s="208"/>
      <c r="C15" s="221" t="s">
        <v>70</v>
      </c>
      <c r="D15" s="222"/>
      <c r="E15" s="156">
        <v>7542</v>
      </c>
      <c r="F15" s="157">
        <f t="shared" si="0"/>
        <v>0.26349439262131852</v>
      </c>
      <c r="G15" s="158">
        <v>101110.19000000003</v>
      </c>
      <c r="H15" s="159">
        <f t="shared" si="1"/>
        <v>5.4851903799890939E-2</v>
      </c>
      <c r="N15" s="24"/>
    </row>
    <row r="16" spans="1:14" s="14" customFormat="1" ht="20.100000000000001" customHeight="1" x14ac:dyDescent="0.15">
      <c r="B16" s="223" t="s">
        <v>65</v>
      </c>
      <c r="C16" s="224" t="s">
        <v>81</v>
      </c>
      <c r="D16" s="225"/>
      <c r="E16" s="160">
        <v>1223</v>
      </c>
      <c r="F16" s="161">
        <f>E16/SUM(E$16:E$26)</f>
        <v>0.12868265993265993</v>
      </c>
      <c r="G16" s="162">
        <v>25280.880000000005</v>
      </c>
      <c r="H16" s="163">
        <f>G16/SUM(G$16:G$26)</f>
        <v>0.13271966623845766</v>
      </c>
    </row>
    <row r="17" spans="2:8" s="14" customFormat="1" ht="20.100000000000001" customHeight="1" x14ac:dyDescent="0.15">
      <c r="B17" s="207"/>
      <c r="C17" s="213" t="s">
        <v>82</v>
      </c>
      <c r="D17" s="214"/>
      <c r="E17" s="152">
        <v>3</v>
      </c>
      <c r="F17" s="153">
        <f t="shared" ref="F17:F26" si="2">E17/SUM(E$16:E$26)</f>
        <v>3.1565656565656568E-4</v>
      </c>
      <c r="G17" s="154">
        <v>112.1</v>
      </c>
      <c r="H17" s="155">
        <f t="shared" ref="H17:H26" si="3">G17/SUM(G$16:G$26)</f>
        <v>5.8850303412425126E-4</v>
      </c>
    </row>
    <row r="18" spans="2:8" s="14" customFormat="1" ht="20.100000000000001" customHeight="1" x14ac:dyDescent="0.15">
      <c r="B18" s="207"/>
      <c r="C18" s="213" t="s">
        <v>83</v>
      </c>
      <c r="D18" s="214"/>
      <c r="E18" s="152">
        <v>397</v>
      </c>
      <c r="F18" s="153">
        <f t="shared" si="2"/>
        <v>4.1771885521885523E-2</v>
      </c>
      <c r="G18" s="154">
        <v>13060.72</v>
      </c>
      <c r="H18" s="155">
        <f t="shared" si="3"/>
        <v>6.8566220765809913E-2</v>
      </c>
    </row>
    <row r="19" spans="2:8" s="14" customFormat="1" ht="20.100000000000001" customHeight="1" x14ac:dyDescent="0.15">
      <c r="B19" s="207"/>
      <c r="C19" s="213" t="s">
        <v>84</v>
      </c>
      <c r="D19" s="214"/>
      <c r="E19" s="152">
        <v>109</v>
      </c>
      <c r="F19" s="153">
        <f t="shared" si="2"/>
        <v>1.1468855218855219E-2</v>
      </c>
      <c r="G19" s="154">
        <v>3898.7400000000002</v>
      </c>
      <c r="H19" s="155">
        <f t="shared" si="3"/>
        <v>2.0467621046044455E-2</v>
      </c>
    </row>
    <row r="20" spans="2:8" s="14" customFormat="1" ht="20.100000000000001" customHeight="1" x14ac:dyDescent="0.15">
      <c r="B20" s="207"/>
      <c r="C20" s="213" t="s">
        <v>85</v>
      </c>
      <c r="D20" s="214"/>
      <c r="E20" s="152">
        <v>307</v>
      </c>
      <c r="F20" s="153">
        <f t="shared" si="2"/>
        <v>3.2302188552188554E-2</v>
      </c>
      <c r="G20" s="154">
        <v>4001.2000000000003</v>
      </c>
      <c r="H20" s="155">
        <f t="shared" si="3"/>
        <v>2.1005515969116453E-2</v>
      </c>
    </row>
    <row r="21" spans="2:8" s="14" customFormat="1" ht="20.100000000000001" customHeight="1" x14ac:dyDescent="0.15">
      <c r="B21" s="207"/>
      <c r="C21" s="213" t="s">
        <v>86</v>
      </c>
      <c r="D21" s="214"/>
      <c r="E21" s="152">
        <v>1180</v>
      </c>
      <c r="F21" s="153">
        <f t="shared" si="2"/>
        <v>0.12415824915824916</v>
      </c>
      <c r="G21" s="154">
        <v>31501.670000000002</v>
      </c>
      <c r="H21" s="155">
        <f t="shared" si="3"/>
        <v>0.16537759478127478</v>
      </c>
    </row>
    <row r="22" spans="2:8" s="14" customFormat="1" ht="20.100000000000001" customHeight="1" x14ac:dyDescent="0.15">
      <c r="B22" s="207"/>
      <c r="C22" s="213" t="s">
        <v>87</v>
      </c>
      <c r="D22" s="214"/>
      <c r="E22" s="152">
        <v>2117</v>
      </c>
      <c r="F22" s="153">
        <f t="shared" si="2"/>
        <v>0.2227483164983165</v>
      </c>
      <c r="G22" s="154">
        <v>66801.430000000008</v>
      </c>
      <c r="H22" s="155">
        <f t="shared" si="3"/>
        <v>0.35069441783085448</v>
      </c>
    </row>
    <row r="23" spans="2:8" s="14" customFormat="1" ht="20.100000000000001" customHeight="1" x14ac:dyDescent="0.15">
      <c r="B23" s="207"/>
      <c r="C23" s="213" t="s">
        <v>88</v>
      </c>
      <c r="D23" s="214"/>
      <c r="E23" s="152">
        <v>80</v>
      </c>
      <c r="F23" s="153">
        <f t="shared" si="2"/>
        <v>8.4175084175084174E-3</v>
      </c>
      <c r="G23" s="154">
        <v>2735.22</v>
      </c>
      <c r="H23" s="155">
        <f t="shared" si="3"/>
        <v>1.4359369036550709E-2</v>
      </c>
    </row>
    <row r="24" spans="2:8" s="14" customFormat="1" ht="20.100000000000001" customHeight="1" x14ac:dyDescent="0.15">
      <c r="B24" s="207"/>
      <c r="C24" s="213" t="s">
        <v>89</v>
      </c>
      <c r="D24" s="214"/>
      <c r="E24" s="152">
        <v>14</v>
      </c>
      <c r="F24" s="153">
        <f t="shared" si="2"/>
        <v>1.4730639730639731E-3</v>
      </c>
      <c r="G24" s="154">
        <v>606.70000000000005</v>
      </c>
      <c r="H24" s="155">
        <f t="shared" si="3"/>
        <v>3.1850561177804038E-3</v>
      </c>
    </row>
    <row r="25" spans="2:8" s="14" customFormat="1" ht="20.100000000000001" customHeight="1" x14ac:dyDescent="0.15">
      <c r="B25" s="207"/>
      <c r="C25" s="213" t="s">
        <v>90</v>
      </c>
      <c r="D25" s="214"/>
      <c r="E25" s="152">
        <v>250</v>
      </c>
      <c r="F25" s="153">
        <f t="shared" si="2"/>
        <v>2.6304713804713806E-2</v>
      </c>
      <c r="G25" s="154">
        <v>19553.320000000007</v>
      </c>
      <c r="H25" s="155">
        <f t="shared" si="3"/>
        <v>0.10265109854774673</v>
      </c>
    </row>
    <row r="26" spans="2:8" s="14" customFormat="1" ht="20.100000000000001" customHeight="1" x14ac:dyDescent="0.15">
      <c r="B26" s="208"/>
      <c r="C26" s="221" t="s">
        <v>91</v>
      </c>
      <c r="D26" s="222"/>
      <c r="E26" s="156">
        <v>3824</v>
      </c>
      <c r="F26" s="157">
        <f t="shared" si="2"/>
        <v>0.40235690235690236</v>
      </c>
      <c r="G26" s="158">
        <v>22931.319999999996</v>
      </c>
      <c r="H26" s="159">
        <f t="shared" si="3"/>
        <v>0.12038493663224017</v>
      </c>
    </row>
    <row r="27" spans="2:8" s="14" customFormat="1" ht="20.100000000000001" customHeight="1" x14ac:dyDescent="0.15">
      <c r="B27" s="232" t="s">
        <v>80</v>
      </c>
      <c r="C27" s="224" t="s">
        <v>71</v>
      </c>
      <c r="D27" s="225"/>
      <c r="E27" s="160">
        <v>90</v>
      </c>
      <c r="F27" s="161">
        <f>E27/SUM(E$27:E$36)</f>
        <v>3.0970406056434963E-2</v>
      </c>
      <c r="G27" s="162">
        <v>12180.590000000002</v>
      </c>
      <c r="H27" s="163">
        <f>G27/SUM(G$27:G$36)</f>
        <v>1.7744138708740871E-2</v>
      </c>
    </row>
    <row r="28" spans="2:8" s="14" customFormat="1" ht="20.100000000000001" customHeight="1" x14ac:dyDescent="0.15">
      <c r="B28" s="233"/>
      <c r="C28" s="213" t="s">
        <v>72</v>
      </c>
      <c r="D28" s="214"/>
      <c r="E28" s="152">
        <v>2</v>
      </c>
      <c r="F28" s="153">
        <f t="shared" ref="F28:F36" si="4">E28/SUM(E$27:E$36)</f>
        <v>6.8823124569855469E-4</v>
      </c>
      <c r="G28" s="154">
        <v>360.14</v>
      </c>
      <c r="H28" s="155">
        <f t="shared" ref="H28:H36" si="5">G28/SUM(G$27:G$36)</f>
        <v>5.2463584395878488E-4</v>
      </c>
    </row>
    <row r="29" spans="2:8" s="14" customFormat="1" ht="20.100000000000001" customHeight="1" x14ac:dyDescent="0.15">
      <c r="B29" s="233"/>
      <c r="C29" s="213" t="s">
        <v>73</v>
      </c>
      <c r="D29" s="214"/>
      <c r="E29" s="152">
        <v>176</v>
      </c>
      <c r="F29" s="153">
        <f t="shared" si="4"/>
        <v>6.0564349621472814E-2</v>
      </c>
      <c r="G29" s="154">
        <v>26180.819999999996</v>
      </c>
      <c r="H29" s="155">
        <f t="shared" si="5"/>
        <v>3.8139047582143148E-2</v>
      </c>
    </row>
    <row r="30" spans="2:8" s="14" customFormat="1" ht="20.100000000000001" customHeight="1" x14ac:dyDescent="0.15">
      <c r="B30" s="233"/>
      <c r="C30" s="213" t="s">
        <v>74</v>
      </c>
      <c r="D30" s="214"/>
      <c r="E30" s="152">
        <v>8</v>
      </c>
      <c r="F30" s="153">
        <f t="shared" si="4"/>
        <v>2.7529249827942187E-3</v>
      </c>
      <c r="G30" s="154">
        <v>272.22999999999996</v>
      </c>
      <c r="H30" s="155">
        <f t="shared" si="5"/>
        <v>3.9657248792386292E-4</v>
      </c>
    </row>
    <row r="31" spans="2:8" s="14" customFormat="1" ht="20.100000000000001" customHeight="1" x14ac:dyDescent="0.15">
      <c r="B31" s="233"/>
      <c r="C31" s="213" t="s">
        <v>75</v>
      </c>
      <c r="D31" s="214"/>
      <c r="E31" s="152">
        <v>514</v>
      </c>
      <c r="F31" s="153">
        <f t="shared" si="4"/>
        <v>0.17687543014452856</v>
      </c>
      <c r="G31" s="154">
        <v>107281.22000000002</v>
      </c>
      <c r="H31" s="155">
        <f t="shared" si="5"/>
        <v>0.15628248291116811</v>
      </c>
    </row>
    <row r="32" spans="2:8" s="14" customFormat="1" ht="20.100000000000001" customHeight="1" x14ac:dyDescent="0.15">
      <c r="B32" s="233"/>
      <c r="C32" s="213" t="s">
        <v>76</v>
      </c>
      <c r="D32" s="214"/>
      <c r="E32" s="152">
        <v>119</v>
      </c>
      <c r="F32" s="153">
        <f t="shared" si="4"/>
        <v>4.0949759119064004E-2</v>
      </c>
      <c r="G32" s="154">
        <v>7064.4199999999992</v>
      </c>
      <c r="H32" s="155">
        <f t="shared" si="5"/>
        <v>1.0291131084520795E-2</v>
      </c>
    </row>
    <row r="33" spans="2:8" s="14" customFormat="1" ht="20.100000000000001" customHeight="1" x14ac:dyDescent="0.15">
      <c r="B33" s="233"/>
      <c r="C33" s="213" t="s">
        <v>77</v>
      </c>
      <c r="D33" s="214"/>
      <c r="E33" s="152">
        <v>1928</v>
      </c>
      <c r="F33" s="153">
        <f t="shared" si="4"/>
        <v>0.66345492085340674</v>
      </c>
      <c r="G33" s="154">
        <v>517819.5</v>
      </c>
      <c r="H33" s="155">
        <f t="shared" si="5"/>
        <v>0.75433628700176603</v>
      </c>
    </row>
    <row r="34" spans="2:8" s="14" customFormat="1" ht="20.100000000000001" customHeight="1" x14ac:dyDescent="0.15">
      <c r="B34" s="233"/>
      <c r="C34" s="213" t="s">
        <v>78</v>
      </c>
      <c r="D34" s="214"/>
      <c r="E34" s="152">
        <v>23</v>
      </c>
      <c r="F34" s="153">
        <f t="shared" si="4"/>
        <v>7.914659325533379E-3</v>
      </c>
      <c r="G34" s="154">
        <v>5741.11</v>
      </c>
      <c r="H34" s="155">
        <f t="shared" si="5"/>
        <v>8.3633922644255551E-3</v>
      </c>
    </row>
    <row r="35" spans="2:8" s="14" customFormat="1" ht="20.100000000000001" customHeight="1" x14ac:dyDescent="0.15">
      <c r="B35" s="233"/>
      <c r="C35" s="213" t="s">
        <v>79</v>
      </c>
      <c r="D35" s="214"/>
      <c r="E35" s="152">
        <v>28</v>
      </c>
      <c r="F35" s="153">
        <f t="shared" si="4"/>
        <v>9.635237439779766E-3</v>
      </c>
      <c r="G35" s="154">
        <v>6149.9400000000005</v>
      </c>
      <c r="H35" s="155">
        <f t="shared" si="5"/>
        <v>8.9589575226186758E-3</v>
      </c>
    </row>
    <row r="36" spans="2:8" s="14" customFormat="1" ht="20.100000000000001" customHeight="1" x14ac:dyDescent="0.15">
      <c r="B36" s="233"/>
      <c r="C36" s="221" t="s">
        <v>92</v>
      </c>
      <c r="D36" s="222"/>
      <c r="E36" s="156">
        <v>18</v>
      </c>
      <c r="F36" s="157">
        <f t="shared" si="4"/>
        <v>6.1940812112869928E-3</v>
      </c>
      <c r="G36" s="158">
        <v>3407.13</v>
      </c>
      <c r="H36" s="159">
        <f t="shared" si="5"/>
        <v>4.9633545927341999E-3</v>
      </c>
    </row>
    <row r="37" spans="2:8" s="14" customFormat="1" ht="20.100000000000001" customHeight="1" x14ac:dyDescent="0.15">
      <c r="B37" s="229" t="s">
        <v>93</v>
      </c>
      <c r="C37" s="224" t="s">
        <v>94</v>
      </c>
      <c r="D37" s="225"/>
      <c r="E37" s="160">
        <v>3607</v>
      </c>
      <c r="F37" s="161">
        <f>E37/SUM(E$37:E$39)</f>
        <v>0.51899280575539564</v>
      </c>
      <c r="G37" s="162">
        <v>941559.44999999984</v>
      </c>
      <c r="H37" s="163">
        <f>G37/SUM(G$37:G$39)</f>
        <v>0.4784924806999169</v>
      </c>
    </row>
    <row r="38" spans="2:8" s="14" customFormat="1" ht="20.100000000000001" customHeight="1" x14ac:dyDescent="0.15">
      <c r="B38" s="230"/>
      <c r="C38" s="213" t="s">
        <v>95</v>
      </c>
      <c r="D38" s="214"/>
      <c r="E38" s="152">
        <v>2765</v>
      </c>
      <c r="F38" s="153">
        <f t="shared" ref="F38:F39" si="6">E38/SUM(E$37:E$39)</f>
        <v>0.39784172661870504</v>
      </c>
      <c r="G38" s="154">
        <v>812451.02000000025</v>
      </c>
      <c r="H38" s="155">
        <f t="shared" ref="H38:H39" si="7">G38/SUM(G$37:G$39)</f>
        <v>0.41288067790831262</v>
      </c>
    </row>
    <row r="39" spans="2:8" s="14" customFormat="1" ht="20.100000000000001" customHeight="1" x14ac:dyDescent="0.15">
      <c r="B39" s="231"/>
      <c r="C39" s="221" t="s">
        <v>96</v>
      </c>
      <c r="D39" s="222"/>
      <c r="E39" s="156">
        <v>578</v>
      </c>
      <c r="F39" s="157">
        <f t="shared" si="6"/>
        <v>8.3165467625899284E-2</v>
      </c>
      <c r="G39" s="158">
        <v>213751.79999999996</v>
      </c>
      <c r="H39" s="159">
        <f t="shared" si="7"/>
        <v>0.10862684139177033</v>
      </c>
    </row>
    <row r="40" spans="2:8" s="14" customFormat="1" ht="20.100000000000001" customHeight="1" x14ac:dyDescent="0.15">
      <c r="B40" s="226" t="s">
        <v>111</v>
      </c>
      <c r="C40" s="227"/>
      <c r="D40" s="228"/>
      <c r="E40" s="142">
        <f>SUM(E5:E39)</f>
        <v>47983</v>
      </c>
      <c r="F40" s="164">
        <f>E40/E$40</f>
        <v>1</v>
      </c>
      <c r="G40" s="165">
        <f>SUM(G5:G39)</f>
        <v>4688033.2199999988</v>
      </c>
      <c r="H40" s="166">
        <f>G40/G$40</f>
        <v>1</v>
      </c>
    </row>
    <row r="41" spans="2:8" s="14" customFormat="1" ht="20.100000000000001" customHeight="1" x14ac:dyDescent="0.15">
      <c r="B41" s="83"/>
      <c r="C41" s="83"/>
      <c r="D41" s="83"/>
      <c r="E41" s="84"/>
      <c r="F41" s="84"/>
      <c r="G41" s="85"/>
      <c r="H41" s="86"/>
    </row>
    <row r="42" spans="2:8" s="14" customFormat="1" ht="20.100000000000001" customHeight="1" x14ac:dyDescent="0.15"/>
    <row r="43" spans="2:8" s="14" customFormat="1" ht="20.100000000000001" customHeight="1" x14ac:dyDescent="0.15"/>
    <row r="44" spans="2:8" s="14" customFormat="1" ht="20.100000000000001" customHeight="1" x14ac:dyDescent="0.15"/>
    <row r="45" spans="2:8" s="14" customFormat="1" ht="20.100000000000001" customHeight="1" x14ac:dyDescent="0.15"/>
    <row r="46" spans="2:8" s="14" customFormat="1" ht="20.100000000000001" customHeight="1" x14ac:dyDescent="0.15"/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</sheetData>
  <mergeCells count="45">
    <mergeCell ref="B40:D40"/>
    <mergeCell ref="C33:D33"/>
    <mergeCell ref="C34:D34"/>
    <mergeCell ref="C35:D35"/>
    <mergeCell ref="C36:D36"/>
    <mergeCell ref="B37:B39"/>
    <mergeCell ref="C37:D37"/>
    <mergeCell ref="C38:D38"/>
    <mergeCell ref="C39:D39"/>
    <mergeCell ref="B27:B36"/>
    <mergeCell ref="C27:D27"/>
    <mergeCell ref="C28:D28"/>
    <mergeCell ref="C29:D29"/>
    <mergeCell ref="C30:D30"/>
    <mergeCell ref="C31:D31"/>
    <mergeCell ref="C32:D32"/>
    <mergeCell ref="C15:D15"/>
    <mergeCell ref="B16:B26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H3:H4"/>
    <mergeCell ref="B5:B15"/>
    <mergeCell ref="C5:D5"/>
    <mergeCell ref="C6:D6"/>
    <mergeCell ref="C7:D7"/>
    <mergeCell ref="C8:D8"/>
    <mergeCell ref="C14:D14"/>
    <mergeCell ref="B3:D4"/>
    <mergeCell ref="E3:E4"/>
    <mergeCell ref="F3:F4"/>
    <mergeCell ref="G3:G4"/>
    <mergeCell ref="C9:D9"/>
    <mergeCell ref="C10:D10"/>
    <mergeCell ref="C11:D11"/>
    <mergeCell ref="C12:D12"/>
    <mergeCell ref="C13:D13"/>
  </mergeCells>
  <phoneticPr fontId="2"/>
  <pageMargins left="0.7" right="0.7" top="0.75" bottom="0.75" header="0.3" footer="0.3"/>
  <pageSetup paperSize="9" scale="98" orientation="portrait" r:id="rId1"/>
  <rowBreaks count="1" manualBreakCount="1">
    <brk id="40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141</v>
      </c>
    </row>
    <row r="2" spans="1:13" s="14" customFormat="1" ht="20.100000000000001" customHeight="1" x14ac:dyDescent="0.15"/>
    <row r="3" spans="1:13" s="14" customFormat="1" ht="31.5" customHeight="1" x14ac:dyDescent="0.15">
      <c r="B3" s="236" t="s">
        <v>53</v>
      </c>
      <c r="C3" s="237"/>
      <c r="D3" s="134" t="s">
        <v>55</v>
      </c>
      <c r="E3" s="135" t="s">
        <v>58</v>
      </c>
      <c r="F3" s="135" t="s">
        <v>59</v>
      </c>
      <c r="G3" s="136" t="s">
        <v>56</v>
      </c>
      <c r="H3" s="137" t="s">
        <v>57</v>
      </c>
    </row>
    <row r="4" spans="1:13" s="14" customFormat="1" ht="20.100000000000001" customHeight="1" x14ac:dyDescent="0.15">
      <c r="B4" s="238" t="s">
        <v>27</v>
      </c>
      <c r="C4" s="239"/>
      <c r="D4" s="60">
        <v>3701</v>
      </c>
      <c r="E4" s="65">
        <v>74702.86</v>
      </c>
      <c r="F4" s="65">
        <f>E4*1000/D4</f>
        <v>20184.506890029723</v>
      </c>
      <c r="G4" s="65">
        <v>50030</v>
      </c>
      <c r="H4" s="61">
        <f>F4/G4</f>
        <v>0.40344806895921892</v>
      </c>
      <c r="K4" s="14">
        <f>D4*G4</f>
        <v>185161030</v>
      </c>
      <c r="L4" s="14" t="s">
        <v>27</v>
      </c>
      <c r="M4" s="24">
        <f>G4-F4</f>
        <v>29845.493109970277</v>
      </c>
    </row>
    <row r="5" spans="1:13" s="14" customFormat="1" ht="20.100000000000001" customHeight="1" x14ac:dyDescent="0.15">
      <c r="B5" s="234" t="s">
        <v>28</v>
      </c>
      <c r="C5" s="235"/>
      <c r="D5" s="62">
        <v>3394</v>
      </c>
      <c r="E5" s="66">
        <v>115735.25</v>
      </c>
      <c r="F5" s="66">
        <f t="shared" ref="F5:F13" si="0">E5*1000/D5</f>
        <v>34099.955804360638</v>
      </c>
      <c r="G5" s="66">
        <v>104730</v>
      </c>
      <c r="H5" s="63">
        <f t="shared" ref="H5:H10" si="1">F5/G5</f>
        <v>0.32559873774812026</v>
      </c>
      <c r="K5" s="14">
        <f t="shared" ref="K5:K10" si="2">D5*G5</f>
        <v>355453620</v>
      </c>
      <c r="L5" s="14" t="s">
        <v>28</v>
      </c>
      <c r="M5" s="24">
        <f t="shared" ref="M5:M10" si="3">G5-F5</f>
        <v>70630.044195639362</v>
      </c>
    </row>
    <row r="6" spans="1:13" s="14" customFormat="1" ht="20.100000000000001" customHeight="1" x14ac:dyDescent="0.15">
      <c r="B6" s="234" t="s">
        <v>29</v>
      </c>
      <c r="C6" s="235"/>
      <c r="D6" s="62">
        <v>5919</v>
      </c>
      <c r="E6" s="66">
        <v>551861.76000000001</v>
      </c>
      <c r="F6" s="66">
        <f t="shared" si="0"/>
        <v>93235.641155600606</v>
      </c>
      <c r="G6" s="66">
        <v>166920</v>
      </c>
      <c r="H6" s="63">
        <f t="shared" si="1"/>
        <v>0.5585648283944441</v>
      </c>
      <c r="K6" s="14">
        <f t="shared" si="2"/>
        <v>987999480</v>
      </c>
      <c r="L6" s="14" t="s">
        <v>29</v>
      </c>
      <c r="M6" s="24">
        <f t="shared" si="3"/>
        <v>73684.358844399394</v>
      </c>
    </row>
    <row r="7" spans="1:13" s="14" customFormat="1" ht="20.100000000000001" customHeight="1" x14ac:dyDescent="0.15">
      <c r="B7" s="234" t="s">
        <v>30</v>
      </c>
      <c r="C7" s="235"/>
      <c r="D7" s="62">
        <v>3476</v>
      </c>
      <c r="E7" s="66">
        <v>411513.75999999989</v>
      </c>
      <c r="F7" s="66">
        <f t="shared" si="0"/>
        <v>118387.15765247407</v>
      </c>
      <c r="G7" s="66">
        <v>196160</v>
      </c>
      <c r="H7" s="63">
        <f t="shared" si="1"/>
        <v>0.60352343827729438</v>
      </c>
      <c r="K7" s="14">
        <f t="shared" si="2"/>
        <v>681852160</v>
      </c>
      <c r="L7" s="14" t="s">
        <v>30</v>
      </c>
      <c r="M7" s="24">
        <f t="shared" si="3"/>
        <v>77772.842347525933</v>
      </c>
    </row>
    <row r="8" spans="1:13" s="14" customFormat="1" ht="20.100000000000001" customHeight="1" x14ac:dyDescent="0.15">
      <c r="B8" s="234" t="s">
        <v>31</v>
      </c>
      <c r="C8" s="235"/>
      <c r="D8" s="62">
        <v>2197</v>
      </c>
      <c r="E8" s="66">
        <v>340044.22000000003</v>
      </c>
      <c r="F8" s="66">
        <f t="shared" si="0"/>
        <v>154776.61356395087</v>
      </c>
      <c r="G8" s="66">
        <v>269310</v>
      </c>
      <c r="H8" s="63">
        <f t="shared" si="1"/>
        <v>0.57471543412406101</v>
      </c>
      <c r="K8" s="14">
        <f t="shared" si="2"/>
        <v>591674070</v>
      </c>
      <c r="L8" s="14" t="s">
        <v>31</v>
      </c>
      <c r="M8" s="24">
        <f t="shared" si="3"/>
        <v>114533.38643604913</v>
      </c>
    </row>
    <row r="9" spans="1:13" s="14" customFormat="1" ht="20.100000000000001" customHeight="1" x14ac:dyDescent="0.15">
      <c r="B9" s="234" t="s">
        <v>32</v>
      </c>
      <c r="C9" s="235"/>
      <c r="D9" s="62">
        <v>2019</v>
      </c>
      <c r="E9" s="66">
        <v>353628.29</v>
      </c>
      <c r="F9" s="66">
        <f t="shared" si="0"/>
        <v>175150.21792966814</v>
      </c>
      <c r="G9" s="66">
        <v>308060</v>
      </c>
      <c r="H9" s="63">
        <f t="shared" si="1"/>
        <v>0.56855878052868969</v>
      </c>
      <c r="K9" s="14">
        <f t="shared" si="2"/>
        <v>621973140</v>
      </c>
      <c r="L9" s="14" t="s">
        <v>32</v>
      </c>
      <c r="M9" s="24">
        <f t="shared" si="3"/>
        <v>132909.78207033186</v>
      </c>
    </row>
    <row r="10" spans="1:13" s="14" customFormat="1" ht="20.100000000000001" customHeight="1" x14ac:dyDescent="0.15">
      <c r="B10" s="240" t="s">
        <v>33</v>
      </c>
      <c r="C10" s="241"/>
      <c r="D10" s="70">
        <v>938</v>
      </c>
      <c r="E10" s="71">
        <v>186327.71000000005</v>
      </c>
      <c r="F10" s="71">
        <f t="shared" si="0"/>
        <v>198643.61407249473</v>
      </c>
      <c r="G10" s="71">
        <v>360650</v>
      </c>
      <c r="H10" s="73">
        <f t="shared" si="1"/>
        <v>0.55079332891305899</v>
      </c>
      <c r="K10" s="14">
        <f t="shared" si="2"/>
        <v>338289700</v>
      </c>
      <c r="L10" s="14" t="s">
        <v>33</v>
      </c>
      <c r="M10" s="24">
        <f t="shared" si="3"/>
        <v>162006.38592750527</v>
      </c>
    </row>
    <row r="11" spans="1:13" s="14" customFormat="1" ht="20.100000000000001" customHeight="1" x14ac:dyDescent="0.15">
      <c r="B11" s="238" t="s">
        <v>60</v>
      </c>
      <c r="C11" s="239"/>
      <c r="D11" s="60">
        <f>SUM(D4:D5)</f>
        <v>7095</v>
      </c>
      <c r="E11" s="65">
        <f>SUM(E4:E5)</f>
        <v>190438.11</v>
      </c>
      <c r="F11" s="65">
        <f t="shared" si="0"/>
        <v>26841.171247357295</v>
      </c>
      <c r="G11" s="80"/>
      <c r="H11" s="61">
        <f>SUM(E4:E5)*1000/SUM(K4:K5)</f>
        <v>0.35226220747070025</v>
      </c>
    </row>
    <row r="12" spans="1:13" s="14" customFormat="1" ht="20.100000000000001" customHeight="1" x14ac:dyDescent="0.15">
      <c r="B12" s="240" t="s">
        <v>54</v>
      </c>
      <c r="C12" s="241"/>
      <c r="D12" s="64">
        <f>SUM(D6:D10)</f>
        <v>14549</v>
      </c>
      <c r="E12" s="76">
        <f>SUM(E6:E10)</f>
        <v>1843375.74</v>
      </c>
      <c r="F12" s="67">
        <f t="shared" si="0"/>
        <v>126701.19870781497</v>
      </c>
      <c r="G12" s="81"/>
      <c r="H12" s="68">
        <f>SUM(E6:E10)*1000/SUM(K6:K10)</f>
        <v>0.57215913192068424</v>
      </c>
    </row>
    <row r="13" spans="1:13" s="14" customFormat="1" ht="20.100000000000001" customHeight="1" x14ac:dyDescent="0.15">
      <c r="B13" s="236" t="s">
        <v>61</v>
      </c>
      <c r="C13" s="237"/>
      <c r="D13" s="69">
        <f>SUM(D11:D12)</f>
        <v>21644</v>
      </c>
      <c r="E13" s="77">
        <f>SUM(E11:E12)</f>
        <v>2033813.85</v>
      </c>
      <c r="F13" s="72">
        <f t="shared" si="0"/>
        <v>93966.635095176491</v>
      </c>
      <c r="G13" s="75"/>
      <c r="H13" s="74">
        <f>SUM(E4:E10)*1000/SUM(K4:K10)</f>
        <v>0.54056243892201661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03月状況（表紙）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'03月状況（表紙）'!Print_Area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S-Yoshida</cp:lastModifiedBy>
  <cp:lastPrinted>2015-12-17T07:31:32Z</cp:lastPrinted>
  <dcterms:created xsi:type="dcterms:W3CDTF">2003-07-11T02:30:35Z</dcterms:created>
  <dcterms:modified xsi:type="dcterms:W3CDTF">2017-08-09T04:32:08Z</dcterms:modified>
</cp:coreProperties>
</file>