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17年04月報告書\"/>
    </mc:Choice>
  </mc:AlternateContent>
  <bookViews>
    <workbookView xWindow="-915" yWindow="5130" windowWidth="15480" windowHeight="6480"/>
  </bookViews>
  <sheets>
    <sheet name="04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'04月状況（表紙）'!$A$1:$L$45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5251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<sst xmlns="http://schemas.openxmlformats.org/spreadsheetml/2006/main" count="201" uniqueCount="142">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</sst>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59321</c:v>
                </c:pt>
                <c:pt idx="1">
                  <c:v>29863</c:v>
                </c:pt>
                <c:pt idx="2">
                  <c:v>16178</c:v>
                </c:pt>
                <c:pt idx="3">
                  <c:v>10223</c:v>
                </c:pt>
                <c:pt idx="4">
                  <c:v>14433</c:v>
                </c:pt>
                <c:pt idx="5">
                  <c:v>32632</c:v>
                </c:pt>
                <c:pt idx="6">
                  <c:v>43586</c:v>
                </c:pt>
                <c:pt idx="7">
                  <c:v>18329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23285</c:v>
                </c:pt>
                <c:pt idx="1">
                  <c:v>14946</c:v>
                </c:pt>
                <c:pt idx="2">
                  <c:v>9033</c:v>
                </c:pt>
                <c:pt idx="3">
                  <c:v>4767</c:v>
                </c:pt>
                <c:pt idx="4">
                  <c:v>6684</c:v>
                </c:pt>
                <c:pt idx="5">
                  <c:v>15059</c:v>
                </c:pt>
                <c:pt idx="6">
                  <c:v>23845</c:v>
                </c:pt>
                <c:pt idx="7">
                  <c:v>9640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18700</c:v>
                </c:pt>
                <c:pt idx="1">
                  <c:v>14626</c:v>
                </c:pt>
                <c:pt idx="2">
                  <c:v>9326</c:v>
                </c:pt>
                <c:pt idx="3">
                  <c:v>4523</c:v>
                </c:pt>
                <c:pt idx="4">
                  <c:v>7253</c:v>
                </c:pt>
                <c:pt idx="5">
                  <c:v>15621</c:v>
                </c:pt>
                <c:pt idx="6">
                  <c:v>24485</c:v>
                </c:pt>
                <c:pt idx="7">
                  <c:v>10621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1926760"/>
        <c:axId val="321922840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0.22849228290920173</c:v>
                </c:pt>
                <c:pt idx="1">
                  <c:v>0.31186855371116406</c:v>
                </c:pt>
                <c:pt idx="2">
                  <c:v>0.34737937559129611</c:v>
                </c:pt>
                <c:pt idx="3">
                  <c:v>0.29104921833390768</c:v>
                </c:pt>
                <c:pt idx="4">
                  <c:v>0.30228825506994905</c:v>
                </c:pt>
                <c:pt idx="5">
                  <c:v>0.30080495720294531</c:v>
                </c:pt>
                <c:pt idx="6">
                  <c:v>0.33717742104271753</c:v>
                </c:pt>
                <c:pt idx="7">
                  <c:v>0.33890905441346203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923624"/>
        <c:axId val="321925192"/>
      </c:lineChart>
      <c:catAx>
        <c:axId val="321926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21922840"/>
        <c:crosses val="autoZero"/>
        <c:auto val="1"/>
        <c:lblAlgn val="ctr"/>
        <c:lblOffset val="100"/>
        <c:noMultiLvlLbl val="0"/>
      </c:catAx>
      <c:valAx>
        <c:axId val="32192284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21926760"/>
        <c:crosses val="autoZero"/>
        <c:crossBetween val="between"/>
      </c:valAx>
      <c:valAx>
        <c:axId val="32192519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21923624"/>
        <c:crosses val="max"/>
        <c:crossBetween val="between"/>
      </c:valAx>
      <c:catAx>
        <c:axId val="321923624"/>
        <c:scaling>
          <c:orientation val="minMax"/>
        </c:scaling>
        <c:delete val="1"/>
        <c:axPos val="b"/>
        <c:majorTickMark val="out"/>
        <c:minorTickMark val="none"/>
        <c:tickLblPos val="nextTo"/>
        <c:crossAx val="32192519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3605</c:v>
                </c:pt>
                <c:pt idx="1">
                  <c:v>2726</c:v>
                </c:pt>
                <c:pt idx="2">
                  <c:v>526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928097.31999999972</c:v>
                </c:pt>
                <c:pt idx="1">
                  <c:v>784694.17999999993</c:v>
                </c:pt>
                <c:pt idx="2">
                  <c:v>187512.35000000003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13080.05</c:v>
                </c:pt>
                <c:pt idx="1">
                  <c:v>363.15</c:v>
                </c:pt>
                <c:pt idx="2">
                  <c:v>25066.339999999993</c:v>
                </c:pt>
                <c:pt idx="3">
                  <c:v>216.76999999999998</c:v>
                </c:pt>
                <c:pt idx="4">
                  <c:v>109380.24999999997</c:v>
                </c:pt>
                <c:pt idx="5">
                  <c:v>7515.4899999999989</c:v>
                </c:pt>
                <c:pt idx="6">
                  <c:v>510214.25999999989</c:v>
                </c:pt>
                <c:pt idx="7">
                  <c:v>5286.09</c:v>
                </c:pt>
                <c:pt idx="8">
                  <c:v>5807.9400000000005</c:v>
                </c:pt>
                <c:pt idx="9">
                  <c:v>3636.7300000000005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518560"/>
        <c:axId val="32192911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92</c:v>
                </c:pt>
                <c:pt idx="1">
                  <c:v>2</c:v>
                </c:pt>
                <c:pt idx="2">
                  <c:v>167</c:v>
                </c:pt>
                <c:pt idx="3">
                  <c:v>8</c:v>
                </c:pt>
                <c:pt idx="4">
                  <c:v>518</c:v>
                </c:pt>
                <c:pt idx="5">
                  <c:v>123</c:v>
                </c:pt>
                <c:pt idx="6">
                  <c:v>1922</c:v>
                </c:pt>
                <c:pt idx="7">
                  <c:v>23</c:v>
                </c:pt>
                <c:pt idx="8">
                  <c:v>27</c:v>
                </c:pt>
                <c:pt idx="9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928720"/>
        <c:axId val="321922056"/>
      </c:lineChart>
      <c:catAx>
        <c:axId val="32192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21922056"/>
        <c:crosses val="autoZero"/>
        <c:auto val="1"/>
        <c:lblAlgn val="ctr"/>
        <c:lblOffset val="100"/>
        <c:noMultiLvlLbl val="0"/>
      </c:catAx>
      <c:valAx>
        <c:axId val="3219220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21928720"/>
        <c:crosses val="autoZero"/>
        <c:crossBetween val="between"/>
      </c:valAx>
      <c:valAx>
        <c:axId val="32192911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25518560"/>
        <c:crosses val="max"/>
        <c:crossBetween val="between"/>
      </c:valAx>
      <c:catAx>
        <c:axId val="325518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192911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18176.317578004328</c:v>
                </c:pt>
                <c:pt idx="1">
                  <c:v>31219.446192573949</c:v>
                </c:pt>
                <c:pt idx="2">
                  <c:v>89162.543565683649</c:v>
                </c:pt>
                <c:pt idx="3">
                  <c:v>115185.47353361944</c:v>
                </c:pt>
                <c:pt idx="4">
                  <c:v>147391.72955974843</c:v>
                </c:pt>
                <c:pt idx="5">
                  <c:v>171092.62400793651</c:v>
                </c:pt>
                <c:pt idx="6">
                  <c:v>198018.42379958244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518168"/>
        <c:axId val="325517776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3237</c:v>
                </c:pt>
                <c:pt idx="1">
                  <c:v>3178</c:v>
                </c:pt>
                <c:pt idx="2">
                  <c:v>5968</c:v>
                </c:pt>
                <c:pt idx="3">
                  <c:v>3495</c:v>
                </c:pt>
                <c:pt idx="4">
                  <c:v>2226</c:v>
                </c:pt>
                <c:pt idx="5">
                  <c:v>2016</c:v>
                </c:pt>
                <c:pt idx="6">
                  <c:v>958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521696"/>
        <c:axId val="325517384"/>
      </c:lineChart>
      <c:catAx>
        <c:axId val="32552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517384"/>
        <c:crosses val="autoZero"/>
        <c:auto val="1"/>
        <c:lblAlgn val="ctr"/>
        <c:lblOffset val="100"/>
        <c:noMultiLvlLbl val="0"/>
      </c:catAx>
      <c:valAx>
        <c:axId val="32551738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25521696"/>
        <c:crosses val="autoZero"/>
        <c:crossBetween val="between"/>
      </c:valAx>
      <c:valAx>
        <c:axId val="325517776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25518168"/>
        <c:crosses val="max"/>
        <c:crossBetween val="between"/>
      </c:valAx>
      <c:catAx>
        <c:axId val="325518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5517776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521304"/>
        <c:axId val="325518952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18176.317578004328</c:v>
                </c:pt>
                <c:pt idx="1">
                  <c:v>31219.446192573949</c:v>
                </c:pt>
                <c:pt idx="2">
                  <c:v>89162.543565683649</c:v>
                </c:pt>
                <c:pt idx="3">
                  <c:v>115185.47353361944</c:v>
                </c:pt>
                <c:pt idx="4">
                  <c:v>147391.72955974843</c:v>
                </c:pt>
                <c:pt idx="5">
                  <c:v>171092.62400793651</c:v>
                </c:pt>
                <c:pt idx="6">
                  <c:v>198018.42379958244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5522480"/>
        <c:axId val="325522088"/>
      </c:barChart>
      <c:catAx>
        <c:axId val="325521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518952"/>
        <c:crosses val="autoZero"/>
        <c:auto val="1"/>
        <c:lblAlgn val="ctr"/>
        <c:lblOffset val="100"/>
        <c:noMultiLvlLbl val="0"/>
      </c:catAx>
      <c:valAx>
        <c:axId val="3255189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25521304"/>
        <c:crosses val="autoZero"/>
        <c:crossBetween val="between"/>
      </c:valAx>
      <c:valAx>
        <c:axId val="325522088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325522480"/>
        <c:crosses val="max"/>
        <c:crossBetween val="between"/>
      </c:valAx>
      <c:catAx>
        <c:axId val="325522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552208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7701</c:v>
                </c:pt>
                <c:pt idx="1">
                  <c:v>5175</c:v>
                </c:pt>
                <c:pt idx="2">
                  <c:v>8396</c:v>
                </c:pt>
                <c:pt idx="3">
                  <c:v>5071</c:v>
                </c:pt>
                <c:pt idx="4">
                  <c:v>4237</c:v>
                </c:pt>
                <c:pt idx="5">
                  <c:v>5234</c:v>
                </c:pt>
                <c:pt idx="6">
                  <c:v>3112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960</c:v>
                </c:pt>
                <c:pt idx="1">
                  <c:v>797</c:v>
                </c:pt>
                <c:pt idx="2">
                  <c:v>838</c:v>
                </c:pt>
                <c:pt idx="3">
                  <c:v>616</c:v>
                </c:pt>
                <c:pt idx="4">
                  <c:v>484</c:v>
                </c:pt>
                <c:pt idx="5">
                  <c:v>522</c:v>
                </c:pt>
                <c:pt idx="6">
                  <c:v>309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6741</c:v>
                </c:pt>
                <c:pt idx="1">
                  <c:v>4378</c:v>
                </c:pt>
                <c:pt idx="2">
                  <c:v>7558</c:v>
                </c:pt>
                <c:pt idx="3">
                  <c:v>4455</c:v>
                </c:pt>
                <c:pt idx="4">
                  <c:v>3753</c:v>
                </c:pt>
                <c:pt idx="5">
                  <c:v>4712</c:v>
                </c:pt>
                <c:pt idx="6">
                  <c:v>2803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1287</c:v>
                </c:pt>
                <c:pt idx="1">
                  <c:v>1111</c:v>
                </c:pt>
                <c:pt idx="2">
                  <c:v>792</c:v>
                </c:pt>
                <c:pt idx="3">
                  <c:v>222</c:v>
                </c:pt>
                <c:pt idx="4">
                  <c:v>393</c:v>
                </c:pt>
                <c:pt idx="5">
                  <c:v>712</c:v>
                </c:pt>
                <c:pt idx="6">
                  <c:v>2684</c:v>
                </c:pt>
                <c:pt idx="7">
                  <c:v>500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820</c:v>
                </c:pt>
                <c:pt idx="1">
                  <c:v>848</c:v>
                </c:pt>
                <c:pt idx="2">
                  <c:v>491</c:v>
                </c:pt>
                <c:pt idx="3">
                  <c:v>179</c:v>
                </c:pt>
                <c:pt idx="4">
                  <c:v>271</c:v>
                </c:pt>
                <c:pt idx="5">
                  <c:v>649</c:v>
                </c:pt>
                <c:pt idx="6">
                  <c:v>1516</c:v>
                </c:pt>
                <c:pt idx="7">
                  <c:v>401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1155</c:v>
                </c:pt>
                <c:pt idx="1">
                  <c:v>1211</c:v>
                </c:pt>
                <c:pt idx="2">
                  <c:v>812</c:v>
                </c:pt>
                <c:pt idx="3">
                  <c:v>325</c:v>
                </c:pt>
                <c:pt idx="4">
                  <c:v>521</c:v>
                </c:pt>
                <c:pt idx="5">
                  <c:v>1318</c:v>
                </c:pt>
                <c:pt idx="6">
                  <c:v>2318</c:v>
                </c:pt>
                <c:pt idx="7">
                  <c:v>736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739</c:v>
                </c:pt>
                <c:pt idx="1">
                  <c:v>666</c:v>
                </c:pt>
                <c:pt idx="2">
                  <c:v>569</c:v>
                </c:pt>
                <c:pt idx="3">
                  <c:v>216</c:v>
                </c:pt>
                <c:pt idx="4">
                  <c:v>310</c:v>
                </c:pt>
                <c:pt idx="5">
                  <c:v>634</c:v>
                </c:pt>
                <c:pt idx="6">
                  <c:v>1514</c:v>
                </c:pt>
                <c:pt idx="7">
                  <c:v>423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620</c:v>
                </c:pt>
                <c:pt idx="1">
                  <c:v>561</c:v>
                </c:pt>
                <c:pt idx="2">
                  <c:v>442</c:v>
                </c:pt>
                <c:pt idx="3">
                  <c:v>202</c:v>
                </c:pt>
                <c:pt idx="4">
                  <c:v>261</c:v>
                </c:pt>
                <c:pt idx="5">
                  <c:v>624</c:v>
                </c:pt>
                <c:pt idx="6">
                  <c:v>1189</c:v>
                </c:pt>
                <c:pt idx="7">
                  <c:v>338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895</c:v>
                </c:pt>
                <c:pt idx="1">
                  <c:v>682</c:v>
                </c:pt>
                <c:pt idx="2">
                  <c:v>470</c:v>
                </c:pt>
                <c:pt idx="3">
                  <c:v>192</c:v>
                </c:pt>
                <c:pt idx="4">
                  <c:v>345</c:v>
                </c:pt>
                <c:pt idx="5">
                  <c:v>719</c:v>
                </c:pt>
                <c:pt idx="6">
                  <c:v>1386</c:v>
                </c:pt>
                <c:pt idx="7">
                  <c:v>545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525</c:v>
                </c:pt>
                <c:pt idx="1">
                  <c:v>454</c:v>
                </c:pt>
                <c:pt idx="2">
                  <c:v>275</c:v>
                </c:pt>
                <c:pt idx="3">
                  <c:v>151</c:v>
                </c:pt>
                <c:pt idx="4">
                  <c:v>181</c:v>
                </c:pt>
                <c:pt idx="5">
                  <c:v>375</c:v>
                </c:pt>
                <c:pt idx="6">
                  <c:v>811</c:v>
                </c:pt>
                <c:pt idx="7">
                  <c:v>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4064616"/>
        <c:axId val="324558856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0.14388472073359534</c:v>
                </c:pt>
                <c:pt idx="1">
                  <c:v>0.18710266468280806</c:v>
                </c:pt>
                <c:pt idx="2">
                  <c:v>0.20976088022223432</c:v>
                </c:pt>
                <c:pt idx="3">
                  <c:v>0.16006458557588804</c:v>
                </c:pt>
                <c:pt idx="4">
                  <c:v>0.16373681567051732</c:v>
                </c:pt>
                <c:pt idx="5">
                  <c:v>0.16398305084745762</c:v>
                </c:pt>
                <c:pt idx="6">
                  <c:v>0.23625077591558039</c:v>
                </c:pt>
                <c:pt idx="7">
                  <c:v>0.16203543754010166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559640"/>
        <c:axId val="324561600"/>
      </c:lineChart>
      <c:catAx>
        <c:axId val="254064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24558856"/>
        <c:crosses val="autoZero"/>
        <c:auto val="1"/>
        <c:lblAlgn val="ctr"/>
        <c:lblOffset val="100"/>
        <c:noMultiLvlLbl val="0"/>
      </c:catAx>
      <c:valAx>
        <c:axId val="3245588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54064616"/>
        <c:crosses val="autoZero"/>
        <c:crossBetween val="between"/>
      </c:valAx>
      <c:valAx>
        <c:axId val="32456160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24559640"/>
        <c:crosses val="max"/>
        <c:crossBetween val="between"/>
      </c:valAx>
      <c:catAx>
        <c:axId val="324559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5616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0.61821812465479886</c:v>
                </c:pt>
                <c:pt idx="1">
                  <c:v>0.62403410604849452</c:v>
                </c:pt>
                <c:pt idx="2">
                  <c:v>0.65045150014564523</c:v>
                </c:pt>
                <c:pt idx="3">
                  <c:v>0.60297332750327937</c:v>
                </c:pt>
                <c:pt idx="4">
                  <c:v>0.63163906339234721</c:v>
                </c:pt>
                <c:pt idx="5">
                  <c:v>0.61633843909555064</c:v>
                </c:pt>
                <c:pt idx="6">
                  <c:v>0.56440924519153068</c:v>
                </c:pt>
                <c:pt idx="7">
                  <c:v>0.64272125409025194</c:v>
                </c:pt>
                <c:pt idx="8">
                  <c:v>0.57116322266078479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0.17449122657942814</c:v>
                </c:pt>
                <c:pt idx="1">
                  <c:v>0.19704236610711431</c:v>
                </c:pt>
                <c:pt idx="2">
                  <c:v>0.18234780075735507</c:v>
                </c:pt>
                <c:pt idx="3">
                  <c:v>0.18408395277656317</c:v>
                </c:pt>
                <c:pt idx="4">
                  <c:v>0.14163335237007424</c:v>
                </c:pt>
                <c:pt idx="5">
                  <c:v>0.15900802334062727</c:v>
                </c:pt>
                <c:pt idx="6">
                  <c:v>0.20332956198480687</c:v>
                </c:pt>
                <c:pt idx="7">
                  <c:v>0.14466174568145498</c:v>
                </c:pt>
                <c:pt idx="8">
                  <c:v>0.18527977710703505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6.1626375493903214E-2</c:v>
                </c:pt>
                <c:pt idx="1">
                  <c:v>3.8635758060218489E-2</c:v>
                </c:pt>
                <c:pt idx="2">
                  <c:v>3.3061462277891057E-2</c:v>
                </c:pt>
                <c:pt idx="3">
                  <c:v>7.2365544381285521E-2</c:v>
                </c:pt>
                <c:pt idx="4">
                  <c:v>2.6841804683038265E-2</c:v>
                </c:pt>
                <c:pt idx="5">
                  <c:v>8.2056892778993432E-2</c:v>
                </c:pt>
                <c:pt idx="6">
                  <c:v>7.8713431388395025E-2</c:v>
                </c:pt>
                <c:pt idx="7">
                  <c:v>7.9902594931892557E-2</c:v>
                </c:pt>
                <c:pt idx="8">
                  <c:v>5.6651961922451824E-2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0.14566427327186982</c:v>
                </c:pt>
                <c:pt idx="1">
                  <c:v>0.14028776978417265</c:v>
                </c:pt>
                <c:pt idx="2">
                  <c:v>0.13413923681910866</c:v>
                </c:pt>
                <c:pt idx="3">
                  <c:v>0.14057717533887187</c:v>
                </c:pt>
                <c:pt idx="4">
                  <c:v>0.19988577955454026</c:v>
                </c:pt>
                <c:pt idx="5">
                  <c:v>0.14259664478482859</c:v>
                </c:pt>
                <c:pt idx="6">
                  <c:v>0.15354776143526749</c:v>
                </c:pt>
                <c:pt idx="7">
                  <c:v>0.13271440529640058</c:v>
                </c:pt>
                <c:pt idx="8">
                  <c:v>0.18690503830972835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4554544"/>
        <c:axId val="324559248"/>
      </c:barChart>
      <c:catAx>
        <c:axId val="324554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24559248"/>
        <c:crosses val="autoZero"/>
        <c:auto val="1"/>
        <c:lblAlgn val="ctr"/>
        <c:lblOffset val="100"/>
        <c:noMultiLvlLbl val="0"/>
      </c:catAx>
      <c:valAx>
        <c:axId val="32455924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2455454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0.39622580309690947</c:v>
                </c:pt>
                <c:pt idx="1">
                  <c:v>0.38871146172270599</c:v>
                </c:pt>
                <c:pt idx="2">
                  <c:v>0.44878238063752418</c:v>
                </c:pt>
                <c:pt idx="3">
                  <c:v>0.36673098934072162</c:v>
                </c:pt>
                <c:pt idx="4">
                  <c:v>0.38631943266559909</c:v>
                </c:pt>
                <c:pt idx="5">
                  <c:v>0.39886872233799986</c:v>
                </c:pt>
                <c:pt idx="6">
                  <c:v>0.36460792334106079</c:v>
                </c:pt>
                <c:pt idx="7">
                  <c:v>0.41034108241213774</c:v>
                </c:pt>
                <c:pt idx="8">
                  <c:v>0.37449545773479642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3.4841359836268931E-2</c:v>
                </c:pt>
                <c:pt idx="1">
                  <c:v>4.2700585334516726E-2</c:v>
                </c:pt>
                <c:pt idx="2">
                  <c:v>3.6176748561440208E-2</c:v>
                </c:pt>
                <c:pt idx="3">
                  <c:v>3.4093802095209153E-2</c:v>
                </c:pt>
                <c:pt idx="4">
                  <c:v>2.3940718912070624E-2</c:v>
                </c:pt>
                <c:pt idx="5">
                  <c:v>3.1517041106558161E-2</c:v>
                </c:pt>
                <c:pt idx="6">
                  <c:v>4.6870580605715265E-2</c:v>
                </c:pt>
                <c:pt idx="7">
                  <c:v>2.612098751303233E-2</c:v>
                </c:pt>
                <c:pt idx="8">
                  <c:v>3.611182822428266E-2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0.15002569518252162</c:v>
                </c:pt>
                <c:pt idx="1">
                  <c:v>0.10293735561471046</c:v>
                </c:pt>
                <c:pt idx="2">
                  <c:v>9.036553191788177E-2</c:v>
                </c:pt>
                <c:pt idx="3">
                  <c:v>0.1847982216481707</c:v>
                </c:pt>
                <c:pt idx="4">
                  <c:v>6.0394951591273713E-2</c:v>
                </c:pt>
                <c:pt idx="5">
                  <c:v>0.18174434112481888</c:v>
                </c:pt>
                <c:pt idx="6">
                  <c:v>0.17674470550842339</c:v>
                </c:pt>
                <c:pt idx="7">
                  <c:v>0.1981060664625274</c:v>
                </c:pt>
                <c:pt idx="8">
                  <c:v>0.11076638430234384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0.41890714188429995</c:v>
                </c:pt>
                <c:pt idx="1">
                  <c:v>0.46565059732806668</c:v>
                </c:pt>
                <c:pt idx="2">
                  <c:v>0.4246753388831539</c:v>
                </c:pt>
                <c:pt idx="3">
                  <c:v>0.41437698691589858</c:v>
                </c:pt>
                <c:pt idx="4">
                  <c:v>0.52934489683105657</c:v>
                </c:pt>
                <c:pt idx="5">
                  <c:v>0.38786989543062306</c:v>
                </c:pt>
                <c:pt idx="6">
                  <c:v>0.41177679054480049</c:v>
                </c:pt>
                <c:pt idx="7">
                  <c:v>0.36543186361230262</c:v>
                </c:pt>
                <c:pt idx="8">
                  <c:v>0.47862632973857705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4556896"/>
        <c:axId val="324560424"/>
      </c:barChart>
      <c:catAx>
        <c:axId val="32455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24560424"/>
        <c:crosses val="autoZero"/>
        <c:auto val="1"/>
        <c:lblAlgn val="ctr"/>
        <c:lblOffset val="100"/>
        <c:noMultiLvlLbl val="0"/>
      </c:catAx>
      <c:valAx>
        <c:axId val="32456042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2455689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287098.15000000002</c:v>
                </c:pt>
                <c:pt idx="1">
                  <c:v>12994.900000000001</c:v>
                </c:pt>
                <c:pt idx="2">
                  <c:v>64252.679999999978</c:v>
                </c:pt>
                <c:pt idx="3">
                  <c:v>12399.869999999999</c:v>
                </c:pt>
                <c:pt idx="4">
                  <c:v>39463.400000000009</c:v>
                </c:pt>
                <c:pt idx="5">
                  <c:v>630140.17000000004</c:v>
                </c:pt>
                <c:pt idx="6">
                  <c:v>281466.26999999996</c:v>
                </c:pt>
                <c:pt idx="7">
                  <c:v>137198.59</c:v>
                </c:pt>
                <c:pt idx="8">
                  <c:v>16817.2</c:v>
                </c:pt>
                <c:pt idx="9">
                  <c:v>213346.04999999996</c:v>
                </c:pt>
                <c:pt idx="10">
                  <c:v>102236.37999999999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554936"/>
        <c:axId val="32456120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4991</c:v>
                </c:pt>
                <c:pt idx="1">
                  <c:v>196</c:v>
                </c:pt>
                <c:pt idx="2">
                  <c:v>1399</c:v>
                </c:pt>
                <c:pt idx="3">
                  <c:v>286</c:v>
                </c:pt>
                <c:pt idx="4">
                  <c:v>2890</c:v>
                </c:pt>
                <c:pt idx="5">
                  <c:v>6042</c:v>
                </c:pt>
                <c:pt idx="6">
                  <c:v>3096</c:v>
                </c:pt>
                <c:pt idx="7">
                  <c:v>1304</c:v>
                </c:pt>
                <c:pt idx="8">
                  <c:v>230</c:v>
                </c:pt>
                <c:pt idx="9">
                  <c:v>1048</c:v>
                </c:pt>
                <c:pt idx="10">
                  <c:v>7620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555328"/>
        <c:axId val="324560816"/>
      </c:lineChart>
      <c:catAx>
        <c:axId val="32455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24560816"/>
        <c:crosses val="autoZero"/>
        <c:auto val="1"/>
        <c:lblAlgn val="ctr"/>
        <c:lblOffset val="100"/>
        <c:noMultiLvlLbl val="0"/>
      </c:catAx>
      <c:valAx>
        <c:axId val="32456081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24555328"/>
        <c:crosses val="autoZero"/>
        <c:crossBetween val="between"/>
      </c:valAx>
      <c:valAx>
        <c:axId val="32456120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24554936"/>
        <c:crosses val="max"/>
        <c:crossBetween val="between"/>
      </c:valAx>
      <c:catAx>
        <c:axId val="324554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56120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8579.77</c:v>
                </c:pt>
                <c:pt idx="1">
                  <c:v>88.240000000000009</c:v>
                </c:pt>
                <c:pt idx="2">
                  <c:v>12222.670000000004</c:v>
                </c:pt>
                <c:pt idx="3">
                  <c:v>2973.8100000000004</c:v>
                </c:pt>
                <c:pt idx="4">
                  <c:v>3860.4599999999996</c:v>
                </c:pt>
                <c:pt idx="5">
                  <c:v>16979.86</c:v>
                </c:pt>
                <c:pt idx="6">
                  <c:v>67193.86</c:v>
                </c:pt>
                <c:pt idx="7">
                  <c:v>2420.3199999999997</c:v>
                </c:pt>
                <c:pt idx="8">
                  <c:v>453.19000000000005</c:v>
                </c:pt>
                <c:pt idx="9">
                  <c:v>19919.88</c:v>
                </c:pt>
                <c:pt idx="10">
                  <c:v>23360.080000000005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556504"/>
        <c:axId val="32455807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486</c:v>
                </c:pt>
                <c:pt idx="1">
                  <c:v>3</c:v>
                </c:pt>
                <c:pt idx="2">
                  <c:v>405</c:v>
                </c:pt>
                <c:pt idx="3">
                  <c:v>89</c:v>
                </c:pt>
                <c:pt idx="4">
                  <c:v>313</c:v>
                </c:pt>
                <c:pt idx="5">
                  <c:v>638</c:v>
                </c:pt>
                <c:pt idx="6">
                  <c:v>2116</c:v>
                </c:pt>
                <c:pt idx="7">
                  <c:v>72</c:v>
                </c:pt>
                <c:pt idx="8">
                  <c:v>12</c:v>
                </c:pt>
                <c:pt idx="9">
                  <c:v>252</c:v>
                </c:pt>
                <c:pt idx="10">
                  <c:v>3828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556112"/>
        <c:axId val="324557680"/>
      </c:lineChart>
      <c:catAx>
        <c:axId val="32455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24557680"/>
        <c:crosses val="autoZero"/>
        <c:auto val="1"/>
        <c:lblAlgn val="ctr"/>
        <c:lblOffset val="100"/>
        <c:noMultiLvlLbl val="0"/>
      </c:catAx>
      <c:valAx>
        <c:axId val="32455768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24556112"/>
        <c:crosses val="autoZero"/>
        <c:crossBetween val="between"/>
      </c:valAx>
      <c:valAx>
        <c:axId val="32455807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24556504"/>
        <c:crosses val="max"/>
        <c:crossBetween val="between"/>
      </c:valAx>
      <c:catAx>
        <c:axId val="324556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5580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29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04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36.3%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29.8%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53.4%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58.7%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54.7%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55.5%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54.9%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43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 x14ac:dyDescent="0.2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 x14ac:dyDescent="0.2">
      <c r="B5" s="17" t="s">
        <v>17</v>
      </c>
      <c r="C5" s="29">
        <f>SUM(C6:C13)</f>
        <v>714557</v>
      </c>
      <c r="D5" s="30">
        <f>SUM(E5:F5)</f>
        <v>212414</v>
      </c>
      <c r="E5" s="31">
        <f>SUM(E6:E13)</f>
        <v>107259</v>
      </c>
      <c r="F5" s="32">
        <f t="shared" ref="F5:G5" si="0">SUM(F6:F13)</f>
        <v>105155</v>
      </c>
      <c r="G5" s="29">
        <f t="shared" si="0"/>
        <v>224565</v>
      </c>
      <c r="H5" s="33">
        <f>D5/C5</f>
        <v>0.29726669810805856</v>
      </c>
      <c r="I5" s="26"/>
      <c r="J5" s="24">
        <f t="shared" ref="J5:J13" si="1">C5-D5-G5</f>
        <v>277578</v>
      </c>
      <c r="K5" s="58">
        <f>E5/C5</f>
        <v>0.15010558989695713</v>
      </c>
      <c r="L5" s="58">
        <f>F5/C5</f>
        <v>0.14716110821110143</v>
      </c>
    </row>
    <row r="6" spans="1:12" ht="20.100000000000001" customHeight="1" thickTop="1" x14ac:dyDescent="0.15">
      <c r="B6" s="18" t="s">
        <v>18</v>
      </c>
      <c r="C6" s="34">
        <v>183748</v>
      </c>
      <c r="D6" s="35">
        <f t="shared" ref="D6:D13" si="2">SUM(E6:F6)</f>
        <v>41985</v>
      </c>
      <c r="E6" s="36">
        <v>23285</v>
      </c>
      <c r="F6" s="37">
        <v>18700</v>
      </c>
      <c r="G6" s="34">
        <v>59321</v>
      </c>
      <c r="H6" s="38">
        <f t="shared" ref="H6:H13" si="3">D6/C6</f>
        <v>0.22849228290920173</v>
      </c>
      <c r="I6" s="26"/>
      <c r="J6" s="24">
        <f t="shared" si="1"/>
        <v>82442</v>
      </c>
      <c r="K6" s="58">
        <f t="shared" ref="K6:K13" si="4">E6/C6</f>
        <v>0.12672246772753989</v>
      </c>
      <c r="L6" s="58">
        <f t="shared" ref="L6:L13" si="5">F6/C6</f>
        <v>0.10176981518166184</v>
      </c>
    </row>
    <row r="7" spans="1:12" ht="20.100000000000001" customHeight="1" x14ac:dyDescent="0.15">
      <c r="B7" s="19" t="s">
        <v>19</v>
      </c>
      <c r="C7" s="39">
        <v>94822</v>
      </c>
      <c r="D7" s="40">
        <f t="shared" si="2"/>
        <v>29572</v>
      </c>
      <c r="E7" s="41">
        <v>14946</v>
      </c>
      <c r="F7" s="42">
        <v>14626</v>
      </c>
      <c r="G7" s="39">
        <v>29863</v>
      </c>
      <c r="H7" s="43">
        <f t="shared" si="3"/>
        <v>0.31186855371116406</v>
      </c>
      <c r="I7" s="26"/>
      <c r="J7" s="24">
        <f t="shared" si="1"/>
        <v>35387</v>
      </c>
      <c r="K7" s="58">
        <f t="shared" si="4"/>
        <v>0.15762164898441289</v>
      </c>
      <c r="L7" s="58">
        <f t="shared" si="5"/>
        <v>0.15424690472675118</v>
      </c>
    </row>
    <row r="8" spans="1:12" ht="20.100000000000001" customHeight="1" x14ac:dyDescent="0.15">
      <c r="B8" s="19" t="s">
        <v>20</v>
      </c>
      <c r="C8" s="39">
        <v>52850</v>
      </c>
      <c r="D8" s="40">
        <f t="shared" si="2"/>
        <v>18359</v>
      </c>
      <c r="E8" s="41">
        <v>9033</v>
      </c>
      <c r="F8" s="42">
        <v>9326</v>
      </c>
      <c r="G8" s="39">
        <v>16178</v>
      </c>
      <c r="H8" s="43">
        <f t="shared" si="3"/>
        <v>0.34737937559129611</v>
      </c>
      <c r="I8" s="26"/>
      <c r="J8" s="24">
        <f t="shared" si="1"/>
        <v>18313</v>
      </c>
      <c r="K8" s="58">
        <f t="shared" si="4"/>
        <v>0.17091769157994324</v>
      </c>
      <c r="L8" s="58">
        <f t="shared" si="5"/>
        <v>0.1764616840113529</v>
      </c>
    </row>
    <row r="9" spans="1:12" ht="20.100000000000001" customHeight="1" x14ac:dyDescent="0.15">
      <c r="B9" s="19" t="s">
        <v>21</v>
      </c>
      <c r="C9" s="39">
        <v>31919</v>
      </c>
      <c r="D9" s="40">
        <f t="shared" si="2"/>
        <v>9290</v>
      </c>
      <c r="E9" s="41">
        <v>4767</v>
      </c>
      <c r="F9" s="42">
        <v>4523</v>
      </c>
      <c r="G9" s="39">
        <v>10223</v>
      </c>
      <c r="H9" s="43">
        <f t="shared" si="3"/>
        <v>0.29104921833390768</v>
      </c>
      <c r="I9" s="26"/>
      <c r="J9" s="24">
        <f t="shared" si="1"/>
        <v>12406</v>
      </c>
      <c r="K9" s="58">
        <f t="shared" si="4"/>
        <v>0.14934678404711926</v>
      </c>
      <c r="L9" s="58">
        <f t="shared" si="5"/>
        <v>0.14170243428678844</v>
      </c>
    </row>
    <row r="10" spans="1:12" ht="20.100000000000001" customHeight="1" x14ac:dyDescent="0.15">
      <c r="B10" s="19" t="s">
        <v>22</v>
      </c>
      <c r="C10" s="39">
        <v>46105</v>
      </c>
      <c r="D10" s="40">
        <f t="shared" si="2"/>
        <v>13937</v>
      </c>
      <c r="E10" s="41">
        <v>6684</v>
      </c>
      <c r="F10" s="42">
        <v>7253</v>
      </c>
      <c r="G10" s="39">
        <v>14433</v>
      </c>
      <c r="H10" s="43">
        <f t="shared" si="3"/>
        <v>0.30228825506994905</v>
      </c>
      <c r="I10" s="26"/>
      <c r="J10" s="24">
        <f t="shared" si="1"/>
        <v>17735</v>
      </c>
      <c r="K10" s="58">
        <f t="shared" si="4"/>
        <v>0.14497343021364278</v>
      </c>
      <c r="L10" s="58">
        <f t="shared" si="5"/>
        <v>0.15731482485630627</v>
      </c>
    </row>
    <row r="11" spans="1:12" ht="20.100000000000001" customHeight="1" x14ac:dyDescent="0.15">
      <c r="B11" s="19" t="s">
        <v>23</v>
      </c>
      <c r="C11" s="39">
        <v>101993</v>
      </c>
      <c r="D11" s="40">
        <f t="shared" si="2"/>
        <v>30680</v>
      </c>
      <c r="E11" s="41">
        <v>15059</v>
      </c>
      <c r="F11" s="42">
        <v>15621</v>
      </c>
      <c r="G11" s="39">
        <v>32632</v>
      </c>
      <c r="H11" s="43">
        <f t="shared" si="3"/>
        <v>0.30080495720294531</v>
      </c>
      <c r="I11" s="26"/>
      <c r="J11" s="24">
        <f t="shared" si="1"/>
        <v>38681</v>
      </c>
      <c r="K11" s="58">
        <f t="shared" si="4"/>
        <v>0.14764738756581333</v>
      </c>
      <c r="L11" s="58">
        <f t="shared" si="5"/>
        <v>0.15315756963713195</v>
      </c>
    </row>
    <row r="12" spans="1:12" ht="20.100000000000001" customHeight="1" x14ac:dyDescent="0.15">
      <c r="B12" s="19" t="s">
        <v>24</v>
      </c>
      <c r="C12" s="39">
        <v>143337</v>
      </c>
      <c r="D12" s="40">
        <f t="shared" si="2"/>
        <v>48330</v>
      </c>
      <c r="E12" s="41">
        <v>23845</v>
      </c>
      <c r="F12" s="42">
        <v>24485</v>
      </c>
      <c r="G12" s="39">
        <v>43586</v>
      </c>
      <c r="H12" s="43">
        <f t="shared" si="3"/>
        <v>0.33717742104271753</v>
      </c>
      <c r="I12" s="26"/>
      <c r="J12" s="24">
        <f t="shared" si="1"/>
        <v>51421</v>
      </c>
      <c r="K12" s="58">
        <f t="shared" si="4"/>
        <v>0.1663562094923153</v>
      </c>
      <c r="L12" s="58">
        <f t="shared" si="5"/>
        <v>0.1708212115504022</v>
      </c>
    </row>
    <row r="13" spans="1:12" ht="20.100000000000001" customHeight="1" x14ac:dyDescent="0.15">
      <c r="B13" s="19" t="s">
        <v>25</v>
      </c>
      <c r="C13" s="39">
        <v>59783</v>
      </c>
      <c r="D13" s="40">
        <f t="shared" si="2"/>
        <v>20261</v>
      </c>
      <c r="E13" s="41">
        <v>9640</v>
      </c>
      <c r="F13" s="42">
        <v>10621</v>
      </c>
      <c r="G13" s="39">
        <v>18329</v>
      </c>
      <c r="H13" s="43">
        <f t="shared" si="3"/>
        <v>0.33890905441346203</v>
      </c>
      <c r="I13" s="26"/>
      <c r="J13" s="24">
        <f t="shared" si="1"/>
        <v>21193</v>
      </c>
      <c r="K13" s="58">
        <f t="shared" si="4"/>
        <v>0.16124985363732164</v>
      </c>
      <c r="L13" s="58">
        <f t="shared" si="5"/>
        <v>0.17765920077614036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45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 x14ac:dyDescent="0.15">
      <c r="B4" s="193" t="s">
        <v>62</v>
      </c>
      <c r="C4" s="194"/>
      <c r="D4" s="45">
        <f>SUM(D5:D6)</f>
        <v>7701</v>
      </c>
      <c r="E4" s="46">
        <f t="shared" ref="E4:K4" si="0">SUM(E5:E6)</f>
        <v>5175</v>
      </c>
      <c r="F4" s="46">
        <f t="shared" si="0"/>
        <v>8396</v>
      </c>
      <c r="G4" s="46">
        <f t="shared" si="0"/>
        <v>5071</v>
      </c>
      <c r="H4" s="46">
        <f t="shared" si="0"/>
        <v>4237</v>
      </c>
      <c r="I4" s="46">
        <f t="shared" si="0"/>
        <v>5234</v>
      </c>
      <c r="J4" s="45">
        <f t="shared" si="0"/>
        <v>3112</v>
      </c>
      <c r="K4" s="47">
        <f t="shared" si="0"/>
        <v>38926</v>
      </c>
      <c r="L4" s="55">
        <f>K4/人口統計!D5</f>
        <v>0.18325534098505747</v>
      </c>
    </row>
    <row r="5" spans="1:12" ht="20.100000000000001" customHeight="1" x14ac:dyDescent="0.15">
      <c r="B5" s="115"/>
      <c r="C5" s="116" t="s">
        <v>39</v>
      </c>
      <c r="D5" s="48">
        <v>960</v>
      </c>
      <c r="E5" s="49">
        <v>797</v>
      </c>
      <c r="F5" s="49">
        <v>838</v>
      </c>
      <c r="G5" s="49">
        <v>616</v>
      </c>
      <c r="H5" s="49">
        <v>484</v>
      </c>
      <c r="I5" s="49">
        <v>522</v>
      </c>
      <c r="J5" s="48">
        <v>309</v>
      </c>
      <c r="K5" s="50">
        <f>SUM(D5:J5)</f>
        <v>4526</v>
      </c>
      <c r="L5" s="56">
        <f>K5/人口統計!D5</f>
        <v>2.1307446778460928E-2</v>
      </c>
    </row>
    <row r="6" spans="1:12" ht="20.100000000000001" customHeight="1" x14ac:dyDescent="0.15">
      <c r="B6" s="115"/>
      <c r="C6" s="117" t="s">
        <v>40</v>
      </c>
      <c r="D6" s="51">
        <v>6741</v>
      </c>
      <c r="E6" s="52">
        <v>4378</v>
      </c>
      <c r="F6" s="52">
        <v>7558</v>
      </c>
      <c r="G6" s="52">
        <v>4455</v>
      </c>
      <c r="H6" s="52">
        <v>3753</v>
      </c>
      <c r="I6" s="52">
        <v>4712</v>
      </c>
      <c r="J6" s="51">
        <v>2803</v>
      </c>
      <c r="K6" s="53">
        <f>SUM(D6:J6)</f>
        <v>34400</v>
      </c>
      <c r="L6" s="57">
        <f>K6/人口統計!D5</f>
        <v>0.16194789420659655</v>
      </c>
    </row>
    <row r="7" spans="1:12" ht="20.100000000000001" customHeight="1" thickBot="1" x14ac:dyDescent="0.2">
      <c r="B7" s="193" t="s">
        <v>63</v>
      </c>
      <c r="C7" s="194"/>
      <c r="D7" s="45">
        <v>89</v>
      </c>
      <c r="E7" s="46">
        <v>121</v>
      </c>
      <c r="F7" s="46">
        <v>116</v>
      </c>
      <c r="G7" s="46">
        <v>109</v>
      </c>
      <c r="H7" s="46">
        <v>103</v>
      </c>
      <c r="I7" s="46">
        <v>90</v>
      </c>
      <c r="J7" s="45">
        <v>77</v>
      </c>
      <c r="K7" s="47">
        <f>SUM(D7:J7)</f>
        <v>705</v>
      </c>
      <c r="L7" s="78"/>
    </row>
    <row r="8" spans="1:12" ht="20.100000000000001" customHeight="1" thickTop="1" x14ac:dyDescent="0.15">
      <c r="B8" s="195" t="s">
        <v>35</v>
      </c>
      <c r="C8" s="196"/>
      <c r="D8" s="35">
        <f>D4+D7</f>
        <v>7790</v>
      </c>
      <c r="E8" s="34">
        <f t="shared" ref="E8:K8" si="1">E4+E7</f>
        <v>5296</v>
      </c>
      <c r="F8" s="34">
        <f t="shared" si="1"/>
        <v>8512</v>
      </c>
      <c r="G8" s="34">
        <f t="shared" si="1"/>
        <v>5180</v>
      </c>
      <c r="H8" s="34">
        <f t="shared" si="1"/>
        <v>4340</v>
      </c>
      <c r="I8" s="34">
        <f t="shared" si="1"/>
        <v>5324</v>
      </c>
      <c r="J8" s="35">
        <f t="shared" si="1"/>
        <v>3189</v>
      </c>
      <c r="K8" s="54">
        <f t="shared" si="1"/>
        <v>39631</v>
      </c>
      <c r="L8" s="79"/>
    </row>
    <row r="9" spans="1:12" ht="20.100000000000001" customHeight="1" x14ac:dyDescent="0.15"/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>
      <c r="A20" s="13" t="s">
        <v>44</v>
      </c>
    </row>
    <row r="21" spans="1:12" ht="14.1" customHeight="1" x14ac:dyDescent="0.15">
      <c r="K21" s="44" t="s">
        <v>2</v>
      </c>
    </row>
    <row r="22" spans="1:12" ht="20.100000000000001" customHeight="1" x14ac:dyDescent="0.15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 x14ac:dyDescent="0.15">
      <c r="B23" s="197" t="s">
        <v>18</v>
      </c>
      <c r="C23" s="199"/>
      <c r="D23" s="40">
        <v>1287</v>
      </c>
      <c r="E23" s="39">
        <v>820</v>
      </c>
      <c r="F23" s="39">
        <v>1155</v>
      </c>
      <c r="G23" s="39">
        <v>739</v>
      </c>
      <c r="H23" s="39">
        <v>620</v>
      </c>
      <c r="I23" s="39">
        <v>895</v>
      </c>
      <c r="J23" s="40">
        <v>525</v>
      </c>
      <c r="K23" s="167">
        <f t="shared" ref="K23:K30" si="2">SUM(D23:J23)</f>
        <v>6041</v>
      </c>
      <c r="L23" s="188">
        <f>K23/人口統計!D6</f>
        <v>0.14388472073359534</v>
      </c>
    </row>
    <row r="24" spans="1:12" ht="20.100000000000001" customHeight="1" x14ac:dyDescent="0.15">
      <c r="B24" s="197" t="s">
        <v>19</v>
      </c>
      <c r="C24" s="199"/>
      <c r="D24" s="45">
        <v>1111</v>
      </c>
      <c r="E24" s="46">
        <v>848</v>
      </c>
      <c r="F24" s="46">
        <v>1211</v>
      </c>
      <c r="G24" s="46">
        <v>666</v>
      </c>
      <c r="H24" s="46">
        <v>561</v>
      </c>
      <c r="I24" s="46">
        <v>682</v>
      </c>
      <c r="J24" s="45">
        <v>454</v>
      </c>
      <c r="K24" s="47">
        <f t="shared" si="2"/>
        <v>5533</v>
      </c>
      <c r="L24" s="55">
        <f>K24/人口統計!D7</f>
        <v>0.18710266468280806</v>
      </c>
    </row>
    <row r="25" spans="1:12" ht="20.100000000000001" customHeight="1" x14ac:dyDescent="0.15">
      <c r="B25" s="197" t="s">
        <v>20</v>
      </c>
      <c r="C25" s="199"/>
      <c r="D25" s="45">
        <v>792</v>
      </c>
      <c r="E25" s="46">
        <v>491</v>
      </c>
      <c r="F25" s="46">
        <v>812</v>
      </c>
      <c r="G25" s="46">
        <v>569</v>
      </c>
      <c r="H25" s="46">
        <v>442</v>
      </c>
      <c r="I25" s="46">
        <v>470</v>
      </c>
      <c r="J25" s="45">
        <v>275</v>
      </c>
      <c r="K25" s="47">
        <f t="shared" si="2"/>
        <v>3851</v>
      </c>
      <c r="L25" s="55">
        <f>K25/人口統計!D8</f>
        <v>0.20976088022223432</v>
      </c>
    </row>
    <row r="26" spans="1:12" ht="20.100000000000001" customHeight="1" x14ac:dyDescent="0.15">
      <c r="B26" s="197" t="s">
        <v>21</v>
      </c>
      <c r="C26" s="199"/>
      <c r="D26" s="45">
        <v>222</v>
      </c>
      <c r="E26" s="46">
        <v>179</v>
      </c>
      <c r="F26" s="46">
        <v>325</v>
      </c>
      <c r="G26" s="46">
        <v>216</v>
      </c>
      <c r="H26" s="46">
        <v>202</v>
      </c>
      <c r="I26" s="46">
        <v>192</v>
      </c>
      <c r="J26" s="45">
        <v>151</v>
      </c>
      <c r="K26" s="47">
        <f t="shared" si="2"/>
        <v>1487</v>
      </c>
      <c r="L26" s="55">
        <f>K26/人口統計!D9</f>
        <v>0.16006458557588804</v>
      </c>
    </row>
    <row r="27" spans="1:12" ht="20.100000000000001" customHeight="1" x14ac:dyDescent="0.15">
      <c r="B27" s="197" t="s">
        <v>22</v>
      </c>
      <c r="C27" s="199"/>
      <c r="D27" s="45">
        <v>393</v>
      </c>
      <c r="E27" s="46">
        <v>271</v>
      </c>
      <c r="F27" s="46">
        <v>521</v>
      </c>
      <c r="G27" s="46">
        <v>310</v>
      </c>
      <c r="H27" s="46">
        <v>261</v>
      </c>
      <c r="I27" s="46">
        <v>345</v>
      </c>
      <c r="J27" s="45">
        <v>181</v>
      </c>
      <c r="K27" s="47">
        <f t="shared" si="2"/>
        <v>2282</v>
      </c>
      <c r="L27" s="55">
        <f>K27/人口統計!D10</f>
        <v>0.16373681567051732</v>
      </c>
    </row>
    <row r="28" spans="1:12" ht="20.100000000000001" customHeight="1" x14ac:dyDescent="0.15">
      <c r="B28" s="197" t="s">
        <v>23</v>
      </c>
      <c r="C28" s="199"/>
      <c r="D28" s="45">
        <v>712</v>
      </c>
      <c r="E28" s="46">
        <v>649</v>
      </c>
      <c r="F28" s="46">
        <v>1318</v>
      </c>
      <c r="G28" s="46">
        <v>634</v>
      </c>
      <c r="H28" s="46">
        <v>624</v>
      </c>
      <c r="I28" s="46">
        <v>719</v>
      </c>
      <c r="J28" s="45">
        <v>375</v>
      </c>
      <c r="K28" s="47">
        <f t="shared" si="2"/>
        <v>5031</v>
      </c>
      <c r="L28" s="55">
        <f>K28/人口統計!D11</f>
        <v>0.16398305084745762</v>
      </c>
    </row>
    <row r="29" spans="1:12" ht="20.100000000000001" customHeight="1" x14ac:dyDescent="0.15">
      <c r="B29" s="197" t="s">
        <v>24</v>
      </c>
      <c r="C29" s="198"/>
      <c r="D29" s="40">
        <v>2684</v>
      </c>
      <c r="E29" s="39">
        <v>1516</v>
      </c>
      <c r="F29" s="39">
        <v>2318</v>
      </c>
      <c r="G29" s="39">
        <v>1514</v>
      </c>
      <c r="H29" s="39">
        <v>1189</v>
      </c>
      <c r="I29" s="39">
        <v>1386</v>
      </c>
      <c r="J29" s="40">
        <v>811</v>
      </c>
      <c r="K29" s="167">
        <f t="shared" si="2"/>
        <v>11418</v>
      </c>
      <c r="L29" s="168">
        <f>K29/人口統計!D12</f>
        <v>0.23625077591558039</v>
      </c>
    </row>
    <row r="30" spans="1:12" ht="20.100000000000001" customHeight="1" x14ac:dyDescent="0.15">
      <c r="B30" s="197" t="s">
        <v>25</v>
      </c>
      <c r="C30" s="198"/>
      <c r="D30" s="40">
        <v>500</v>
      </c>
      <c r="E30" s="39">
        <v>401</v>
      </c>
      <c r="F30" s="39">
        <v>736</v>
      </c>
      <c r="G30" s="39">
        <v>423</v>
      </c>
      <c r="H30" s="39">
        <v>338</v>
      </c>
      <c r="I30" s="39">
        <v>545</v>
      </c>
      <c r="J30" s="40">
        <v>340</v>
      </c>
      <c r="K30" s="167">
        <f t="shared" si="2"/>
        <v>3283</v>
      </c>
      <c r="L30" s="168">
        <f>K30/人口統計!D13</f>
        <v>0.16203543754010166</v>
      </c>
    </row>
    <row r="31" spans="1:12" ht="20.100000000000001" customHeight="1" x14ac:dyDescent="0.15">
      <c r="C31" s="14" t="s">
        <v>46</v>
      </c>
    </row>
    <row r="32" spans="1:1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4" t="s">
        <v>48</v>
      </c>
    </row>
    <row r="2" spans="1:19" ht="20.100000000000001" customHeight="1" x14ac:dyDescent="0.15"/>
    <row r="3" spans="1:19" ht="20.100000000000001" customHeight="1" thickBot="1" x14ac:dyDescent="0.2">
      <c r="B3" s="201"/>
      <c r="C3" s="201"/>
      <c r="D3" s="201" t="s">
        <v>120</v>
      </c>
      <c r="E3" s="201"/>
      <c r="F3" s="201" t="s">
        <v>121</v>
      </c>
      <c r="G3" s="201"/>
      <c r="H3" s="201" t="s">
        <v>122</v>
      </c>
      <c r="I3" s="201"/>
      <c r="J3" s="201" t="s">
        <v>123</v>
      </c>
      <c r="K3" s="201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 x14ac:dyDescent="0.2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 x14ac:dyDescent="0.2">
      <c r="B5" s="202" t="s">
        <v>124</v>
      </c>
      <c r="C5" s="202"/>
      <c r="D5" s="173">
        <v>29102</v>
      </c>
      <c r="E5" s="174">
        <v>1797413.6600000004</v>
      </c>
      <c r="F5" s="175">
        <v>8214</v>
      </c>
      <c r="G5" s="176">
        <v>158052.13999999996</v>
      </c>
      <c r="H5" s="173">
        <v>2901</v>
      </c>
      <c r="I5" s="174">
        <v>680567.07000000007</v>
      </c>
      <c r="J5" s="175">
        <v>6857</v>
      </c>
      <c r="K5" s="176">
        <v>1900303.85</v>
      </c>
      <c r="M5" s="147">
        <f>Q5+Q7</f>
        <v>37316</v>
      </c>
      <c r="N5" s="119" t="s">
        <v>106</v>
      </c>
      <c r="O5" s="120"/>
      <c r="P5" s="132"/>
      <c r="Q5" s="121">
        <v>29102</v>
      </c>
      <c r="R5" s="122">
        <v>1797413.6600000004</v>
      </c>
      <c r="S5" s="122">
        <f>R5/Q5*100</f>
        <v>6176.2547591230859</v>
      </c>
    </row>
    <row r="6" spans="1:19" ht="20.100000000000001" customHeight="1" thickTop="1" x14ac:dyDescent="0.15">
      <c r="B6" s="203" t="s">
        <v>112</v>
      </c>
      <c r="C6" s="203"/>
      <c r="D6" s="169">
        <v>4684</v>
      </c>
      <c r="E6" s="170">
        <v>261905.55000000005</v>
      </c>
      <c r="F6" s="171">
        <v>1479</v>
      </c>
      <c r="G6" s="172">
        <v>28770.749999999989</v>
      </c>
      <c r="H6" s="169">
        <v>290</v>
      </c>
      <c r="I6" s="170">
        <v>69357.009999999995</v>
      </c>
      <c r="J6" s="171">
        <v>1053</v>
      </c>
      <c r="K6" s="172">
        <v>313745.50999999995</v>
      </c>
      <c r="M6" s="58"/>
      <c r="N6" s="123"/>
      <c r="O6" s="92" t="s">
        <v>103</v>
      </c>
      <c r="P6" s="105"/>
      <c r="Q6" s="96">
        <f>Q5/Q$13</f>
        <v>0.61821812465479886</v>
      </c>
      <c r="R6" s="97">
        <f>R5/R$13</f>
        <v>0.39622580309690947</v>
      </c>
      <c r="S6" s="98" t="s">
        <v>105</v>
      </c>
    </row>
    <row r="7" spans="1:19" ht="20.100000000000001" customHeight="1" x14ac:dyDescent="0.15">
      <c r="B7" s="200" t="s">
        <v>113</v>
      </c>
      <c r="C7" s="200"/>
      <c r="D7" s="143">
        <v>4466</v>
      </c>
      <c r="E7" s="144">
        <v>270335.30000000005</v>
      </c>
      <c r="F7" s="145">
        <v>1252</v>
      </c>
      <c r="G7" s="146">
        <v>21791.970000000005</v>
      </c>
      <c r="H7" s="143">
        <v>227</v>
      </c>
      <c r="I7" s="144">
        <v>54433.939999999988</v>
      </c>
      <c r="J7" s="145">
        <v>921</v>
      </c>
      <c r="K7" s="146">
        <v>255813.82</v>
      </c>
      <c r="M7" s="58"/>
      <c r="N7" s="124" t="s">
        <v>107</v>
      </c>
      <c r="O7" s="125"/>
      <c r="P7" s="133"/>
      <c r="Q7" s="126">
        <v>8214</v>
      </c>
      <c r="R7" s="127">
        <v>158052.13999999996</v>
      </c>
      <c r="S7" s="127">
        <f>R7/Q7*100</f>
        <v>1924.1799366934497</v>
      </c>
    </row>
    <row r="8" spans="1:19" ht="20.100000000000001" customHeight="1" x14ac:dyDescent="0.15">
      <c r="B8" s="200" t="s">
        <v>114</v>
      </c>
      <c r="C8" s="200"/>
      <c r="D8" s="143">
        <v>2758</v>
      </c>
      <c r="E8" s="144">
        <v>168121.76</v>
      </c>
      <c r="F8" s="145">
        <v>842</v>
      </c>
      <c r="G8" s="146">
        <v>15629.740000000002</v>
      </c>
      <c r="H8" s="143">
        <v>331</v>
      </c>
      <c r="I8" s="144">
        <v>84717.69</v>
      </c>
      <c r="J8" s="145">
        <v>643</v>
      </c>
      <c r="K8" s="146">
        <v>189964.27999999997</v>
      </c>
      <c r="L8" s="87"/>
      <c r="M8" s="86"/>
      <c r="N8" s="128"/>
      <c r="O8" s="92" t="s">
        <v>103</v>
      </c>
      <c r="P8" s="105"/>
      <c r="Q8" s="96">
        <f>Q7/Q$13</f>
        <v>0.17449122657942814</v>
      </c>
      <c r="R8" s="97">
        <f>R7/R$13</f>
        <v>3.4841359836268931E-2</v>
      </c>
      <c r="S8" s="98" t="s">
        <v>104</v>
      </c>
    </row>
    <row r="9" spans="1:19" ht="20.100000000000001" customHeight="1" x14ac:dyDescent="0.15">
      <c r="B9" s="200" t="s">
        <v>115</v>
      </c>
      <c r="C9" s="200"/>
      <c r="D9" s="143">
        <v>1106</v>
      </c>
      <c r="E9" s="144">
        <v>71221.189999999988</v>
      </c>
      <c r="F9" s="145">
        <v>248</v>
      </c>
      <c r="G9" s="146">
        <v>4413.67</v>
      </c>
      <c r="H9" s="143">
        <v>47</v>
      </c>
      <c r="I9" s="144">
        <v>11134.31</v>
      </c>
      <c r="J9" s="145">
        <v>350</v>
      </c>
      <c r="K9" s="146">
        <v>97589.119999999995</v>
      </c>
      <c r="L9" s="87"/>
      <c r="M9" s="86"/>
      <c r="N9" s="124" t="s">
        <v>108</v>
      </c>
      <c r="O9" s="125"/>
      <c r="P9" s="133"/>
      <c r="Q9" s="126">
        <v>2901</v>
      </c>
      <c r="R9" s="127">
        <v>680567.07000000007</v>
      </c>
      <c r="S9" s="127">
        <f>R9/Q9*100</f>
        <v>23459.740434332991</v>
      </c>
    </row>
    <row r="10" spans="1:19" ht="20.100000000000001" customHeight="1" x14ac:dyDescent="0.15">
      <c r="B10" s="200" t="s">
        <v>116</v>
      </c>
      <c r="C10" s="200"/>
      <c r="D10" s="143">
        <v>1690</v>
      </c>
      <c r="E10" s="144">
        <v>112272.84999999999</v>
      </c>
      <c r="F10" s="145">
        <v>436</v>
      </c>
      <c r="G10" s="146">
        <v>8871.36</v>
      </c>
      <c r="H10" s="143">
        <v>225</v>
      </c>
      <c r="I10" s="144">
        <v>51157.07</v>
      </c>
      <c r="J10" s="145">
        <v>391</v>
      </c>
      <c r="K10" s="146">
        <v>109176.92000000001</v>
      </c>
      <c r="L10" s="87"/>
      <c r="M10" s="86"/>
      <c r="N10" s="93"/>
      <c r="O10" s="92" t="s">
        <v>103</v>
      </c>
      <c r="P10" s="105"/>
      <c r="Q10" s="96">
        <f>Q9/Q$13</f>
        <v>6.1626375493903214E-2</v>
      </c>
      <c r="R10" s="97">
        <f>R9/R$13</f>
        <v>0.15002569518252162</v>
      </c>
      <c r="S10" s="98" t="s">
        <v>104</v>
      </c>
    </row>
    <row r="11" spans="1:19" ht="20.100000000000001" customHeight="1" x14ac:dyDescent="0.15">
      <c r="B11" s="200" t="s">
        <v>117</v>
      </c>
      <c r="C11" s="200"/>
      <c r="D11" s="143">
        <v>3492</v>
      </c>
      <c r="E11" s="144">
        <v>228981.12999999995</v>
      </c>
      <c r="F11" s="145">
        <v>1258</v>
      </c>
      <c r="G11" s="146">
        <v>29435.670000000002</v>
      </c>
      <c r="H11" s="143">
        <v>487</v>
      </c>
      <c r="I11" s="144">
        <v>110999.23999999998</v>
      </c>
      <c r="J11" s="145">
        <v>950</v>
      </c>
      <c r="K11" s="146">
        <v>258604.12999999998</v>
      </c>
      <c r="L11" s="87"/>
      <c r="M11" s="86"/>
      <c r="N11" s="124" t="s">
        <v>109</v>
      </c>
      <c r="O11" s="125"/>
      <c r="P11" s="133"/>
      <c r="Q11" s="99">
        <v>6857</v>
      </c>
      <c r="R11" s="100">
        <v>1900303.85</v>
      </c>
      <c r="S11" s="100">
        <f>R11/Q11*100</f>
        <v>27713.341840455014</v>
      </c>
    </row>
    <row r="12" spans="1:19" ht="20.100000000000001" customHeight="1" thickBot="1" x14ac:dyDescent="0.2">
      <c r="B12" s="200" t="s">
        <v>118</v>
      </c>
      <c r="C12" s="200"/>
      <c r="D12" s="143">
        <v>8446</v>
      </c>
      <c r="E12" s="144">
        <v>514881.30000000016</v>
      </c>
      <c r="F12" s="145">
        <v>1901</v>
      </c>
      <c r="G12" s="146">
        <v>32775.680000000008</v>
      </c>
      <c r="H12" s="143">
        <v>1050</v>
      </c>
      <c r="I12" s="144">
        <v>248576.40000000005</v>
      </c>
      <c r="J12" s="145">
        <v>1744</v>
      </c>
      <c r="K12" s="146">
        <v>458530.82000000007</v>
      </c>
      <c r="L12" s="87"/>
      <c r="M12" s="86"/>
      <c r="N12" s="123"/>
      <c r="O12" s="82" t="s">
        <v>103</v>
      </c>
      <c r="P12" s="106"/>
      <c r="Q12" s="101">
        <f>Q11/Q$13</f>
        <v>0.14566427327186982</v>
      </c>
      <c r="R12" s="102">
        <f>R11/R$13</f>
        <v>0.41890714188429995</v>
      </c>
      <c r="S12" s="103" t="s">
        <v>104</v>
      </c>
    </row>
    <row r="13" spans="1:19" ht="20.100000000000001" customHeight="1" thickTop="1" x14ac:dyDescent="0.15">
      <c r="B13" s="181" t="s">
        <v>119</v>
      </c>
      <c r="C13" s="181"/>
      <c r="D13" s="143">
        <v>2460</v>
      </c>
      <c r="E13" s="144">
        <v>169694.58000000005</v>
      </c>
      <c r="F13" s="145">
        <v>798</v>
      </c>
      <c r="G13" s="146">
        <v>16363.3</v>
      </c>
      <c r="H13" s="143">
        <v>244</v>
      </c>
      <c r="I13" s="144">
        <v>50191.409999999996</v>
      </c>
      <c r="J13" s="145">
        <v>805</v>
      </c>
      <c r="K13" s="146">
        <v>216879.25000000006</v>
      </c>
      <c r="M13" s="58"/>
      <c r="N13" s="129" t="s">
        <v>110</v>
      </c>
      <c r="O13" s="130"/>
      <c r="P13" s="131"/>
      <c r="Q13" s="94">
        <f>Q5+Q7+Q9+Q11</f>
        <v>47074</v>
      </c>
      <c r="R13" s="95">
        <f>R5+R7+R9+R11</f>
        <v>4536336.7200000007</v>
      </c>
      <c r="S13" s="95">
        <f>R13/Q13*100</f>
        <v>9636.6077240090071</v>
      </c>
    </row>
    <row r="14" spans="1:19" ht="20.100000000000001" customHeight="1" x14ac:dyDescent="0.15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 x14ac:dyDescent="0.15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 x14ac:dyDescent="0.15">
      <c r="M16" s="14" t="s">
        <v>131</v>
      </c>
      <c r="N16" s="58">
        <f>D5/(D5+F5+H5+J5)</f>
        <v>0.61821812465479886</v>
      </c>
      <c r="O16" s="58">
        <f>F5/(D5+F5+H5+J5)</f>
        <v>0.17449122657942814</v>
      </c>
      <c r="P16" s="58">
        <f>H5/(D5+F5+H5+J5)</f>
        <v>6.1626375493903214E-2</v>
      </c>
      <c r="Q16" s="58">
        <f>J5/(D5+F5+H5+J5)</f>
        <v>0.14566427327186982</v>
      </c>
    </row>
    <row r="17" spans="13:17" ht="20.100000000000001" customHeight="1" x14ac:dyDescent="0.15">
      <c r="M17" s="14" t="s">
        <v>132</v>
      </c>
      <c r="N17" s="58">
        <f t="shared" ref="N17:N23" si="0">D6/(D6+F6+H6+J6)</f>
        <v>0.62403410604849452</v>
      </c>
      <c r="O17" s="58">
        <f t="shared" ref="O17:O23" si="1">F6/(D6+F6+H6+J6)</f>
        <v>0.19704236610711431</v>
      </c>
      <c r="P17" s="58">
        <f t="shared" ref="P17:P23" si="2">H6/(D6+F6+H6+J6)</f>
        <v>3.8635758060218489E-2</v>
      </c>
      <c r="Q17" s="58">
        <f t="shared" ref="Q17:Q23" si="3">J6/(D6+F6+H6+J6)</f>
        <v>0.14028776978417265</v>
      </c>
    </row>
    <row r="18" spans="13:17" ht="20.100000000000001" customHeight="1" x14ac:dyDescent="0.15">
      <c r="M18" s="14" t="s">
        <v>133</v>
      </c>
      <c r="N18" s="58">
        <f t="shared" si="0"/>
        <v>0.65045150014564523</v>
      </c>
      <c r="O18" s="58">
        <f t="shared" si="1"/>
        <v>0.18234780075735507</v>
      </c>
      <c r="P18" s="58">
        <f t="shared" si="2"/>
        <v>3.3061462277891057E-2</v>
      </c>
      <c r="Q18" s="58">
        <f t="shared" si="3"/>
        <v>0.13413923681910866</v>
      </c>
    </row>
    <row r="19" spans="13:17" ht="20.100000000000001" customHeight="1" x14ac:dyDescent="0.15">
      <c r="M19" s="14" t="s">
        <v>134</v>
      </c>
      <c r="N19" s="58">
        <f t="shared" si="0"/>
        <v>0.60297332750327937</v>
      </c>
      <c r="O19" s="58">
        <f t="shared" si="1"/>
        <v>0.18408395277656317</v>
      </c>
      <c r="P19" s="58">
        <f t="shared" si="2"/>
        <v>7.2365544381285521E-2</v>
      </c>
      <c r="Q19" s="58">
        <f t="shared" si="3"/>
        <v>0.14057717533887187</v>
      </c>
    </row>
    <row r="20" spans="13:17" ht="20.100000000000001" customHeight="1" x14ac:dyDescent="0.15">
      <c r="M20" s="14" t="s">
        <v>135</v>
      </c>
      <c r="N20" s="58">
        <f t="shared" si="0"/>
        <v>0.63163906339234721</v>
      </c>
      <c r="O20" s="58">
        <f t="shared" si="1"/>
        <v>0.14163335237007424</v>
      </c>
      <c r="P20" s="58">
        <f t="shared" si="2"/>
        <v>2.6841804683038265E-2</v>
      </c>
      <c r="Q20" s="58">
        <f t="shared" si="3"/>
        <v>0.19988577955454026</v>
      </c>
    </row>
    <row r="21" spans="13:17" ht="20.100000000000001" customHeight="1" x14ac:dyDescent="0.15">
      <c r="M21" s="14" t="s">
        <v>136</v>
      </c>
      <c r="N21" s="58">
        <f t="shared" si="0"/>
        <v>0.61633843909555064</v>
      </c>
      <c r="O21" s="58">
        <f t="shared" si="1"/>
        <v>0.15900802334062727</v>
      </c>
      <c r="P21" s="58">
        <f t="shared" si="2"/>
        <v>8.2056892778993432E-2</v>
      </c>
      <c r="Q21" s="58">
        <f t="shared" si="3"/>
        <v>0.14259664478482859</v>
      </c>
    </row>
    <row r="22" spans="13:17" ht="20.100000000000001" customHeight="1" x14ac:dyDescent="0.15">
      <c r="M22" s="14" t="s">
        <v>137</v>
      </c>
      <c r="N22" s="58">
        <f t="shared" si="0"/>
        <v>0.56440924519153068</v>
      </c>
      <c r="O22" s="58">
        <f t="shared" si="1"/>
        <v>0.20332956198480687</v>
      </c>
      <c r="P22" s="58">
        <f t="shared" si="2"/>
        <v>7.8713431388395025E-2</v>
      </c>
      <c r="Q22" s="58">
        <f t="shared" si="3"/>
        <v>0.15354776143526749</v>
      </c>
    </row>
    <row r="23" spans="13:17" ht="20.100000000000001" customHeight="1" x14ac:dyDescent="0.15">
      <c r="M23" s="14" t="s">
        <v>138</v>
      </c>
      <c r="N23" s="58">
        <f t="shared" si="0"/>
        <v>0.64272125409025194</v>
      </c>
      <c r="O23" s="58">
        <f t="shared" si="1"/>
        <v>0.14466174568145498</v>
      </c>
      <c r="P23" s="58">
        <f t="shared" si="2"/>
        <v>7.9902594931892557E-2</v>
      </c>
      <c r="Q23" s="58">
        <f t="shared" si="3"/>
        <v>0.13271440529640058</v>
      </c>
    </row>
    <row r="24" spans="13:17" ht="20.100000000000001" customHeight="1" x14ac:dyDescent="0.15">
      <c r="M24" s="14" t="s">
        <v>139</v>
      </c>
      <c r="N24" s="58">
        <f t="shared" ref="N24" si="4">D13/(D13+F13+H13+J13)</f>
        <v>0.57116322266078479</v>
      </c>
      <c r="O24" s="58">
        <f t="shared" ref="O24" si="5">F13/(D13+F13+H13+J13)</f>
        <v>0.18527977710703505</v>
      </c>
      <c r="P24" s="58">
        <f t="shared" ref="P24" si="6">H13/(D13+F13+H13+J13)</f>
        <v>5.6651961922451824E-2</v>
      </c>
      <c r="Q24" s="58">
        <f t="shared" ref="Q24" si="7">J13/(D13+F13+H13+J13)</f>
        <v>0.18690503830972835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 x14ac:dyDescent="0.15">
      <c r="M29" s="14" t="s">
        <v>131</v>
      </c>
      <c r="N29" s="58">
        <f>E5/(E5+G5+I5+K5)</f>
        <v>0.39622580309690947</v>
      </c>
      <c r="O29" s="58">
        <f>G5/(E5+G5+I5+K5)</f>
        <v>3.4841359836268931E-2</v>
      </c>
      <c r="P29" s="58">
        <f>I5/(E5+G5+I5+K5)</f>
        <v>0.15002569518252162</v>
      </c>
      <c r="Q29" s="58">
        <f>K5/(E5+G5+I5+K5)</f>
        <v>0.41890714188429995</v>
      </c>
    </row>
    <row r="30" spans="13:17" ht="20.100000000000001" customHeight="1" x14ac:dyDescent="0.15">
      <c r="M30" s="14" t="s">
        <v>132</v>
      </c>
      <c r="N30" s="58">
        <f t="shared" ref="N30:N37" si="8">E6/(E6+G6+I6+K6)</f>
        <v>0.38871146172270599</v>
      </c>
      <c r="O30" s="58">
        <f t="shared" ref="O30:O37" si="9">G6/(E6+G6+I6+K6)</f>
        <v>4.2700585334516726E-2</v>
      </c>
      <c r="P30" s="58">
        <f t="shared" ref="P30:P37" si="10">I6/(E6+G6+I6+K6)</f>
        <v>0.10293735561471046</v>
      </c>
      <c r="Q30" s="58">
        <f t="shared" ref="Q30:Q37" si="11">K6/(E6+G6+I6+K6)</f>
        <v>0.46565059732806668</v>
      </c>
    </row>
    <row r="31" spans="13:17" ht="20.100000000000001" customHeight="1" x14ac:dyDescent="0.15">
      <c r="M31" s="14" t="s">
        <v>133</v>
      </c>
      <c r="N31" s="58">
        <f t="shared" si="8"/>
        <v>0.44878238063752418</v>
      </c>
      <c r="O31" s="58">
        <f t="shared" si="9"/>
        <v>3.6176748561440208E-2</v>
      </c>
      <c r="P31" s="58">
        <f t="shared" si="10"/>
        <v>9.036553191788177E-2</v>
      </c>
      <c r="Q31" s="58">
        <f t="shared" si="11"/>
        <v>0.4246753388831539</v>
      </c>
    </row>
    <row r="32" spans="13:17" ht="20.100000000000001" customHeight="1" x14ac:dyDescent="0.15">
      <c r="M32" s="14" t="s">
        <v>134</v>
      </c>
      <c r="N32" s="58">
        <f t="shared" si="8"/>
        <v>0.36673098934072162</v>
      </c>
      <c r="O32" s="58">
        <f t="shared" si="9"/>
        <v>3.4093802095209153E-2</v>
      </c>
      <c r="P32" s="58">
        <f t="shared" si="10"/>
        <v>0.1847982216481707</v>
      </c>
      <c r="Q32" s="58">
        <f t="shared" si="11"/>
        <v>0.41437698691589858</v>
      </c>
    </row>
    <row r="33" spans="13:17" ht="20.100000000000001" customHeight="1" x14ac:dyDescent="0.15">
      <c r="M33" s="14" t="s">
        <v>135</v>
      </c>
      <c r="N33" s="58">
        <f t="shared" si="8"/>
        <v>0.38631943266559909</v>
      </c>
      <c r="O33" s="58">
        <f t="shared" si="9"/>
        <v>2.3940718912070624E-2</v>
      </c>
      <c r="P33" s="58">
        <f t="shared" si="10"/>
        <v>6.0394951591273713E-2</v>
      </c>
      <c r="Q33" s="58">
        <f t="shared" si="11"/>
        <v>0.52934489683105657</v>
      </c>
    </row>
    <row r="34" spans="13:17" ht="20.100000000000001" customHeight="1" x14ac:dyDescent="0.15">
      <c r="M34" s="14" t="s">
        <v>136</v>
      </c>
      <c r="N34" s="58">
        <f t="shared" si="8"/>
        <v>0.39886872233799986</v>
      </c>
      <c r="O34" s="58">
        <f t="shared" si="9"/>
        <v>3.1517041106558161E-2</v>
      </c>
      <c r="P34" s="58">
        <f t="shared" si="10"/>
        <v>0.18174434112481888</v>
      </c>
      <c r="Q34" s="58">
        <f t="shared" si="11"/>
        <v>0.38786989543062306</v>
      </c>
    </row>
    <row r="35" spans="13:17" ht="20.100000000000001" customHeight="1" x14ac:dyDescent="0.15">
      <c r="M35" s="14" t="s">
        <v>137</v>
      </c>
      <c r="N35" s="58">
        <f t="shared" si="8"/>
        <v>0.36460792334106079</v>
      </c>
      <c r="O35" s="58">
        <f t="shared" si="9"/>
        <v>4.6870580605715265E-2</v>
      </c>
      <c r="P35" s="58">
        <f t="shared" si="10"/>
        <v>0.17674470550842339</v>
      </c>
      <c r="Q35" s="58">
        <f t="shared" si="11"/>
        <v>0.41177679054480049</v>
      </c>
    </row>
    <row r="36" spans="13:17" ht="20.100000000000001" customHeight="1" x14ac:dyDescent="0.15">
      <c r="M36" s="14" t="s">
        <v>138</v>
      </c>
      <c r="N36" s="58">
        <f t="shared" si="8"/>
        <v>0.41034108241213774</v>
      </c>
      <c r="O36" s="58">
        <f t="shared" si="9"/>
        <v>2.612098751303233E-2</v>
      </c>
      <c r="P36" s="58">
        <f t="shared" si="10"/>
        <v>0.1981060664625274</v>
      </c>
      <c r="Q36" s="58">
        <f t="shared" si="11"/>
        <v>0.36543186361230262</v>
      </c>
    </row>
    <row r="37" spans="13:17" ht="20.100000000000001" customHeight="1" x14ac:dyDescent="0.15">
      <c r="M37" s="14" t="s">
        <v>139</v>
      </c>
      <c r="N37" s="58">
        <f t="shared" si="8"/>
        <v>0.37449545773479642</v>
      </c>
      <c r="O37" s="58">
        <f t="shared" si="9"/>
        <v>3.611182822428266E-2</v>
      </c>
      <c r="P37" s="58">
        <f t="shared" si="10"/>
        <v>0.11076638430234384</v>
      </c>
      <c r="Q37" s="58">
        <f t="shared" si="11"/>
        <v>0.47862632973857705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/>
    <row r="105" spans="4:11" ht="20.100000000000001" customHeight="1" x14ac:dyDescent="0.15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4" t="s">
        <v>97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91" t="s">
        <v>49</v>
      </c>
      <c r="C3" s="215"/>
      <c r="D3" s="216"/>
      <c r="E3" s="219" t="s">
        <v>47</v>
      </c>
      <c r="F3" s="204" t="s">
        <v>98</v>
      </c>
      <c r="G3" s="219" t="s">
        <v>52</v>
      </c>
      <c r="H3" s="204" t="s">
        <v>98</v>
      </c>
    </row>
    <row r="4" spans="1:14" s="14" customFormat="1" ht="20.100000000000001" customHeight="1" thickBot="1" x14ac:dyDescent="0.2">
      <c r="B4" s="192"/>
      <c r="C4" s="217"/>
      <c r="D4" s="218"/>
      <c r="E4" s="220"/>
      <c r="F4" s="205"/>
      <c r="G4" s="220"/>
      <c r="H4" s="205"/>
      <c r="N4" s="24"/>
    </row>
    <row r="5" spans="1:14" s="14" customFormat="1" ht="20.100000000000001" customHeight="1" thickTop="1" x14ac:dyDescent="0.15">
      <c r="B5" s="206" t="s">
        <v>64</v>
      </c>
      <c r="C5" s="209" t="s">
        <v>3</v>
      </c>
      <c r="D5" s="210"/>
      <c r="E5" s="148">
        <v>4991</v>
      </c>
      <c r="F5" s="149">
        <f>E5/SUM(E$5:E$15)</f>
        <v>0.17150024053329668</v>
      </c>
      <c r="G5" s="150">
        <v>287098.15000000002</v>
      </c>
      <c r="H5" s="151">
        <f>G5/SUM(G$5:G$15)</f>
        <v>0.15972847897461734</v>
      </c>
      <c r="N5" s="24"/>
    </row>
    <row r="6" spans="1:14" s="14" customFormat="1" ht="20.100000000000001" customHeight="1" x14ac:dyDescent="0.15">
      <c r="B6" s="207"/>
      <c r="C6" s="211" t="s">
        <v>8</v>
      </c>
      <c r="D6" s="212"/>
      <c r="E6" s="152">
        <v>196</v>
      </c>
      <c r="F6" s="153">
        <f t="shared" ref="F6:F15" si="0">E6/SUM(E$5:E$15)</f>
        <v>6.7349323070579345E-3</v>
      </c>
      <c r="G6" s="154">
        <v>12994.900000000001</v>
      </c>
      <c r="H6" s="155">
        <f t="shared" ref="H6:H15" si="1">G6/SUM(G$5:G$15)</f>
        <v>7.2297770341858874E-3</v>
      </c>
      <c r="N6" s="24"/>
    </row>
    <row r="7" spans="1:14" s="14" customFormat="1" ht="20.100000000000001" customHeight="1" x14ac:dyDescent="0.15">
      <c r="B7" s="207"/>
      <c r="C7" s="211" t="s">
        <v>9</v>
      </c>
      <c r="D7" s="212"/>
      <c r="E7" s="152">
        <v>1399</v>
      </c>
      <c r="F7" s="153">
        <f t="shared" si="0"/>
        <v>4.8072297436602296E-2</v>
      </c>
      <c r="G7" s="154">
        <v>64252.679999999978</v>
      </c>
      <c r="H7" s="155">
        <f t="shared" si="1"/>
        <v>3.574729703567512E-2</v>
      </c>
      <c r="N7" s="24"/>
    </row>
    <row r="8" spans="1:14" s="14" customFormat="1" ht="20.100000000000001" customHeight="1" x14ac:dyDescent="0.15">
      <c r="B8" s="207"/>
      <c r="C8" s="211" t="s">
        <v>10</v>
      </c>
      <c r="D8" s="212"/>
      <c r="E8" s="152">
        <v>286</v>
      </c>
      <c r="F8" s="153">
        <f t="shared" si="0"/>
        <v>9.8275032643804546E-3</v>
      </c>
      <c r="G8" s="154">
        <v>12399.869999999999</v>
      </c>
      <c r="H8" s="155">
        <f t="shared" si="1"/>
        <v>6.898729143963442E-3</v>
      </c>
      <c r="N8" s="24"/>
    </row>
    <row r="9" spans="1:14" s="14" customFormat="1" ht="20.100000000000001" customHeight="1" x14ac:dyDescent="0.15">
      <c r="B9" s="207"/>
      <c r="C9" s="213" t="s">
        <v>66</v>
      </c>
      <c r="D9" s="214"/>
      <c r="E9" s="152">
        <v>2890</v>
      </c>
      <c r="F9" s="153">
        <f t="shared" si="0"/>
        <v>9.9305889629578717E-2</v>
      </c>
      <c r="G9" s="154">
        <v>39463.400000000009</v>
      </c>
      <c r="H9" s="155">
        <f t="shared" si="1"/>
        <v>2.1955658220601262E-2</v>
      </c>
      <c r="N9" s="24"/>
    </row>
    <row r="10" spans="1:14" s="14" customFormat="1" ht="20.100000000000001" customHeight="1" x14ac:dyDescent="0.15">
      <c r="B10" s="207"/>
      <c r="C10" s="211" t="s">
        <v>50</v>
      </c>
      <c r="D10" s="212"/>
      <c r="E10" s="152">
        <v>6042</v>
      </c>
      <c r="F10" s="153">
        <f t="shared" si="0"/>
        <v>0.20761459693491857</v>
      </c>
      <c r="G10" s="154">
        <v>630140.17000000004</v>
      </c>
      <c r="H10" s="155">
        <f t="shared" si="1"/>
        <v>0.35058160735242216</v>
      </c>
      <c r="N10" s="24"/>
    </row>
    <row r="11" spans="1:14" s="14" customFormat="1" ht="20.100000000000001" customHeight="1" x14ac:dyDescent="0.15">
      <c r="B11" s="207"/>
      <c r="C11" s="211" t="s">
        <v>51</v>
      </c>
      <c r="D11" s="212"/>
      <c r="E11" s="152">
        <v>3096</v>
      </c>
      <c r="F11" s="153">
        <f t="shared" si="0"/>
        <v>0.10638444093189471</v>
      </c>
      <c r="G11" s="154">
        <v>281466.26999999996</v>
      </c>
      <c r="H11" s="155">
        <f t="shared" si="1"/>
        <v>0.15659515461788576</v>
      </c>
      <c r="N11" s="24"/>
    </row>
    <row r="12" spans="1:14" s="14" customFormat="1" ht="20.100000000000001" customHeight="1" x14ac:dyDescent="0.15">
      <c r="B12" s="207"/>
      <c r="C12" s="213" t="s">
        <v>67</v>
      </c>
      <c r="D12" s="214"/>
      <c r="E12" s="152">
        <v>1304</v>
      </c>
      <c r="F12" s="153">
        <f t="shared" si="0"/>
        <v>4.4807916981650743E-2</v>
      </c>
      <c r="G12" s="154">
        <v>137198.59</v>
      </c>
      <c r="H12" s="155">
        <f t="shared" si="1"/>
        <v>7.6331115676510422E-2</v>
      </c>
      <c r="N12" s="24"/>
    </row>
    <row r="13" spans="1:14" s="14" customFormat="1" ht="20.100000000000001" customHeight="1" x14ac:dyDescent="0.15">
      <c r="B13" s="207"/>
      <c r="C13" s="213" t="s">
        <v>68</v>
      </c>
      <c r="D13" s="214"/>
      <c r="E13" s="152">
        <v>230</v>
      </c>
      <c r="F13" s="153">
        <f t="shared" si="0"/>
        <v>7.9032368909353317E-3</v>
      </c>
      <c r="G13" s="154">
        <v>16817.2</v>
      </c>
      <c r="H13" s="155">
        <f t="shared" si="1"/>
        <v>9.3563325873466437E-3</v>
      </c>
      <c r="N13" s="24"/>
    </row>
    <row r="14" spans="1:14" s="14" customFormat="1" ht="20.100000000000001" customHeight="1" x14ac:dyDescent="0.15">
      <c r="B14" s="207"/>
      <c r="C14" s="213" t="s">
        <v>69</v>
      </c>
      <c r="D14" s="214"/>
      <c r="E14" s="152">
        <v>1048</v>
      </c>
      <c r="F14" s="153">
        <f t="shared" si="0"/>
        <v>3.6011270703044461E-2</v>
      </c>
      <c r="G14" s="154">
        <v>213346.04999999996</v>
      </c>
      <c r="H14" s="155">
        <f t="shared" si="1"/>
        <v>0.11869613253078312</v>
      </c>
      <c r="N14" s="24"/>
    </row>
    <row r="15" spans="1:14" s="14" customFormat="1" ht="20.100000000000001" customHeight="1" x14ac:dyDescent="0.15">
      <c r="B15" s="208"/>
      <c r="C15" s="221" t="s">
        <v>70</v>
      </c>
      <c r="D15" s="222"/>
      <c r="E15" s="156">
        <v>7620</v>
      </c>
      <c r="F15" s="157">
        <f t="shared" si="0"/>
        <v>0.26183767438664007</v>
      </c>
      <c r="G15" s="158">
        <v>102236.37999999999</v>
      </c>
      <c r="H15" s="159">
        <f t="shared" si="1"/>
        <v>5.6879716826008758E-2</v>
      </c>
      <c r="N15" s="24"/>
    </row>
    <row r="16" spans="1:14" s="14" customFormat="1" ht="20.100000000000001" customHeight="1" x14ac:dyDescent="0.15">
      <c r="B16" s="223" t="s">
        <v>65</v>
      </c>
      <c r="C16" s="224" t="s">
        <v>81</v>
      </c>
      <c r="D16" s="225"/>
      <c r="E16" s="160">
        <v>486</v>
      </c>
      <c r="F16" s="161">
        <f>E16/SUM(E$16:E$26)</f>
        <v>5.9167275383491598E-2</v>
      </c>
      <c r="G16" s="162">
        <v>8579.77</v>
      </c>
      <c r="H16" s="163">
        <f>G16/SUM(G$16:G$26)</f>
        <v>5.4284427910941277E-2</v>
      </c>
    </row>
    <row r="17" spans="2:8" s="14" customFormat="1" ht="20.100000000000001" customHeight="1" x14ac:dyDescent="0.15">
      <c r="B17" s="207"/>
      <c r="C17" s="213" t="s">
        <v>82</v>
      </c>
      <c r="D17" s="214"/>
      <c r="E17" s="152">
        <v>3</v>
      </c>
      <c r="F17" s="153">
        <f t="shared" ref="F17:F26" si="2">E17/SUM(E$16:E$26)</f>
        <v>3.652300949598247E-4</v>
      </c>
      <c r="G17" s="154">
        <v>88.240000000000009</v>
      </c>
      <c r="H17" s="155">
        <f t="shared" ref="H17:H26" si="3">G17/SUM(G$16:G$26)</f>
        <v>5.5829677472256931E-4</v>
      </c>
    </row>
    <row r="18" spans="2:8" s="14" customFormat="1" ht="20.100000000000001" customHeight="1" x14ac:dyDescent="0.15">
      <c r="B18" s="207"/>
      <c r="C18" s="213" t="s">
        <v>83</v>
      </c>
      <c r="D18" s="214"/>
      <c r="E18" s="152">
        <v>405</v>
      </c>
      <c r="F18" s="153">
        <f t="shared" si="2"/>
        <v>4.9306062819576335E-2</v>
      </c>
      <c r="G18" s="154">
        <v>12222.670000000004</v>
      </c>
      <c r="H18" s="155">
        <f t="shared" si="3"/>
        <v>7.7333150946263682E-2</v>
      </c>
    </row>
    <row r="19" spans="2:8" s="14" customFormat="1" ht="20.100000000000001" customHeight="1" x14ac:dyDescent="0.15">
      <c r="B19" s="207"/>
      <c r="C19" s="213" t="s">
        <v>84</v>
      </c>
      <c r="D19" s="214"/>
      <c r="E19" s="152">
        <v>89</v>
      </c>
      <c r="F19" s="153">
        <f t="shared" si="2"/>
        <v>1.0835159483808133E-2</v>
      </c>
      <c r="G19" s="154">
        <v>2973.8100000000004</v>
      </c>
      <c r="H19" s="155">
        <f t="shared" si="3"/>
        <v>1.8815373205323255E-2</v>
      </c>
    </row>
    <row r="20" spans="2:8" s="14" customFormat="1" ht="20.100000000000001" customHeight="1" x14ac:dyDescent="0.15">
      <c r="B20" s="207"/>
      <c r="C20" s="213" t="s">
        <v>85</v>
      </c>
      <c r="D20" s="214"/>
      <c r="E20" s="152">
        <v>313</v>
      </c>
      <c r="F20" s="153">
        <f t="shared" si="2"/>
        <v>3.8105673240808373E-2</v>
      </c>
      <c r="G20" s="154">
        <v>3860.4599999999996</v>
      </c>
      <c r="H20" s="155">
        <f t="shared" si="3"/>
        <v>2.4425230813072182E-2</v>
      </c>
    </row>
    <row r="21" spans="2:8" s="14" customFormat="1" ht="20.100000000000001" customHeight="1" x14ac:dyDescent="0.15">
      <c r="B21" s="207"/>
      <c r="C21" s="213" t="s">
        <v>86</v>
      </c>
      <c r="D21" s="214"/>
      <c r="E21" s="152">
        <v>638</v>
      </c>
      <c r="F21" s="153">
        <f t="shared" si="2"/>
        <v>7.7672266861456049E-2</v>
      </c>
      <c r="G21" s="154">
        <v>16979.86</v>
      </c>
      <c r="H21" s="155">
        <f t="shared" si="3"/>
        <v>0.10743201578921992</v>
      </c>
    </row>
    <row r="22" spans="2:8" s="14" customFormat="1" ht="20.100000000000001" customHeight="1" x14ac:dyDescent="0.15">
      <c r="B22" s="207"/>
      <c r="C22" s="213" t="s">
        <v>87</v>
      </c>
      <c r="D22" s="214"/>
      <c r="E22" s="152">
        <v>2116</v>
      </c>
      <c r="F22" s="153">
        <f t="shared" si="2"/>
        <v>0.25760896031166303</v>
      </c>
      <c r="G22" s="154">
        <v>67193.86</v>
      </c>
      <c r="H22" s="155">
        <f t="shared" si="3"/>
        <v>0.42513729962783159</v>
      </c>
    </row>
    <row r="23" spans="2:8" s="14" customFormat="1" ht="20.100000000000001" customHeight="1" x14ac:dyDescent="0.15">
      <c r="B23" s="207"/>
      <c r="C23" s="213" t="s">
        <v>88</v>
      </c>
      <c r="D23" s="214"/>
      <c r="E23" s="152">
        <v>72</v>
      </c>
      <c r="F23" s="153">
        <f t="shared" si="2"/>
        <v>8.7655222790357923E-3</v>
      </c>
      <c r="G23" s="154">
        <v>2420.3199999999997</v>
      </c>
      <c r="H23" s="155">
        <f t="shared" si="3"/>
        <v>1.5313427581556308E-2</v>
      </c>
    </row>
    <row r="24" spans="2:8" s="14" customFormat="1" ht="20.100000000000001" customHeight="1" x14ac:dyDescent="0.15">
      <c r="B24" s="207"/>
      <c r="C24" s="213" t="s">
        <v>89</v>
      </c>
      <c r="D24" s="214"/>
      <c r="E24" s="152">
        <v>12</v>
      </c>
      <c r="F24" s="153">
        <f t="shared" si="2"/>
        <v>1.4609203798392988E-3</v>
      </c>
      <c r="G24" s="154">
        <v>453.19000000000005</v>
      </c>
      <c r="H24" s="155">
        <f t="shared" si="3"/>
        <v>2.8673449154184177E-3</v>
      </c>
    </row>
    <row r="25" spans="2:8" s="14" customFormat="1" ht="20.100000000000001" customHeight="1" x14ac:dyDescent="0.15">
      <c r="B25" s="207"/>
      <c r="C25" s="213" t="s">
        <v>90</v>
      </c>
      <c r="D25" s="214"/>
      <c r="E25" s="152">
        <v>252</v>
      </c>
      <c r="F25" s="153">
        <f t="shared" si="2"/>
        <v>3.0679327976625273E-2</v>
      </c>
      <c r="G25" s="154">
        <v>19919.88</v>
      </c>
      <c r="H25" s="155">
        <f t="shared" si="3"/>
        <v>0.12603359878581838</v>
      </c>
    </row>
    <row r="26" spans="2:8" s="14" customFormat="1" ht="20.100000000000001" customHeight="1" x14ac:dyDescent="0.15">
      <c r="B26" s="208"/>
      <c r="C26" s="221" t="s">
        <v>91</v>
      </c>
      <c r="D26" s="222"/>
      <c r="E26" s="156">
        <v>3828</v>
      </c>
      <c r="F26" s="157">
        <f t="shared" si="2"/>
        <v>0.46603360116873632</v>
      </c>
      <c r="G26" s="158">
        <v>23360.080000000005</v>
      </c>
      <c r="H26" s="159">
        <f t="shared" si="3"/>
        <v>0.14779983364983226</v>
      </c>
    </row>
    <row r="27" spans="2:8" s="14" customFormat="1" ht="20.100000000000001" customHeight="1" x14ac:dyDescent="0.15">
      <c r="B27" s="232" t="s">
        <v>80</v>
      </c>
      <c r="C27" s="224" t="s">
        <v>71</v>
      </c>
      <c r="D27" s="225"/>
      <c r="E27" s="160">
        <v>92</v>
      </c>
      <c r="F27" s="161">
        <f>E27/SUM(E$27:E$36)</f>
        <v>3.1713202344019302E-2</v>
      </c>
      <c r="G27" s="162">
        <v>13080.05</v>
      </c>
      <c r="H27" s="163">
        <f>G27/SUM(G$27:G$36)</f>
        <v>1.9219340130576704E-2</v>
      </c>
    </row>
    <row r="28" spans="2:8" s="14" customFormat="1" ht="20.100000000000001" customHeight="1" x14ac:dyDescent="0.15">
      <c r="B28" s="233"/>
      <c r="C28" s="213" t="s">
        <v>72</v>
      </c>
      <c r="D28" s="214"/>
      <c r="E28" s="152">
        <v>2</v>
      </c>
      <c r="F28" s="153">
        <f t="shared" ref="F28:F36" si="4">E28/SUM(E$27:E$36)</f>
        <v>6.8941744226128923E-4</v>
      </c>
      <c r="G28" s="154">
        <v>363.15</v>
      </c>
      <c r="H28" s="155">
        <f t="shared" ref="H28:H36" si="5">G28/SUM(G$27:G$36)</f>
        <v>5.3359913520352985E-4</v>
      </c>
    </row>
    <row r="29" spans="2:8" s="14" customFormat="1" ht="20.100000000000001" customHeight="1" x14ac:dyDescent="0.15">
      <c r="B29" s="233"/>
      <c r="C29" s="213" t="s">
        <v>73</v>
      </c>
      <c r="D29" s="214"/>
      <c r="E29" s="152">
        <v>167</v>
      </c>
      <c r="F29" s="153">
        <f t="shared" si="4"/>
        <v>5.7566356428817647E-2</v>
      </c>
      <c r="G29" s="154">
        <v>25066.339999999993</v>
      </c>
      <c r="H29" s="155">
        <f t="shared" si="5"/>
        <v>3.6831549901466733E-2</v>
      </c>
    </row>
    <row r="30" spans="2:8" s="14" customFormat="1" ht="20.100000000000001" customHeight="1" x14ac:dyDescent="0.15">
      <c r="B30" s="233"/>
      <c r="C30" s="213" t="s">
        <v>74</v>
      </c>
      <c r="D30" s="214"/>
      <c r="E30" s="152">
        <v>8</v>
      </c>
      <c r="F30" s="153">
        <f t="shared" si="4"/>
        <v>2.7576697690451569E-3</v>
      </c>
      <c r="G30" s="154">
        <v>216.76999999999998</v>
      </c>
      <c r="H30" s="155">
        <f t="shared" si="5"/>
        <v>3.1851379468007476E-4</v>
      </c>
    </row>
    <row r="31" spans="2:8" s="14" customFormat="1" ht="20.100000000000001" customHeight="1" x14ac:dyDescent="0.15">
      <c r="B31" s="233"/>
      <c r="C31" s="213" t="s">
        <v>75</v>
      </c>
      <c r="D31" s="214"/>
      <c r="E31" s="152">
        <v>518</v>
      </c>
      <c r="F31" s="153">
        <f t="shared" si="4"/>
        <v>0.17855911754567391</v>
      </c>
      <c r="G31" s="154">
        <v>109380.24999999997</v>
      </c>
      <c r="H31" s="155">
        <f t="shared" si="5"/>
        <v>0.16071928076096897</v>
      </c>
    </row>
    <row r="32" spans="2:8" s="14" customFormat="1" ht="20.100000000000001" customHeight="1" x14ac:dyDescent="0.15">
      <c r="B32" s="233"/>
      <c r="C32" s="213" t="s">
        <v>76</v>
      </c>
      <c r="D32" s="214"/>
      <c r="E32" s="152">
        <v>123</v>
      </c>
      <c r="F32" s="153">
        <f t="shared" si="4"/>
        <v>4.2399172699069287E-2</v>
      </c>
      <c r="G32" s="154">
        <v>7515.4899999999989</v>
      </c>
      <c r="H32" s="155">
        <f t="shared" si="5"/>
        <v>1.1042982141348688E-2</v>
      </c>
    </row>
    <row r="33" spans="2:8" s="14" customFormat="1" ht="20.100000000000001" customHeight="1" x14ac:dyDescent="0.15">
      <c r="B33" s="233"/>
      <c r="C33" s="213" t="s">
        <v>77</v>
      </c>
      <c r="D33" s="214"/>
      <c r="E33" s="152">
        <v>1922</v>
      </c>
      <c r="F33" s="153">
        <f t="shared" si="4"/>
        <v>0.66253016201309889</v>
      </c>
      <c r="G33" s="154">
        <v>510214.25999999989</v>
      </c>
      <c r="H33" s="155">
        <f t="shared" si="5"/>
        <v>0.74968990198129937</v>
      </c>
    </row>
    <row r="34" spans="2:8" s="14" customFormat="1" ht="20.100000000000001" customHeight="1" x14ac:dyDescent="0.15">
      <c r="B34" s="233"/>
      <c r="C34" s="213" t="s">
        <v>78</v>
      </c>
      <c r="D34" s="214"/>
      <c r="E34" s="152">
        <v>23</v>
      </c>
      <c r="F34" s="153">
        <f t="shared" si="4"/>
        <v>7.9283005860048255E-3</v>
      </c>
      <c r="G34" s="154">
        <v>5286.09</v>
      </c>
      <c r="H34" s="155">
        <f t="shared" si="5"/>
        <v>7.7671845039461026E-3</v>
      </c>
    </row>
    <row r="35" spans="2:8" s="14" customFormat="1" ht="20.100000000000001" customHeight="1" x14ac:dyDescent="0.15">
      <c r="B35" s="233"/>
      <c r="C35" s="213" t="s">
        <v>79</v>
      </c>
      <c r="D35" s="214"/>
      <c r="E35" s="152">
        <v>27</v>
      </c>
      <c r="F35" s="153">
        <f t="shared" si="4"/>
        <v>9.3071354705274046E-3</v>
      </c>
      <c r="G35" s="154">
        <v>5807.9400000000005</v>
      </c>
      <c r="H35" s="155">
        <f t="shared" si="5"/>
        <v>8.5339715305355612E-3</v>
      </c>
    </row>
    <row r="36" spans="2:8" s="14" customFormat="1" ht="20.100000000000001" customHeight="1" x14ac:dyDescent="0.15">
      <c r="B36" s="233"/>
      <c r="C36" s="221" t="s">
        <v>92</v>
      </c>
      <c r="D36" s="222"/>
      <c r="E36" s="156">
        <v>19</v>
      </c>
      <c r="F36" s="157">
        <f t="shared" si="4"/>
        <v>6.5494657014822473E-3</v>
      </c>
      <c r="G36" s="158">
        <v>3636.7300000000005</v>
      </c>
      <c r="H36" s="159">
        <f t="shared" si="5"/>
        <v>5.3436761199744821E-3</v>
      </c>
    </row>
    <row r="37" spans="2:8" s="14" customFormat="1" ht="20.100000000000001" customHeight="1" x14ac:dyDescent="0.15">
      <c r="B37" s="229" t="s">
        <v>93</v>
      </c>
      <c r="C37" s="224" t="s">
        <v>94</v>
      </c>
      <c r="D37" s="225"/>
      <c r="E37" s="160">
        <v>3605</v>
      </c>
      <c r="F37" s="161">
        <f>E37/SUM(E$37:E$39)</f>
        <v>0.52574011958582467</v>
      </c>
      <c r="G37" s="162">
        <v>928097.31999999972</v>
      </c>
      <c r="H37" s="163">
        <f>G37/SUM(G$37:G$39)</f>
        <v>0.48839416917457695</v>
      </c>
    </row>
    <row r="38" spans="2:8" s="14" customFormat="1" ht="20.100000000000001" customHeight="1" x14ac:dyDescent="0.15">
      <c r="B38" s="230"/>
      <c r="C38" s="213" t="s">
        <v>95</v>
      </c>
      <c r="D38" s="214"/>
      <c r="E38" s="152">
        <v>2726</v>
      </c>
      <c r="F38" s="153">
        <f t="shared" ref="F38:F39" si="6">E38/SUM(E$37:E$39)</f>
        <v>0.39754994895726992</v>
      </c>
      <c r="G38" s="154">
        <v>784694.17999999993</v>
      </c>
      <c r="H38" s="155">
        <f t="shared" ref="H38:H39" si="7">G38/SUM(G$37:G$39)</f>
        <v>0.4129309004978336</v>
      </c>
    </row>
    <row r="39" spans="2:8" s="14" customFormat="1" ht="20.100000000000001" customHeight="1" x14ac:dyDescent="0.15">
      <c r="B39" s="231"/>
      <c r="C39" s="221" t="s">
        <v>96</v>
      </c>
      <c r="D39" s="222"/>
      <c r="E39" s="156">
        <v>526</v>
      </c>
      <c r="F39" s="157">
        <f t="shared" si="6"/>
        <v>7.6709931456905356E-2</v>
      </c>
      <c r="G39" s="158">
        <v>187512.35000000003</v>
      </c>
      <c r="H39" s="159">
        <f t="shared" si="7"/>
        <v>9.8674930327589491E-2</v>
      </c>
    </row>
    <row r="40" spans="2:8" s="14" customFormat="1" ht="20.100000000000001" customHeight="1" x14ac:dyDescent="0.15">
      <c r="B40" s="226" t="s">
        <v>111</v>
      </c>
      <c r="C40" s="227"/>
      <c r="D40" s="228"/>
      <c r="E40" s="142">
        <f>SUM(E5:E39)</f>
        <v>47074</v>
      </c>
      <c r="F40" s="164">
        <f>E40/E$40</f>
        <v>1</v>
      </c>
      <c r="G40" s="165">
        <f>SUM(G5:G39)</f>
        <v>4536336.72</v>
      </c>
      <c r="H40" s="166">
        <f>G40/G$40</f>
        <v>1</v>
      </c>
    </row>
    <row r="41" spans="2:8" s="14" customFormat="1" ht="20.100000000000001" customHeight="1" x14ac:dyDescent="0.15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 x14ac:dyDescent="0.15"/>
    <row r="43" spans="2:8" s="14" customFormat="1" ht="20.100000000000001" customHeight="1" x14ac:dyDescent="0.15"/>
    <row r="44" spans="2:8" s="14" customFormat="1" ht="20.100000000000001" customHeight="1" x14ac:dyDescent="0.15"/>
    <row r="45" spans="2:8" s="14" customFormat="1" ht="20.100000000000001" customHeight="1" x14ac:dyDescent="0.15"/>
    <row r="46" spans="2:8" s="14" customFormat="1" ht="20.100000000000001" customHeight="1" x14ac:dyDescent="0.15"/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141</v>
      </c>
    </row>
    <row r="2" spans="1:13" s="14" customFormat="1" ht="20.100000000000001" customHeight="1" x14ac:dyDescent="0.15"/>
    <row r="3" spans="1:13" s="14" customFormat="1" ht="31.5" customHeight="1" x14ac:dyDescent="0.15">
      <c r="B3" s="236" t="s">
        <v>53</v>
      </c>
      <c r="C3" s="237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 x14ac:dyDescent="0.15">
      <c r="B4" s="238" t="s">
        <v>27</v>
      </c>
      <c r="C4" s="239"/>
      <c r="D4" s="60">
        <v>3237</v>
      </c>
      <c r="E4" s="65">
        <v>58836.740000000005</v>
      </c>
      <c r="F4" s="65">
        <f>E4*1000/D4</f>
        <v>18176.317578004328</v>
      </c>
      <c r="G4" s="65">
        <v>50030</v>
      </c>
      <c r="H4" s="61">
        <f>F4/G4</f>
        <v>0.36330836654016246</v>
      </c>
      <c r="K4" s="14">
        <f>D4*G4</f>
        <v>161947110</v>
      </c>
      <c r="L4" s="14" t="s">
        <v>27</v>
      </c>
      <c r="M4" s="24">
        <f>G4-F4</f>
        <v>31853.682421995672</v>
      </c>
    </row>
    <row r="5" spans="1:13" s="14" customFormat="1" ht="20.100000000000001" customHeight="1" x14ac:dyDescent="0.15">
      <c r="B5" s="234" t="s">
        <v>28</v>
      </c>
      <c r="C5" s="235"/>
      <c r="D5" s="62">
        <v>3178</v>
      </c>
      <c r="E5" s="66">
        <v>99215.400000000009</v>
      </c>
      <c r="F5" s="66">
        <f t="shared" ref="F5:F13" si="0">E5*1000/D5</f>
        <v>31219.446192573949</v>
      </c>
      <c r="G5" s="66">
        <v>104730</v>
      </c>
      <c r="H5" s="63">
        <f t="shared" ref="H5:H10" si="1">F5/G5</f>
        <v>0.29809458791725341</v>
      </c>
      <c r="K5" s="14">
        <f t="shared" ref="K5:K10" si="2">D5*G5</f>
        <v>332831940</v>
      </c>
      <c r="L5" s="14" t="s">
        <v>28</v>
      </c>
      <c r="M5" s="24">
        <f t="shared" ref="M5:M10" si="3">G5-F5</f>
        <v>73510.553807426055</v>
      </c>
    </row>
    <row r="6" spans="1:13" s="14" customFormat="1" ht="20.100000000000001" customHeight="1" x14ac:dyDescent="0.15">
      <c r="B6" s="234" t="s">
        <v>29</v>
      </c>
      <c r="C6" s="235"/>
      <c r="D6" s="62">
        <v>5968</v>
      </c>
      <c r="E6" s="66">
        <v>532122.06000000006</v>
      </c>
      <c r="F6" s="66">
        <f t="shared" si="0"/>
        <v>89162.543565683649</v>
      </c>
      <c r="G6" s="66">
        <v>166920</v>
      </c>
      <c r="H6" s="63">
        <f t="shared" si="1"/>
        <v>0.53416333312774766</v>
      </c>
      <c r="K6" s="14">
        <f t="shared" si="2"/>
        <v>996178560</v>
      </c>
      <c r="L6" s="14" t="s">
        <v>29</v>
      </c>
      <c r="M6" s="24">
        <f t="shared" si="3"/>
        <v>77757.456434316351</v>
      </c>
    </row>
    <row r="7" spans="1:13" s="14" customFormat="1" ht="20.100000000000001" customHeight="1" x14ac:dyDescent="0.15">
      <c r="B7" s="234" t="s">
        <v>30</v>
      </c>
      <c r="C7" s="235"/>
      <c r="D7" s="62">
        <v>3495</v>
      </c>
      <c r="E7" s="66">
        <v>402573.22999999992</v>
      </c>
      <c r="F7" s="66">
        <f t="shared" si="0"/>
        <v>115185.47353361944</v>
      </c>
      <c r="G7" s="66">
        <v>196160</v>
      </c>
      <c r="H7" s="63">
        <f t="shared" si="1"/>
        <v>0.58720163913957713</v>
      </c>
      <c r="K7" s="14">
        <f t="shared" si="2"/>
        <v>685579200</v>
      </c>
      <c r="L7" s="14" t="s">
        <v>30</v>
      </c>
      <c r="M7" s="24">
        <f t="shared" si="3"/>
        <v>80974.526466380557</v>
      </c>
    </row>
    <row r="8" spans="1:13" s="14" customFormat="1" ht="20.100000000000001" customHeight="1" x14ac:dyDescent="0.15">
      <c r="B8" s="234" t="s">
        <v>31</v>
      </c>
      <c r="C8" s="235"/>
      <c r="D8" s="62">
        <v>2226</v>
      </c>
      <c r="E8" s="66">
        <v>328093.99</v>
      </c>
      <c r="F8" s="66">
        <f t="shared" si="0"/>
        <v>147391.72955974843</v>
      </c>
      <c r="G8" s="66">
        <v>269310</v>
      </c>
      <c r="H8" s="63">
        <f t="shared" si="1"/>
        <v>0.54729393472113341</v>
      </c>
      <c r="K8" s="14">
        <f t="shared" si="2"/>
        <v>599484060</v>
      </c>
      <c r="L8" s="14" t="s">
        <v>31</v>
      </c>
      <c r="M8" s="24">
        <f t="shared" si="3"/>
        <v>121918.27044025157</v>
      </c>
    </row>
    <row r="9" spans="1:13" s="14" customFormat="1" ht="20.100000000000001" customHeight="1" x14ac:dyDescent="0.15">
      <c r="B9" s="234" t="s">
        <v>32</v>
      </c>
      <c r="C9" s="235"/>
      <c r="D9" s="62">
        <v>2016</v>
      </c>
      <c r="E9" s="66">
        <v>344922.73</v>
      </c>
      <c r="F9" s="66">
        <f t="shared" si="0"/>
        <v>171092.62400793651</v>
      </c>
      <c r="G9" s="66">
        <v>308060</v>
      </c>
      <c r="H9" s="63">
        <f t="shared" si="1"/>
        <v>0.55538734015430924</v>
      </c>
      <c r="K9" s="14">
        <f t="shared" si="2"/>
        <v>621048960</v>
      </c>
      <c r="L9" s="14" t="s">
        <v>32</v>
      </c>
      <c r="M9" s="24">
        <f t="shared" si="3"/>
        <v>136967.37599206349</v>
      </c>
    </row>
    <row r="10" spans="1:13" s="14" customFormat="1" ht="20.100000000000001" customHeight="1" x14ac:dyDescent="0.15">
      <c r="B10" s="240" t="s">
        <v>33</v>
      </c>
      <c r="C10" s="241"/>
      <c r="D10" s="70">
        <v>958</v>
      </c>
      <c r="E10" s="71">
        <v>189701.64999999997</v>
      </c>
      <c r="F10" s="71">
        <f t="shared" si="0"/>
        <v>198018.42379958244</v>
      </c>
      <c r="G10" s="71">
        <v>360650</v>
      </c>
      <c r="H10" s="73">
        <f t="shared" si="1"/>
        <v>0.54905981921414793</v>
      </c>
      <c r="K10" s="14">
        <f t="shared" si="2"/>
        <v>345502700</v>
      </c>
      <c r="L10" s="14" t="s">
        <v>33</v>
      </c>
      <c r="M10" s="24">
        <f t="shared" si="3"/>
        <v>162631.57620041756</v>
      </c>
    </row>
    <row r="11" spans="1:13" s="14" customFormat="1" ht="20.100000000000001" customHeight="1" x14ac:dyDescent="0.15">
      <c r="B11" s="238" t="s">
        <v>60</v>
      </c>
      <c r="C11" s="239"/>
      <c r="D11" s="60">
        <f>SUM(D4:D5)</f>
        <v>6415</v>
      </c>
      <c r="E11" s="65">
        <f>SUM(E4:E5)</f>
        <v>158052.14000000001</v>
      </c>
      <c r="F11" s="65">
        <f t="shared" si="0"/>
        <v>24637.901792673423</v>
      </c>
      <c r="G11" s="80"/>
      <c r="H11" s="61">
        <f>SUM(E4:E5)*1000/SUM(K4:K5)</f>
        <v>0.3194398388533225</v>
      </c>
    </row>
    <row r="12" spans="1:13" s="14" customFormat="1" ht="20.100000000000001" customHeight="1" x14ac:dyDescent="0.15">
      <c r="B12" s="240" t="s">
        <v>54</v>
      </c>
      <c r="C12" s="241"/>
      <c r="D12" s="64">
        <f>SUM(D6:D10)</f>
        <v>14663</v>
      </c>
      <c r="E12" s="76">
        <f>SUM(E6:E10)</f>
        <v>1797413.66</v>
      </c>
      <c r="F12" s="67">
        <f t="shared" si="0"/>
        <v>122581.57675782582</v>
      </c>
      <c r="G12" s="81"/>
      <c r="H12" s="68">
        <f>SUM(E6:E10)*1000/SUM(K6:K10)</f>
        <v>0.55342609407541521</v>
      </c>
    </row>
    <row r="13" spans="1:13" s="14" customFormat="1" ht="20.100000000000001" customHeight="1" x14ac:dyDescent="0.15">
      <c r="B13" s="236" t="s">
        <v>61</v>
      </c>
      <c r="C13" s="237"/>
      <c r="D13" s="69">
        <f>SUM(D11:D12)</f>
        <v>21078</v>
      </c>
      <c r="E13" s="77">
        <f>SUM(E11:E12)</f>
        <v>1955465.7999999998</v>
      </c>
      <c r="F13" s="72">
        <f t="shared" si="0"/>
        <v>92772.834234747119</v>
      </c>
      <c r="G13" s="75"/>
      <c r="H13" s="74">
        <f>SUM(E4:E10)*1000/SUM(K4:K10)</f>
        <v>0.52249242581813093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04月状況（表紙）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'04月状況（表紙）'!Print_Area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S-Yoshida</cp:lastModifiedBy>
  <cp:lastPrinted>2015-12-17T07:31:32Z</cp:lastPrinted>
  <dcterms:created xsi:type="dcterms:W3CDTF">2003-07-11T02:30:35Z</dcterms:created>
  <dcterms:modified xsi:type="dcterms:W3CDTF">2017-08-23T07:26:07Z</dcterms:modified>
</cp:coreProperties>
</file>