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17年06月報告書\"/>
    </mc:Choice>
  </mc:AlternateContent>
  <bookViews>
    <workbookView xWindow="-915" yWindow="5130" windowWidth="15480" windowHeight="6480"/>
  </bookViews>
  <sheets>
    <sheet name="06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'06月状況（表紙）'!$A$1:$L$45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5251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<sst xmlns="http://schemas.openxmlformats.org/spreadsheetml/2006/main" count="201" uniqueCount="142">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</sst>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59506</c:v>
                </c:pt>
                <c:pt idx="1">
                  <c:v>29845</c:v>
                </c:pt>
                <c:pt idx="2">
                  <c:v>16141</c:v>
                </c:pt>
                <c:pt idx="3">
                  <c:v>10226</c:v>
                </c:pt>
                <c:pt idx="4">
                  <c:v>14405</c:v>
                </c:pt>
                <c:pt idx="5">
                  <c:v>32643</c:v>
                </c:pt>
                <c:pt idx="6">
                  <c:v>43464</c:v>
                </c:pt>
                <c:pt idx="7">
                  <c:v>18299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23326</c:v>
                </c:pt>
                <c:pt idx="1">
                  <c:v>14968</c:v>
                </c:pt>
                <c:pt idx="2">
                  <c:v>9082</c:v>
                </c:pt>
                <c:pt idx="3">
                  <c:v>4792</c:v>
                </c:pt>
                <c:pt idx="4">
                  <c:v>6695</c:v>
                </c:pt>
                <c:pt idx="5">
                  <c:v>15037</c:v>
                </c:pt>
                <c:pt idx="6">
                  <c:v>23862</c:v>
                </c:pt>
                <c:pt idx="7">
                  <c:v>9638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18768</c:v>
                </c:pt>
                <c:pt idx="1">
                  <c:v>14650</c:v>
                </c:pt>
                <c:pt idx="2">
                  <c:v>9294</c:v>
                </c:pt>
                <c:pt idx="3">
                  <c:v>4525</c:v>
                </c:pt>
                <c:pt idx="4">
                  <c:v>7247</c:v>
                </c:pt>
                <c:pt idx="5">
                  <c:v>15627</c:v>
                </c:pt>
                <c:pt idx="6">
                  <c:v>24467</c:v>
                </c:pt>
                <c:pt idx="7">
                  <c:v>10629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71313096"/>
        <c:axId val="271313880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0.22890609705696821</c:v>
                </c:pt>
                <c:pt idx="1">
                  <c:v>0.31283535426084752</c:v>
                </c:pt>
                <c:pt idx="2">
                  <c:v>0.34814899018604828</c:v>
                </c:pt>
                <c:pt idx="3">
                  <c:v>0.29204150079929786</c:v>
                </c:pt>
                <c:pt idx="4">
                  <c:v>0.30268556913657974</c:v>
                </c:pt>
                <c:pt idx="5">
                  <c:v>0.30091951992620286</c:v>
                </c:pt>
                <c:pt idx="6">
                  <c:v>0.33786107771035484</c:v>
                </c:pt>
                <c:pt idx="7">
                  <c:v>0.33910017233590445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316232"/>
        <c:axId val="271313488"/>
      </c:lineChart>
      <c:catAx>
        <c:axId val="271313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271313880"/>
        <c:crosses val="autoZero"/>
        <c:auto val="1"/>
        <c:lblAlgn val="ctr"/>
        <c:lblOffset val="100"/>
        <c:noMultiLvlLbl val="0"/>
      </c:catAx>
      <c:valAx>
        <c:axId val="27131388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271313096"/>
        <c:crosses val="autoZero"/>
        <c:crossBetween val="between"/>
      </c:valAx>
      <c:valAx>
        <c:axId val="27131348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271316232"/>
        <c:crosses val="max"/>
        <c:crossBetween val="between"/>
      </c:valAx>
      <c:catAx>
        <c:axId val="271316232"/>
        <c:scaling>
          <c:orientation val="minMax"/>
        </c:scaling>
        <c:delete val="1"/>
        <c:axPos val="b"/>
        <c:majorTickMark val="out"/>
        <c:minorTickMark val="none"/>
        <c:tickLblPos val="nextTo"/>
        <c:crossAx val="27131348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3625</c:v>
                </c:pt>
                <c:pt idx="1">
                  <c:v>2736</c:v>
                </c:pt>
                <c:pt idx="2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937008.1</c:v>
                </c:pt>
                <c:pt idx="1">
                  <c:v>788757.62</c:v>
                </c:pt>
                <c:pt idx="2">
                  <c:v>201201.97999999998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12821.59</c:v>
                </c:pt>
                <c:pt idx="1">
                  <c:v>370.55</c:v>
                </c:pt>
                <c:pt idx="2">
                  <c:v>26350.06</c:v>
                </c:pt>
                <c:pt idx="3">
                  <c:v>262.18</c:v>
                </c:pt>
                <c:pt idx="4">
                  <c:v>110937.48000000001</c:v>
                </c:pt>
                <c:pt idx="5">
                  <c:v>7577.1400000000012</c:v>
                </c:pt>
                <c:pt idx="6">
                  <c:v>514692.16000000003</c:v>
                </c:pt>
                <c:pt idx="7">
                  <c:v>4427.1500000000005</c:v>
                </c:pt>
                <c:pt idx="8">
                  <c:v>5527.4400000000005</c:v>
                </c:pt>
                <c:pt idx="9">
                  <c:v>4836.5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618896"/>
        <c:axId val="2726126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93</c:v>
                </c:pt>
                <c:pt idx="1">
                  <c:v>3</c:v>
                </c:pt>
                <c:pt idx="2">
                  <c:v>172</c:v>
                </c:pt>
                <c:pt idx="3">
                  <c:v>7</c:v>
                </c:pt>
                <c:pt idx="4">
                  <c:v>522</c:v>
                </c:pt>
                <c:pt idx="5">
                  <c:v>123</c:v>
                </c:pt>
                <c:pt idx="6">
                  <c:v>1935</c:v>
                </c:pt>
                <c:pt idx="7">
                  <c:v>20</c:v>
                </c:pt>
                <c:pt idx="8">
                  <c:v>28</c:v>
                </c:pt>
                <c:pt idx="9">
                  <c:v>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618504"/>
        <c:axId val="272618112"/>
      </c:lineChart>
      <c:catAx>
        <c:axId val="272618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272618112"/>
        <c:crosses val="autoZero"/>
        <c:auto val="1"/>
        <c:lblAlgn val="ctr"/>
        <c:lblOffset val="100"/>
        <c:noMultiLvlLbl val="0"/>
      </c:catAx>
      <c:valAx>
        <c:axId val="27261811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272618504"/>
        <c:crosses val="autoZero"/>
        <c:crossBetween val="between"/>
      </c:valAx>
      <c:valAx>
        <c:axId val="2726126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272618896"/>
        <c:crosses val="max"/>
        <c:crossBetween val="between"/>
      </c:valAx>
      <c:catAx>
        <c:axId val="272618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26126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18063.178807947021</c:v>
                </c:pt>
                <c:pt idx="1">
                  <c:v>31196.678310574785</c:v>
                </c:pt>
                <c:pt idx="2">
                  <c:v>92579.506697157791</c:v>
                </c:pt>
                <c:pt idx="3">
                  <c:v>118193.75988700567</c:v>
                </c:pt>
                <c:pt idx="4">
                  <c:v>152087.17447916666</c:v>
                </c:pt>
                <c:pt idx="5">
                  <c:v>178019.76802824007</c:v>
                </c:pt>
                <c:pt idx="6">
                  <c:v>200658.88082901548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041256"/>
        <c:axId val="272613408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3171</c:v>
                </c:pt>
                <c:pt idx="1">
                  <c:v>3149</c:v>
                </c:pt>
                <c:pt idx="2">
                  <c:v>6122</c:v>
                </c:pt>
                <c:pt idx="3">
                  <c:v>3540</c:v>
                </c:pt>
                <c:pt idx="4">
                  <c:v>2304</c:v>
                </c:pt>
                <c:pt idx="5">
                  <c:v>1983</c:v>
                </c:pt>
                <c:pt idx="6">
                  <c:v>965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611840"/>
        <c:axId val="272613016"/>
      </c:lineChart>
      <c:catAx>
        <c:axId val="27261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2613016"/>
        <c:crosses val="autoZero"/>
        <c:auto val="1"/>
        <c:lblAlgn val="ctr"/>
        <c:lblOffset val="100"/>
        <c:noMultiLvlLbl val="0"/>
      </c:catAx>
      <c:valAx>
        <c:axId val="27261301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72611840"/>
        <c:crosses val="autoZero"/>
        <c:crossBetween val="between"/>
      </c:valAx>
      <c:valAx>
        <c:axId val="27261340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273041256"/>
        <c:crosses val="max"/>
        <c:crossBetween val="between"/>
      </c:valAx>
      <c:catAx>
        <c:axId val="273041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261340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040472"/>
        <c:axId val="273045568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18063.178807947021</c:v>
                </c:pt>
                <c:pt idx="1">
                  <c:v>31196.678310574785</c:v>
                </c:pt>
                <c:pt idx="2">
                  <c:v>92579.506697157791</c:v>
                </c:pt>
                <c:pt idx="3">
                  <c:v>118193.75988700567</c:v>
                </c:pt>
                <c:pt idx="4">
                  <c:v>152087.17447916666</c:v>
                </c:pt>
                <c:pt idx="5">
                  <c:v>178019.76802824007</c:v>
                </c:pt>
                <c:pt idx="6">
                  <c:v>200658.88082901548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3045960"/>
        <c:axId val="273044784"/>
      </c:barChart>
      <c:catAx>
        <c:axId val="273040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3045568"/>
        <c:crosses val="autoZero"/>
        <c:auto val="1"/>
        <c:lblAlgn val="ctr"/>
        <c:lblOffset val="100"/>
        <c:noMultiLvlLbl val="0"/>
      </c:catAx>
      <c:valAx>
        <c:axId val="27304556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73040472"/>
        <c:crosses val="autoZero"/>
        <c:crossBetween val="between"/>
      </c:valAx>
      <c:valAx>
        <c:axId val="273044784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273045960"/>
        <c:crosses val="max"/>
        <c:crossBetween val="between"/>
      </c:valAx>
      <c:catAx>
        <c:axId val="273045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3044784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7658</c:v>
                </c:pt>
                <c:pt idx="1">
                  <c:v>5182</c:v>
                </c:pt>
                <c:pt idx="2">
                  <c:v>8432</c:v>
                </c:pt>
                <c:pt idx="3">
                  <c:v>5116</c:v>
                </c:pt>
                <c:pt idx="4">
                  <c:v>4317</c:v>
                </c:pt>
                <c:pt idx="5">
                  <c:v>5208</c:v>
                </c:pt>
                <c:pt idx="6">
                  <c:v>3171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977</c:v>
                </c:pt>
                <c:pt idx="1">
                  <c:v>789</c:v>
                </c:pt>
                <c:pt idx="2">
                  <c:v>818</c:v>
                </c:pt>
                <c:pt idx="3">
                  <c:v>621</c:v>
                </c:pt>
                <c:pt idx="4">
                  <c:v>479</c:v>
                </c:pt>
                <c:pt idx="5">
                  <c:v>528</c:v>
                </c:pt>
                <c:pt idx="6">
                  <c:v>325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6681</c:v>
                </c:pt>
                <c:pt idx="1">
                  <c:v>4393</c:v>
                </c:pt>
                <c:pt idx="2">
                  <c:v>7614</c:v>
                </c:pt>
                <c:pt idx="3">
                  <c:v>4495</c:v>
                </c:pt>
                <c:pt idx="4">
                  <c:v>3838</c:v>
                </c:pt>
                <c:pt idx="5">
                  <c:v>4680</c:v>
                </c:pt>
                <c:pt idx="6">
                  <c:v>2846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1259</c:v>
                </c:pt>
                <c:pt idx="1">
                  <c:v>1102</c:v>
                </c:pt>
                <c:pt idx="2">
                  <c:v>794</c:v>
                </c:pt>
                <c:pt idx="3">
                  <c:v>225</c:v>
                </c:pt>
                <c:pt idx="4">
                  <c:v>393</c:v>
                </c:pt>
                <c:pt idx="5">
                  <c:v>720</c:v>
                </c:pt>
                <c:pt idx="6">
                  <c:v>2671</c:v>
                </c:pt>
                <c:pt idx="7">
                  <c:v>494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830</c:v>
                </c:pt>
                <c:pt idx="1">
                  <c:v>855</c:v>
                </c:pt>
                <c:pt idx="2">
                  <c:v>482</c:v>
                </c:pt>
                <c:pt idx="3">
                  <c:v>174</c:v>
                </c:pt>
                <c:pt idx="4">
                  <c:v>280</c:v>
                </c:pt>
                <c:pt idx="5">
                  <c:v>643</c:v>
                </c:pt>
                <c:pt idx="6">
                  <c:v>1500</c:v>
                </c:pt>
                <c:pt idx="7">
                  <c:v>418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1178</c:v>
                </c:pt>
                <c:pt idx="1">
                  <c:v>1203</c:v>
                </c:pt>
                <c:pt idx="2">
                  <c:v>824</c:v>
                </c:pt>
                <c:pt idx="3">
                  <c:v>325</c:v>
                </c:pt>
                <c:pt idx="4">
                  <c:v>509</c:v>
                </c:pt>
                <c:pt idx="5">
                  <c:v>1339</c:v>
                </c:pt>
                <c:pt idx="6">
                  <c:v>2330</c:v>
                </c:pt>
                <c:pt idx="7">
                  <c:v>724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760</c:v>
                </c:pt>
                <c:pt idx="1">
                  <c:v>663</c:v>
                </c:pt>
                <c:pt idx="2">
                  <c:v>569</c:v>
                </c:pt>
                <c:pt idx="3">
                  <c:v>218</c:v>
                </c:pt>
                <c:pt idx="4">
                  <c:v>302</c:v>
                </c:pt>
                <c:pt idx="5">
                  <c:v>649</c:v>
                </c:pt>
                <c:pt idx="6">
                  <c:v>1530</c:v>
                </c:pt>
                <c:pt idx="7">
                  <c:v>425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635</c:v>
                </c:pt>
                <c:pt idx="1">
                  <c:v>570</c:v>
                </c:pt>
                <c:pt idx="2">
                  <c:v>456</c:v>
                </c:pt>
                <c:pt idx="3">
                  <c:v>192</c:v>
                </c:pt>
                <c:pt idx="4">
                  <c:v>260</c:v>
                </c:pt>
                <c:pt idx="5">
                  <c:v>632</c:v>
                </c:pt>
                <c:pt idx="6">
                  <c:v>1222</c:v>
                </c:pt>
                <c:pt idx="7">
                  <c:v>350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901</c:v>
                </c:pt>
                <c:pt idx="1">
                  <c:v>684</c:v>
                </c:pt>
                <c:pt idx="2">
                  <c:v>465</c:v>
                </c:pt>
                <c:pt idx="3">
                  <c:v>194</c:v>
                </c:pt>
                <c:pt idx="4">
                  <c:v>345</c:v>
                </c:pt>
                <c:pt idx="5">
                  <c:v>726</c:v>
                </c:pt>
                <c:pt idx="6">
                  <c:v>1367</c:v>
                </c:pt>
                <c:pt idx="7">
                  <c:v>526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527</c:v>
                </c:pt>
                <c:pt idx="1">
                  <c:v>463</c:v>
                </c:pt>
                <c:pt idx="2">
                  <c:v>268</c:v>
                </c:pt>
                <c:pt idx="3">
                  <c:v>165</c:v>
                </c:pt>
                <c:pt idx="4">
                  <c:v>193</c:v>
                </c:pt>
                <c:pt idx="5">
                  <c:v>373</c:v>
                </c:pt>
                <c:pt idx="6">
                  <c:v>826</c:v>
                </c:pt>
                <c:pt idx="7">
                  <c:v>356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1314664"/>
        <c:axId val="271315840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0.14467620088373639</c:v>
                </c:pt>
                <c:pt idx="1">
                  <c:v>0.18704841650347762</c:v>
                </c:pt>
                <c:pt idx="2">
                  <c:v>0.20994775794514584</c:v>
                </c:pt>
                <c:pt idx="3">
                  <c:v>0.16024471396372222</c:v>
                </c:pt>
                <c:pt idx="4">
                  <c:v>0.16367809496485439</c:v>
                </c:pt>
                <c:pt idx="5">
                  <c:v>0.16573180276545788</c:v>
                </c:pt>
                <c:pt idx="6">
                  <c:v>0.23683502658859071</c:v>
                </c:pt>
                <c:pt idx="7">
                  <c:v>0.16248088024868013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316624"/>
        <c:axId val="271311920"/>
      </c:lineChart>
      <c:catAx>
        <c:axId val="271314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271315840"/>
        <c:crosses val="autoZero"/>
        <c:auto val="1"/>
        <c:lblAlgn val="ctr"/>
        <c:lblOffset val="100"/>
        <c:noMultiLvlLbl val="0"/>
      </c:catAx>
      <c:valAx>
        <c:axId val="2713158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71314664"/>
        <c:crosses val="autoZero"/>
        <c:crossBetween val="between"/>
      </c:valAx>
      <c:valAx>
        <c:axId val="27131192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271316624"/>
        <c:crosses val="max"/>
        <c:crossBetween val="between"/>
      </c:valAx>
      <c:catAx>
        <c:axId val="271316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131192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0.6249631408231181</c:v>
                </c:pt>
                <c:pt idx="1">
                  <c:v>0.62374429223744288</c:v>
                </c:pt>
                <c:pt idx="2">
                  <c:v>0.6587232813402657</c:v>
                </c:pt>
                <c:pt idx="3">
                  <c:v>0.61111111111111116</c:v>
                </c:pt>
                <c:pt idx="4">
                  <c:v>0.62200684150513108</c:v>
                </c:pt>
                <c:pt idx="5">
                  <c:v>0.62093862815884482</c:v>
                </c:pt>
                <c:pt idx="6">
                  <c:v>0.5877874959507613</c:v>
                </c:pt>
                <c:pt idx="7">
                  <c:v>0.64716512310819974</c:v>
                </c:pt>
                <c:pt idx="8">
                  <c:v>0.57638888888888884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0.16784616032688823</c:v>
                </c:pt>
                <c:pt idx="1">
                  <c:v>0.19439008480104369</c:v>
                </c:pt>
                <c:pt idx="2">
                  <c:v>0.17143269786250723</c:v>
                </c:pt>
                <c:pt idx="3">
                  <c:v>0.17450980392156862</c:v>
                </c:pt>
                <c:pt idx="4">
                  <c:v>0.15051311288483465</c:v>
                </c:pt>
                <c:pt idx="5">
                  <c:v>0.15703971119133575</c:v>
                </c:pt>
                <c:pt idx="6">
                  <c:v>0.18108195659216067</c:v>
                </c:pt>
                <c:pt idx="7">
                  <c:v>0.14163090128755365</c:v>
                </c:pt>
                <c:pt idx="8">
                  <c:v>0.18356481481481482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6.1628543746577363E-2</c:v>
                </c:pt>
                <c:pt idx="1">
                  <c:v>3.8486627527723416E-2</c:v>
                </c:pt>
                <c:pt idx="2">
                  <c:v>3.437319468515309E-2</c:v>
                </c:pt>
                <c:pt idx="3">
                  <c:v>7.2984749455337686E-2</c:v>
                </c:pt>
                <c:pt idx="4">
                  <c:v>2.7366020524515394E-2</c:v>
                </c:pt>
                <c:pt idx="5">
                  <c:v>8.3032490974729242E-2</c:v>
                </c:pt>
                <c:pt idx="6">
                  <c:v>7.8069322967282154E-2</c:v>
                </c:pt>
                <c:pt idx="7">
                  <c:v>7.973797153828778E-2</c:v>
                </c:pt>
                <c:pt idx="8">
                  <c:v>5.5324074074074074E-2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0.14556215510341633</c:v>
                </c:pt>
                <c:pt idx="1">
                  <c:v>0.14337899543378996</c:v>
                </c:pt>
                <c:pt idx="2">
                  <c:v>0.13547082611207395</c:v>
                </c:pt>
                <c:pt idx="3">
                  <c:v>0.14139433551198258</c:v>
                </c:pt>
                <c:pt idx="4">
                  <c:v>0.20011402508551882</c:v>
                </c:pt>
                <c:pt idx="5">
                  <c:v>0.13898916967509026</c:v>
                </c:pt>
                <c:pt idx="6">
                  <c:v>0.15306122448979592</c:v>
                </c:pt>
                <c:pt idx="7">
                  <c:v>0.1314660040659589</c:v>
                </c:pt>
                <c:pt idx="8">
                  <c:v>0.18472222222222223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1315056"/>
        <c:axId val="271317016"/>
      </c:barChart>
      <c:catAx>
        <c:axId val="271315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271317016"/>
        <c:crosses val="autoZero"/>
        <c:auto val="1"/>
        <c:lblAlgn val="ctr"/>
        <c:lblOffset val="100"/>
        <c:noMultiLvlLbl val="0"/>
      </c:catAx>
      <c:valAx>
        <c:axId val="271317016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27131505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0.40456239848315395</c:v>
                </c:pt>
                <c:pt idx="1">
                  <c:v>0.39151901052250604</c:v>
                </c:pt>
                <c:pt idx="2">
                  <c:v>0.45684105348859738</c:v>
                </c:pt>
                <c:pt idx="3">
                  <c:v>0.38111200239914761</c:v>
                </c:pt>
                <c:pt idx="4">
                  <c:v>0.38286354646499965</c:v>
                </c:pt>
                <c:pt idx="5">
                  <c:v>0.4091833869424929</c:v>
                </c:pt>
                <c:pt idx="6">
                  <c:v>0.38134858458318466</c:v>
                </c:pt>
                <c:pt idx="7">
                  <c:v>0.41832841395285825</c:v>
                </c:pt>
                <c:pt idx="8">
                  <c:v>0.37790436812112432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3.3426316949399161E-2</c:v>
                </c:pt>
                <c:pt idx="1">
                  <c:v>4.222660650786382E-2</c:v>
                </c:pt>
                <c:pt idx="2">
                  <c:v>3.2857566552792601E-2</c:v>
                </c:pt>
                <c:pt idx="3">
                  <c:v>3.1881893605704155E-2</c:v>
                </c:pt>
                <c:pt idx="4">
                  <c:v>2.4350849578627761E-2</c:v>
                </c:pt>
                <c:pt idx="5">
                  <c:v>3.1433609574387095E-2</c:v>
                </c:pt>
                <c:pt idx="6">
                  <c:v>4.0575673014782133E-2</c:v>
                </c:pt>
                <c:pt idx="7">
                  <c:v>2.6472612914540276E-2</c:v>
                </c:pt>
                <c:pt idx="8">
                  <c:v>3.6581621691354427E-2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0.14783427737146831</c:v>
                </c:pt>
                <c:pt idx="1">
                  <c:v>9.8144279165439038E-2</c:v>
                </c:pt>
                <c:pt idx="2">
                  <c:v>9.3001068477029589E-2</c:v>
                </c:pt>
                <c:pt idx="3">
                  <c:v>0.18122401361556675</c:v>
                </c:pt>
                <c:pt idx="4">
                  <c:v>6.194972140059013E-2</c:v>
                </c:pt>
                <c:pt idx="5">
                  <c:v>0.17777967611063694</c:v>
                </c:pt>
                <c:pt idx="6">
                  <c:v>0.17264860561732215</c:v>
                </c:pt>
                <c:pt idx="7">
                  <c:v>0.1964351293738979</c:v>
                </c:pt>
                <c:pt idx="8">
                  <c:v>0.11080924925368946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0.41417700719597872</c:v>
                </c:pt>
                <c:pt idx="1">
                  <c:v>0.4681101038041911</c:v>
                </c:pt>
                <c:pt idx="2">
                  <c:v>0.41730031148158031</c:v>
                </c:pt>
                <c:pt idx="3">
                  <c:v>0.40578209037958141</c:v>
                </c:pt>
                <c:pt idx="4">
                  <c:v>0.53083588255578251</c:v>
                </c:pt>
                <c:pt idx="5">
                  <c:v>0.38160332737248315</c:v>
                </c:pt>
                <c:pt idx="6">
                  <c:v>0.40542713678471104</c:v>
                </c:pt>
                <c:pt idx="7">
                  <c:v>0.35876384375870363</c:v>
                </c:pt>
                <c:pt idx="8">
                  <c:v>0.47470476093383179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1315448"/>
        <c:axId val="271311136"/>
      </c:barChart>
      <c:catAx>
        <c:axId val="271315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271311136"/>
        <c:crosses val="autoZero"/>
        <c:auto val="1"/>
        <c:lblAlgn val="ctr"/>
        <c:lblOffset val="100"/>
        <c:noMultiLvlLbl val="0"/>
      </c:catAx>
      <c:valAx>
        <c:axId val="271311136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2713154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293691.50999999995</c:v>
                </c:pt>
                <c:pt idx="1">
                  <c:v>13400.76</c:v>
                </c:pt>
                <c:pt idx="2">
                  <c:v>70120.17</c:v>
                </c:pt>
                <c:pt idx="3">
                  <c:v>13421.95</c:v>
                </c:pt>
                <c:pt idx="4">
                  <c:v>40636.980000000003</c:v>
                </c:pt>
                <c:pt idx="5">
                  <c:v>670194.2300000001</c:v>
                </c:pt>
                <c:pt idx="6">
                  <c:v>304567.51</c:v>
                </c:pt>
                <c:pt idx="7">
                  <c:v>138343.08000000002</c:v>
                </c:pt>
                <c:pt idx="8">
                  <c:v>18655.52</c:v>
                </c:pt>
                <c:pt idx="9">
                  <c:v>214704.64000000001</c:v>
                </c:pt>
                <c:pt idx="10">
                  <c:v>104499.17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614976"/>
        <c:axId val="2726138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5016</c:v>
                </c:pt>
                <c:pt idx="1">
                  <c:v>180</c:v>
                </c:pt>
                <c:pt idx="2">
                  <c:v>1447</c:v>
                </c:pt>
                <c:pt idx="3">
                  <c:v>296</c:v>
                </c:pt>
                <c:pt idx="4">
                  <c:v>2947</c:v>
                </c:pt>
                <c:pt idx="5">
                  <c:v>6152</c:v>
                </c:pt>
                <c:pt idx="6">
                  <c:v>3208</c:v>
                </c:pt>
                <c:pt idx="7">
                  <c:v>1276</c:v>
                </c:pt>
                <c:pt idx="8">
                  <c:v>261</c:v>
                </c:pt>
                <c:pt idx="9">
                  <c:v>1059</c:v>
                </c:pt>
                <c:pt idx="10">
                  <c:v>7830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614584"/>
        <c:axId val="272616544"/>
      </c:lineChart>
      <c:catAx>
        <c:axId val="272614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272616544"/>
        <c:crosses val="autoZero"/>
        <c:auto val="1"/>
        <c:lblAlgn val="ctr"/>
        <c:lblOffset val="100"/>
        <c:noMultiLvlLbl val="0"/>
      </c:catAx>
      <c:valAx>
        <c:axId val="27261654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72614584"/>
        <c:crosses val="autoZero"/>
        <c:crossBetween val="between"/>
      </c:valAx>
      <c:valAx>
        <c:axId val="2726138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272614976"/>
        <c:crosses val="max"/>
        <c:crossBetween val="between"/>
      </c:valAx>
      <c:catAx>
        <c:axId val="272614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26138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5374.1200000000008</c:v>
                </c:pt>
                <c:pt idx="1">
                  <c:v>88.22999999999999</c:v>
                </c:pt>
                <c:pt idx="2">
                  <c:v>14514.48</c:v>
                </c:pt>
                <c:pt idx="3">
                  <c:v>3048.8299999999995</c:v>
                </c:pt>
                <c:pt idx="4">
                  <c:v>4241.8599999999988</c:v>
                </c:pt>
                <c:pt idx="5">
                  <c:v>12433.54</c:v>
                </c:pt>
                <c:pt idx="6">
                  <c:v>68218.72000000003</c:v>
                </c:pt>
                <c:pt idx="7">
                  <c:v>1901.9099999999999</c:v>
                </c:pt>
                <c:pt idx="8">
                  <c:v>432.40999999999997</c:v>
                </c:pt>
                <c:pt idx="9">
                  <c:v>21263.099999999995</c:v>
                </c:pt>
                <c:pt idx="10">
                  <c:v>23999.480000000003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615760"/>
        <c:axId val="27261223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276</c:v>
                </c:pt>
                <c:pt idx="1">
                  <c:v>2</c:v>
                </c:pt>
                <c:pt idx="2">
                  <c:v>443</c:v>
                </c:pt>
                <c:pt idx="3">
                  <c:v>85</c:v>
                </c:pt>
                <c:pt idx="4">
                  <c:v>328</c:v>
                </c:pt>
                <c:pt idx="5">
                  <c:v>452</c:v>
                </c:pt>
                <c:pt idx="6">
                  <c:v>2152</c:v>
                </c:pt>
                <c:pt idx="7">
                  <c:v>57</c:v>
                </c:pt>
                <c:pt idx="8">
                  <c:v>8</c:v>
                </c:pt>
                <c:pt idx="9">
                  <c:v>267</c:v>
                </c:pt>
                <c:pt idx="10">
                  <c:v>3899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614192"/>
        <c:axId val="272615368"/>
      </c:lineChart>
      <c:catAx>
        <c:axId val="27261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272615368"/>
        <c:crosses val="autoZero"/>
        <c:auto val="1"/>
        <c:lblAlgn val="ctr"/>
        <c:lblOffset val="100"/>
        <c:noMultiLvlLbl val="0"/>
      </c:catAx>
      <c:valAx>
        <c:axId val="27261536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272614192"/>
        <c:crosses val="autoZero"/>
        <c:crossBetween val="between"/>
      </c:valAx>
      <c:valAx>
        <c:axId val="27261223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272615760"/>
        <c:crosses val="max"/>
        <c:crossBetween val="between"/>
      </c:valAx>
      <c:catAx>
        <c:axId val="272615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26122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29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06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36.1%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29.8%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55.5%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60.3%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56.5%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57.8%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55.6%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43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 x14ac:dyDescent="0.2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 x14ac:dyDescent="0.2">
      <c r="B5" s="17" t="s">
        <v>17</v>
      </c>
      <c r="C5" s="29">
        <f>SUM(C6:C13)</f>
        <v>714026</v>
      </c>
      <c r="D5" s="30">
        <f>SUM(E5:F5)</f>
        <v>212607</v>
      </c>
      <c r="E5" s="31">
        <f>SUM(E6:E13)</f>
        <v>107400</v>
      </c>
      <c r="F5" s="32">
        <f t="shared" ref="F5:G5" si="0">SUM(F6:F13)</f>
        <v>105207</v>
      </c>
      <c r="G5" s="29">
        <f t="shared" si="0"/>
        <v>224529</v>
      </c>
      <c r="H5" s="33">
        <f>D5/C5</f>
        <v>0.29775806483237305</v>
      </c>
      <c r="I5" s="26"/>
      <c r="J5" s="24">
        <f t="shared" ref="J5:J13" si="1">C5-D5-G5</f>
        <v>276890</v>
      </c>
      <c r="K5" s="58">
        <f>E5/C5</f>
        <v>0.15041469078156819</v>
      </c>
      <c r="L5" s="58">
        <f>F5/C5</f>
        <v>0.14734337405080486</v>
      </c>
    </row>
    <row r="6" spans="1:12" ht="20.100000000000001" customHeight="1" thickTop="1" x14ac:dyDescent="0.15">
      <c r="B6" s="18" t="s">
        <v>18</v>
      </c>
      <c r="C6" s="34">
        <v>183892</v>
      </c>
      <c r="D6" s="35">
        <f t="shared" ref="D6:D13" si="2">SUM(E6:F6)</f>
        <v>42094</v>
      </c>
      <c r="E6" s="36">
        <v>23326</v>
      </c>
      <c r="F6" s="37">
        <v>18768</v>
      </c>
      <c r="G6" s="34">
        <v>59506</v>
      </c>
      <c r="H6" s="38">
        <f t="shared" ref="H6:H13" si="3">D6/C6</f>
        <v>0.22890609705696821</v>
      </c>
      <c r="I6" s="26"/>
      <c r="J6" s="24">
        <f t="shared" si="1"/>
        <v>82292</v>
      </c>
      <c r="K6" s="58">
        <f t="shared" ref="K6:K13" si="4">E6/C6</f>
        <v>0.12684619233028083</v>
      </c>
      <c r="L6" s="58">
        <f t="shared" ref="L6:L13" si="5">F6/C6</f>
        <v>0.1020599047266874</v>
      </c>
    </row>
    <row r="7" spans="1:12" ht="20.100000000000001" customHeight="1" x14ac:dyDescent="0.15">
      <c r="B7" s="19" t="s">
        <v>19</v>
      </c>
      <c r="C7" s="39">
        <v>94676</v>
      </c>
      <c r="D7" s="40">
        <f t="shared" si="2"/>
        <v>29618</v>
      </c>
      <c r="E7" s="41">
        <v>14968</v>
      </c>
      <c r="F7" s="42">
        <v>14650</v>
      </c>
      <c r="G7" s="39">
        <v>29845</v>
      </c>
      <c r="H7" s="43">
        <f t="shared" si="3"/>
        <v>0.31283535426084752</v>
      </c>
      <c r="I7" s="26"/>
      <c r="J7" s="24">
        <f t="shared" si="1"/>
        <v>35213</v>
      </c>
      <c r="K7" s="58">
        <f t="shared" si="4"/>
        <v>0.15809708901939246</v>
      </c>
      <c r="L7" s="58">
        <f t="shared" si="5"/>
        <v>0.15473826524145506</v>
      </c>
    </row>
    <row r="8" spans="1:12" ht="20.100000000000001" customHeight="1" x14ac:dyDescent="0.15">
      <c r="B8" s="19" t="s">
        <v>20</v>
      </c>
      <c r="C8" s="39">
        <v>52782</v>
      </c>
      <c r="D8" s="40">
        <f t="shared" si="2"/>
        <v>18376</v>
      </c>
      <c r="E8" s="41">
        <v>9082</v>
      </c>
      <c r="F8" s="42">
        <v>9294</v>
      </c>
      <c r="G8" s="39">
        <v>16141</v>
      </c>
      <c r="H8" s="43">
        <f t="shared" si="3"/>
        <v>0.34814899018604828</v>
      </c>
      <c r="I8" s="26"/>
      <c r="J8" s="24">
        <f t="shared" si="1"/>
        <v>18265</v>
      </c>
      <c r="K8" s="58">
        <f t="shared" si="4"/>
        <v>0.1720662347012239</v>
      </c>
      <c r="L8" s="58">
        <f t="shared" si="5"/>
        <v>0.17608275548482438</v>
      </c>
    </row>
    <row r="9" spans="1:12" ht="20.100000000000001" customHeight="1" x14ac:dyDescent="0.15">
      <c r="B9" s="19" t="s">
        <v>21</v>
      </c>
      <c r="C9" s="39">
        <v>31903</v>
      </c>
      <c r="D9" s="40">
        <f t="shared" si="2"/>
        <v>9317</v>
      </c>
      <c r="E9" s="41">
        <v>4792</v>
      </c>
      <c r="F9" s="42">
        <v>4525</v>
      </c>
      <c r="G9" s="39">
        <v>10226</v>
      </c>
      <c r="H9" s="43">
        <f t="shared" si="3"/>
        <v>0.29204150079929786</v>
      </c>
      <c r="I9" s="26"/>
      <c r="J9" s="24">
        <f t="shared" si="1"/>
        <v>12360</v>
      </c>
      <c r="K9" s="58">
        <f t="shared" si="4"/>
        <v>0.15020530984546906</v>
      </c>
      <c r="L9" s="58">
        <f t="shared" si="5"/>
        <v>0.14183619095382879</v>
      </c>
    </row>
    <row r="10" spans="1:12" ht="20.100000000000001" customHeight="1" x14ac:dyDescent="0.15">
      <c r="B10" s="19" t="s">
        <v>22</v>
      </c>
      <c r="C10" s="39">
        <v>46061</v>
      </c>
      <c r="D10" s="40">
        <f t="shared" si="2"/>
        <v>13942</v>
      </c>
      <c r="E10" s="41">
        <v>6695</v>
      </c>
      <c r="F10" s="42">
        <v>7247</v>
      </c>
      <c r="G10" s="39">
        <v>14405</v>
      </c>
      <c r="H10" s="43">
        <f t="shared" si="3"/>
        <v>0.30268556913657974</v>
      </c>
      <c r="I10" s="26"/>
      <c r="J10" s="24">
        <f t="shared" si="1"/>
        <v>17714</v>
      </c>
      <c r="K10" s="58">
        <f t="shared" si="4"/>
        <v>0.14535073055296238</v>
      </c>
      <c r="L10" s="58">
        <f t="shared" si="5"/>
        <v>0.15733483858361738</v>
      </c>
    </row>
    <row r="11" spans="1:12" ht="20.100000000000001" customHeight="1" x14ac:dyDescent="0.15">
      <c r="B11" s="19" t="s">
        <v>23</v>
      </c>
      <c r="C11" s="39">
        <v>101901</v>
      </c>
      <c r="D11" s="40">
        <f t="shared" si="2"/>
        <v>30664</v>
      </c>
      <c r="E11" s="41">
        <v>15037</v>
      </c>
      <c r="F11" s="42">
        <v>15627</v>
      </c>
      <c r="G11" s="39">
        <v>32643</v>
      </c>
      <c r="H11" s="43">
        <f t="shared" si="3"/>
        <v>0.30091951992620286</v>
      </c>
      <c r="I11" s="26"/>
      <c r="J11" s="24">
        <f t="shared" si="1"/>
        <v>38594</v>
      </c>
      <c r="K11" s="58">
        <f t="shared" si="4"/>
        <v>0.14756479327975192</v>
      </c>
      <c r="L11" s="58">
        <f t="shared" si="5"/>
        <v>0.15335472664645097</v>
      </c>
    </row>
    <row r="12" spans="1:12" ht="20.100000000000001" customHeight="1" x14ac:dyDescent="0.15">
      <c r="B12" s="19" t="s">
        <v>24</v>
      </c>
      <c r="C12" s="39">
        <v>143044</v>
      </c>
      <c r="D12" s="40">
        <f t="shared" si="2"/>
        <v>48329</v>
      </c>
      <c r="E12" s="41">
        <v>23862</v>
      </c>
      <c r="F12" s="42">
        <v>24467</v>
      </c>
      <c r="G12" s="39">
        <v>43464</v>
      </c>
      <c r="H12" s="43">
        <f t="shared" si="3"/>
        <v>0.33786107771035484</v>
      </c>
      <c r="I12" s="26"/>
      <c r="J12" s="24">
        <f t="shared" si="1"/>
        <v>51251</v>
      </c>
      <c r="K12" s="58">
        <f t="shared" si="4"/>
        <v>0.16681580492715528</v>
      </c>
      <c r="L12" s="58">
        <f t="shared" si="5"/>
        <v>0.17104527278319959</v>
      </c>
    </row>
    <row r="13" spans="1:12" ht="20.100000000000001" customHeight="1" x14ac:dyDescent="0.15">
      <c r="B13" s="19" t="s">
        <v>25</v>
      </c>
      <c r="C13" s="39">
        <v>59767</v>
      </c>
      <c r="D13" s="40">
        <f t="shared" si="2"/>
        <v>20267</v>
      </c>
      <c r="E13" s="41">
        <v>9638</v>
      </c>
      <c r="F13" s="42">
        <v>10629</v>
      </c>
      <c r="G13" s="39">
        <v>18299</v>
      </c>
      <c r="H13" s="43">
        <f t="shared" si="3"/>
        <v>0.33910017233590445</v>
      </c>
      <c r="I13" s="26"/>
      <c r="J13" s="24">
        <f t="shared" si="1"/>
        <v>21201</v>
      </c>
      <c r="K13" s="58">
        <f t="shared" si="4"/>
        <v>0.16125955795003932</v>
      </c>
      <c r="L13" s="58">
        <f t="shared" si="5"/>
        <v>0.1778406143858651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45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 x14ac:dyDescent="0.15">
      <c r="B4" s="193" t="s">
        <v>62</v>
      </c>
      <c r="C4" s="194"/>
      <c r="D4" s="45">
        <f>SUM(D5:D6)</f>
        <v>7658</v>
      </c>
      <c r="E4" s="46">
        <f t="shared" ref="E4:K4" si="0">SUM(E5:E6)</f>
        <v>5182</v>
      </c>
      <c r="F4" s="46">
        <f t="shared" si="0"/>
        <v>8432</v>
      </c>
      <c r="G4" s="46">
        <f t="shared" si="0"/>
        <v>5116</v>
      </c>
      <c r="H4" s="46">
        <f t="shared" si="0"/>
        <v>4317</v>
      </c>
      <c r="I4" s="46">
        <f t="shared" si="0"/>
        <v>5208</v>
      </c>
      <c r="J4" s="45">
        <f t="shared" si="0"/>
        <v>3171</v>
      </c>
      <c r="K4" s="47">
        <f t="shared" si="0"/>
        <v>39084</v>
      </c>
      <c r="L4" s="55">
        <f>K4/人口統計!D5</f>
        <v>0.18383214099253553</v>
      </c>
    </row>
    <row r="5" spans="1:12" ht="20.100000000000001" customHeight="1" x14ac:dyDescent="0.15">
      <c r="B5" s="115"/>
      <c r="C5" s="116" t="s">
        <v>39</v>
      </c>
      <c r="D5" s="48">
        <v>977</v>
      </c>
      <c r="E5" s="49">
        <v>789</v>
      </c>
      <c r="F5" s="49">
        <v>818</v>
      </c>
      <c r="G5" s="49">
        <v>621</v>
      </c>
      <c r="H5" s="49">
        <v>479</v>
      </c>
      <c r="I5" s="49">
        <v>528</v>
      </c>
      <c r="J5" s="48">
        <v>325</v>
      </c>
      <c r="K5" s="50">
        <f>SUM(D5:J5)</f>
        <v>4537</v>
      </c>
      <c r="L5" s="56">
        <f>K5/人口統計!D5</f>
        <v>2.1339842996702836E-2</v>
      </c>
    </row>
    <row r="6" spans="1:12" ht="20.100000000000001" customHeight="1" x14ac:dyDescent="0.15">
      <c r="B6" s="115"/>
      <c r="C6" s="117" t="s">
        <v>40</v>
      </c>
      <c r="D6" s="51">
        <v>6681</v>
      </c>
      <c r="E6" s="52">
        <v>4393</v>
      </c>
      <c r="F6" s="52">
        <v>7614</v>
      </c>
      <c r="G6" s="52">
        <v>4495</v>
      </c>
      <c r="H6" s="52">
        <v>3838</v>
      </c>
      <c r="I6" s="52">
        <v>4680</v>
      </c>
      <c r="J6" s="51">
        <v>2846</v>
      </c>
      <c r="K6" s="53">
        <f>SUM(D6:J6)</f>
        <v>34547</v>
      </c>
      <c r="L6" s="57">
        <f>K6/人口統計!D5</f>
        <v>0.16249229799583267</v>
      </c>
    </row>
    <row r="7" spans="1:12" ht="20.100000000000001" customHeight="1" thickBot="1" x14ac:dyDescent="0.2">
      <c r="B7" s="193" t="s">
        <v>63</v>
      </c>
      <c r="C7" s="194"/>
      <c r="D7" s="45">
        <v>88</v>
      </c>
      <c r="E7" s="46">
        <v>121</v>
      </c>
      <c r="F7" s="46">
        <v>111</v>
      </c>
      <c r="G7" s="46">
        <v>105</v>
      </c>
      <c r="H7" s="46">
        <v>107</v>
      </c>
      <c r="I7" s="46">
        <v>83</v>
      </c>
      <c r="J7" s="45">
        <v>83</v>
      </c>
      <c r="K7" s="47">
        <f>SUM(D7:J7)</f>
        <v>698</v>
      </c>
      <c r="L7" s="78"/>
    </row>
    <row r="8" spans="1:12" ht="20.100000000000001" customHeight="1" thickTop="1" x14ac:dyDescent="0.15">
      <c r="B8" s="195" t="s">
        <v>35</v>
      </c>
      <c r="C8" s="196"/>
      <c r="D8" s="35">
        <f>D4+D7</f>
        <v>7746</v>
      </c>
      <c r="E8" s="34">
        <f t="shared" ref="E8:K8" si="1">E4+E7</f>
        <v>5303</v>
      </c>
      <c r="F8" s="34">
        <f t="shared" si="1"/>
        <v>8543</v>
      </c>
      <c r="G8" s="34">
        <f t="shared" si="1"/>
        <v>5221</v>
      </c>
      <c r="H8" s="34">
        <f t="shared" si="1"/>
        <v>4424</v>
      </c>
      <c r="I8" s="34">
        <f t="shared" si="1"/>
        <v>5291</v>
      </c>
      <c r="J8" s="35">
        <f t="shared" si="1"/>
        <v>3254</v>
      </c>
      <c r="K8" s="54">
        <f t="shared" si="1"/>
        <v>39782</v>
      </c>
      <c r="L8" s="79"/>
    </row>
    <row r="9" spans="1:12" ht="20.100000000000001" customHeight="1" x14ac:dyDescent="0.15"/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>
      <c r="A20" s="13" t="s">
        <v>44</v>
      </c>
    </row>
    <row r="21" spans="1:12" ht="14.1" customHeight="1" x14ac:dyDescent="0.15">
      <c r="K21" s="44" t="s">
        <v>2</v>
      </c>
    </row>
    <row r="22" spans="1:12" ht="20.100000000000001" customHeight="1" x14ac:dyDescent="0.15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 x14ac:dyDescent="0.15">
      <c r="B23" s="197" t="s">
        <v>18</v>
      </c>
      <c r="C23" s="199"/>
      <c r="D23" s="40">
        <v>1259</v>
      </c>
      <c r="E23" s="39">
        <v>830</v>
      </c>
      <c r="F23" s="39">
        <v>1178</v>
      </c>
      <c r="G23" s="39">
        <v>760</v>
      </c>
      <c r="H23" s="39">
        <v>635</v>
      </c>
      <c r="I23" s="39">
        <v>901</v>
      </c>
      <c r="J23" s="40">
        <v>527</v>
      </c>
      <c r="K23" s="167">
        <f t="shared" ref="K23:K30" si="2">SUM(D23:J23)</f>
        <v>6090</v>
      </c>
      <c r="L23" s="188">
        <f>K23/人口統計!D6</f>
        <v>0.14467620088373639</v>
      </c>
    </row>
    <row r="24" spans="1:12" ht="20.100000000000001" customHeight="1" x14ac:dyDescent="0.15">
      <c r="B24" s="197" t="s">
        <v>19</v>
      </c>
      <c r="C24" s="199"/>
      <c r="D24" s="45">
        <v>1102</v>
      </c>
      <c r="E24" s="46">
        <v>855</v>
      </c>
      <c r="F24" s="46">
        <v>1203</v>
      </c>
      <c r="G24" s="46">
        <v>663</v>
      </c>
      <c r="H24" s="46">
        <v>570</v>
      </c>
      <c r="I24" s="46">
        <v>684</v>
      </c>
      <c r="J24" s="45">
        <v>463</v>
      </c>
      <c r="K24" s="47">
        <f t="shared" si="2"/>
        <v>5540</v>
      </c>
      <c r="L24" s="55">
        <f>K24/人口統計!D7</f>
        <v>0.18704841650347762</v>
      </c>
    </row>
    <row r="25" spans="1:12" ht="20.100000000000001" customHeight="1" x14ac:dyDescent="0.15">
      <c r="B25" s="197" t="s">
        <v>20</v>
      </c>
      <c r="C25" s="199"/>
      <c r="D25" s="45">
        <v>794</v>
      </c>
      <c r="E25" s="46">
        <v>482</v>
      </c>
      <c r="F25" s="46">
        <v>824</v>
      </c>
      <c r="G25" s="46">
        <v>569</v>
      </c>
      <c r="H25" s="46">
        <v>456</v>
      </c>
      <c r="I25" s="46">
        <v>465</v>
      </c>
      <c r="J25" s="45">
        <v>268</v>
      </c>
      <c r="K25" s="47">
        <f t="shared" si="2"/>
        <v>3858</v>
      </c>
      <c r="L25" s="55">
        <f>K25/人口統計!D8</f>
        <v>0.20994775794514584</v>
      </c>
    </row>
    <row r="26" spans="1:12" ht="20.100000000000001" customHeight="1" x14ac:dyDescent="0.15">
      <c r="B26" s="197" t="s">
        <v>21</v>
      </c>
      <c r="C26" s="199"/>
      <c r="D26" s="45">
        <v>225</v>
      </c>
      <c r="E26" s="46">
        <v>174</v>
      </c>
      <c r="F26" s="46">
        <v>325</v>
      </c>
      <c r="G26" s="46">
        <v>218</v>
      </c>
      <c r="H26" s="46">
        <v>192</v>
      </c>
      <c r="I26" s="46">
        <v>194</v>
      </c>
      <c r="J26" s="45">
        <v>165</v>
      </c>
      <c r="K26" s="47">
        <f t="shared" si="2"/>
        <v>1493</v>
      </c>
      <c r="L26" s="55">
        <f>K26/人口統計!D9</f>
        <v>0.16024471396372222</v>
      </c>
    </row>
    <row r="27" spans="1:12" ht="20.100000000000001" customHeight="1" x14ac:dyDescent="0.15">
      <c r="B27" s="197" t="s">
        <v>22</v>
      </c>
      <c r="C27" s="199"/>
      <c r="D27" s="45">
        <v>393</v>
      </c>
      <c r="E27" s="46">
        <v>280</v>
      </c>
      <c r="F27" s="46">
        <v>509</v>
      </c>
      <c r="G27" s="46">
        <v>302</v>
      </c>
      <c r="H27" s="46">
        <v>260</v>
      </c>
      <c r="I27" s="46">
        <v>345</v>
      </c>
      <c r="J27" s="45">
        <v>193</v>
      </c>
      <c r="K27" s="47">
        <f t="shared" si="2"/>
        <v>2282</v>
      </c>
      <c r="L27" s="55">
        <f>K27/人口統計!D10</f>
        <v>0.16367809496485439</v>
      </c>
    </row>
    <row r="28" spans="1:12" ht="20.100000000000001" customHeight="1" x14ac:dyDescent="0.15">
      <c r="B28" s="197" t="s">
        <v>23</v>
      </c>
      <c r="C28" s="199"/>
      <c r="D28" s="45">
        <v>720</v>
      </c>
      <c r="E28" s="46">
        <v>643</v>
      </c>
      <c r="F28" s="46">
        <v>1339</v>
      </c>
      <c r="G28" s="46">
        <v>649</v>
      </c>
      <c r="H28" s="46">
        <v>632</v>
      </c>
      <c r="I28" s="46">
        <v>726</v>
      </c>
      <c r="J28" s="45">
        <v>373</v>
      </c>
      <c r="K28" s="47">
        <f t="shared" si="2"/>
        <v>5082</v>
      </c>
      <c r="L28" s="55">
        <f>K28/人口統計!D11</f>
        <v>0.16573180276545788</v>
      </c>
    </row>
    <row r="29" spans="1:12" ht="20.100000000000001" customHeight="1" x14ac:dyDescent="0.15">
      <c r="B29" s="197" t="s">
        <v>24</v>
      </c>
      <c r="C29" s="198"/>
      <c r="D29" s="40">
        <v>2671</v>
      </c>
      <c r="E29" s="39">
        <v>1500</v>
      </c>
      <c r="F29" s="39">
        <v>2330</v>
      </c>
      <c r="G29" s="39">
        <v>1530</v>
      </c>
      <c r="H29" s="39">
        <v>1222</v>
      </c>
      <c r="I29" s="39">
        <v>1367</v>
      </c>
      <c r="J29" s="40">
        <v>826</v>
      </c>
      <c r="K29" s="167">
        <f t="shared" si="2"/>
        <v>11446</v>
      </c>
      <c r="L29" s="168">
        <f>K29/人口統計!D12</f>
        <v>0.23683502658859071</v>
      </c>
    </row>
    <row r="30" spans="1:12" ht="20.100000000000001" customHeight="1" x14ac:dyDescent="0.15">
      <c r="B30" s="197" t="s">
        <v>25</v>
      </c>
      <c r="C30" s="198"/>
      <c r="D30" s="40">
        <v>494</v>
      </c>
      <c r="E30" s="39">
        <v>418</v>
      </c>
      <c r="F30" s="39">
        <v>724</v>
      </c>
      <c r="G30" s="39">
        <v>425</v>
      </c>
      <c r="H30" s="39">
        <v>350</v>
      </c>
      <c r="I30" s="39">
        <v>526</v>
      </c>
      <c r="J30" s="40">
        <v>356</v>
      </c>
      <c r="K30" s="167">
        <f t="shared" si="2"/>
        <v>3293</v>
      </c>
      <c r="L30" s="168">
        <f>K30/人口統計!D13</f>
        <v>0.16248088024868013</v>
      </c>
    </row>
    <row r="31" spans="1:12" ht="20.100000000000001" customHeight="1" x14ac:dyDescent="0.15">
      <c r="C31" s="14" t="s">
        <v>46</v>
      </c>
    </row>
    <row r="32" spans="1:1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4" t="s">
        <v>48</v>
      </c>
    </row>
    <row r="2" spans="1:19" ht="20.100000000000001" customHeight="1" x14ac:dyDescent="0.15"/>
    <row r="3" spans="1:19" ht="20.100000000000001" customHeight="1" thickBot="1" x14ac:dyDescent="0.2">
      <c r="B3" s="201"/>
      <c r="C3" s="201"/>
      <c r="D3" s="201" t="s">
        <v>120</v>
      </c>
      <c r="E3" s="201"/>
      <c r="F3" s="201" t="s">
        <v>121</v>
      </c>
      <c r="G3" s="201"/>
      <c r="H3" s="201" t="s">
        <v>122</v>
      </c>
      <c r="I3" s="201"/>
      <c r="J3" s="201" t="s">
        <v>123</v>
      </c>
      <c r="K3" s="201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 x14ac:dyDescent="0.2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 x14ac:dyDescent="0.2">
      <c r="B5" s="202" t="s">
        <v>124</v>
      </c>
      <c r="C5" s="202"/>
      <c r="D5" s="173">
        <v>29672</v>
      </c>
      <c r="E5" s="174">
        <v>1882235.5200000003</v>
      </c>
      <c r="F5" s="175">
        <v>7969</v>
      </c>
      <c r="G5" s="176">
        <v>155516.68000000005</v>
      </c>
      <c r="H5" s="173">
        <v>2926</v>
      </c>
      <c r="I5" s="174">
        <v>687802.25000000012</v>
      </c>
      <c r="J5" s="175">
        <v>6911</v>
      </c>
      <c r="K5" s="176">
        <v>1926967.7000000004</v>
      </c>
      <c r="M5" s="147">
        <f>Q5+Q7</f>
        <v>37641</v>
      </c>
      <c r="N5" s="119" t="s">
        <v>106</v>
      </c>
      <c r="O5" s="120"/>
      <c r="P5" s="132"/>
      <c r="Q5" s="121">
        <v>29672</v>
      </c>
      <c r="R5" s="122">
        <v>1882235.5200000003</v>
      </c>
      <c r="S5" s="122">
        <f>R5/Q5*100</f>
        <v>6343.4737125909951</v>
      </c>
    </row>
    <row r="6" spans="1:19" ht="20.100000000000001" customHeight="1" thickTop="1" x14ac:dyDescent="0.15">
      <c r="B6" s="203" t="s">
        <v>112</v>
      </c>
      <c r="C6" s="203"/>
      <c r="D6" s="169">
        <v>4781</v>
      </c>
      <c r="E6" s="170">
        <v>278083.81999999995</v>
      </c>
      <c r="F6" s="171">
        <v>1490</v>
      </c>
      <c r="G6" s="172">
        <v>29992.249999999993</v>
      </c>
      <c r="H6" s="169">
        <v>295</v>
      </c>
      <c r="I6" s="170">
        <v>69708.840000000011</v>
      </c>
      <c r="J6" s="171">
        <v>1099</v>
      </c>
      <c r="K6" s="172">
        <v>332484.10000000003</v>
      </c>
      <c r="M6" s="58"/>
      <c r="N6" s="123"/>
      <c r="O6" s="92" t="s">
        <v>103</v>
      </c>
      <c r="P6" s="105"/>
      <c r="Q6" s="96">
        <f>Q5/Q$13</f>
        <v>0.6249631408231181</v>
      </c>
      <c r="R6" s="97">
        <f>R5/R$13</f>
        <v>0.40456239848315395</v>
      </c>
      <c r="S6" s="98" t="s">
        <v>105</v>
      </c>
    </row>
    <row r="7" spans="1:19" ht="20.100000000000001" customHeight="1" x14ac:dyDescent="0.15">
      <c r="B7" s="200" t="s">
        <v>113</v>
      </c>
      <c r="C7" s="200"/>
      <c r="D7" s="143">
        <v>4561</v>
      </c>
      <c r="E7" s="144">
        <v>283435.67000000004</v>
      </c>
      <c r="F7" s="145">
        <v>1187</v>
      </c>
      <c r="G7" s="146">
        <v>20385.660000000007</v>
      </c>
      <c r="H7" s="143">
        <v>238</v>
      </c>
      <c r="I7" s="144">
        <v>57700.2</v>
      </c>
      <c r="J7" s="145">
        <v>938</v>
      </c>
      <c r="K7" s="146">
        <v>258903.6</v>
      </c>
      <c r="M7" s="58"/>
      <c r="N7" s="124" t="s">
        <v>107</v>
      </c>
      <c r="O7" s="125"/>
      <c r="P7" s="133"/>
      <c r="Q7" s="126">
        <v>7969</v>
      </c>
      <c r="R7" s="127">
        <v>155516.68000000005</v>
      </c>
      <c r="S7" s="127">
        <f>R7/Q7*100</f>
        <v>1951.520642489648</v>
      </c>
    </row>
    <row r="8" spans="1:19" ht="20.100000000000001" customHeight="1" x14ac:dyDescent="0.15">
      <c r="B8" s="200" t="s">
        <v>114</v>
      </c>
      <c r="C8" s="200"/>
      <c r="D8" s="143">
        <v>2805</v>
      </c>
      <c r="E8" s="144">
        <v>179376.89999999997</v>
      </c>
      <c r="F8" s="145">
        <v>801</v>
      </c>
      <c r="G8" s="146">
        <v>15005.76</v>
      </c>
      <c r="H8" s="143">
        <v>335</v>
      </c>
      <c r="I8" s="144">
        <v>85296.19</v>
      </c>
      <c r="J8" s="145">
        <v>649</v>
      </c>
      <c r="K8" s="146">
        <v>190988.30000000002</v>
      </c>
      <c r="L8" s="87"/>
      <c r="M8" s="86"/>
      <c r="N8" s="128"/>
      <c r="O8" s="92" t="s">
        <v>103</v>
      </c>
      <c r="P8" s="105"/>
      <c r="Q8" s="96">
        <f>Q7/Q$13</f>
        <v>0.16784616032688823</v>
      </c>
      <c r="R8" s="97">
        <f>R7/R$13</f>
        <v>3.3426316949399161E-2</v>
      </c>
      <c r="S8" s="98" t="s">
        <v>104</v>
      </c>
    </row>
    <row r="9" spans="1:19" ht="20.100000000000001" customHeight="1" x14ac:dyDescent="0.15">
      <c r="B9" s="200" t="s">
        <v>115</v>
      </c>
      <c r="C9" s="200"/>
      <c r="D9" s="143">
        <v>1091</v>
      </c>
      <c r="E9" s="144">
        <v>71736.220000000016</v>
      </c>
      <c r="F9" s="145">
        <v>264</v>
      </c>
      <c r="G9" s="146">
        <v>4562.5599999999995</v>
      </c>
      <c r="H9" s="143">
        <v>48</v>
      </c>
      <c r="I9" s="144">
        <v>11607.369999999999</v>
      </c>
      <c r="J9" s="145">
        <v>351</v>
      </c>
      <c r="K9" s="146">
        <v>99461.440000000017</v>
      </c>
      <c r="L9" s="87"/>
      <c r="M9" s="86"/>
      <c r="N9" s="124" t="s">
        <v>108</v>
      </c>
      <c r="O9" s="125"/>
      <c r="P9" s="133"/>
      <c r="Q9" s="126">
        <v>2926</v>
      </c>
      <c r="R9" s="127">
        <v>687802.25000000012</v>
      </c>
      <c r="S9" s="127">
        <f>R9/Q9*100</f>
        <v>23506.570403280934</v>
      </c>
    </row>
    <row r="10" spans="1:19" ht="20.100000000000001" customHeight="1" x14ac:dyDescent="0.15">
      <c r="B10" s="200" t="s">
        <v>116</v>
      </c>
      <c r="C10" s="200"/>
      <c r="D10" s="143">
        <v>1720</v>
      </c>
      <c r="E10" s="144">
        <v>117641.75</v>
      </c>
      <c r="F10" s="145">
        <v>435</v>
      </c>
      <c r="G10" s="146">
        <v>9037.2800000000007</v>
      </c>
      <c r="H10" s="143">
        <v>230</v>
      </c>
      <c r="I10" s="144">
        <v>51112.320000000007</v>
      </c>
      <c r="J10" s="145">
        <v>385</v>
      </c>
      <c r="K10" s="146">
        <v>109712.38</v>
      </c>
      <c r="L10" s="87"/>
      <c r="M10" s="86"/>
      <c r="N10" s="93"/>
      <c r="O10" s="92" t="s">
        <v>103</v>
      </c>
      <c r="P10" s="105"/>
      <c r="Q10" s="96">
        <f>Q9/Q$13</f>
        <v>6.1628543746577363E-2</v>
      </c>
      <c r="R10" s="97">
        <f>R9/R$13</f>
        <v>0.14783427737146831</v>
      </c>
      <c r="S10" s="98" t="s">
        <v>104</v>
      </c>
    </row>
    <row r="11" spans="1:19" ht="20.100000000000001" customHeight="1" x14ac:dyDescent="0.15">
      <c r="B11" s="200" t="s">
        <v>117</v>
      </c>
      <c r="C11" s="200"/>
      <c r="D11" s="143">
        <v>3629</v>
      </c>
      <c r="E11" s="144">
        <v>243195.61000000007</v>
      </c>
      <c r="F11" s="145">
        <v>1118</v>
      </c>
      <c r="G11" s="146">
        <v>25876.130000000005</v>
      </c>
      <c r="H11" s="143">
        <v>482</v>
      </c>
      <c r="I11" s="144">
        <v>110102.37000000002</v>
      </c>
      <c r="J11" s="145">
        <v>945</v>
      </c>
      <c r="K11" s="146">
        <v>258551.11</v>
      </c>
      <c r="L11" s="87"/>
      <c r="M11" s="86"/>
      <c r="N11" s="124" t="s">
        <v>109</v>
      </c>
      <c r="O11" s="125"/>
      <c r="P11" s="133"/>
      <c r="Q11" s="99">
        <v>6911</v>
      </c>
      <c r="R11" s="100">
        <v>1926967.7000000004</v>
      </c>
      <c r="S11" s="100">
        <f>R11/Q11*100</f>
        <v>27882.61756619882</v>
      </c>
    </row>
    <row r="12" spans="1:19" ht="20.100000000000001" customHeight="1" thickBot="1" x14ac:dyDescent="0.2">
      <c r="B12" s="200" t="s">
        <v>118</v>
      </c>
      <c r="C12" s="200"/>
      <c r="D12" s="143">
        <v>8595</v>
      </c>
      <c r="E12" s="144">
        <v>535581.66</v>
      </c>
      <c r="F12" s="145">
        <v>1881</v>
      </c>
      <c r="G12" s="146">
        <v>33892.619999999995</v>
      </c>
      <c r="H12" s="143">
        <v>1059</v>
      </c>
      <c r="I12" s="144">
        <v>251493.91999999995</v>
      </c>
      <c r="J12" s="145">
        <v>1746</v>
      </c>
      <c r="K12" s="146">
        <v>459321.74</v>
      </c>
      <c r="L12" s="87"/>
      <c r="M12" s="86"/>
      <c r="N12" s="123"/>
      <c r="O12" s="82" t="s">
        <v>103</v>
      </c>
      <c r="P12" s="106"/>
      <c r="Q12" s="101">
        <f>Q11/Q$13</f>
        <v>0.14556215510341633</v>
      </c>
      <c r="R12" s="102">
        <f>R11/R$13</f>
        <v>0.41417700719597872</v>
      </c>
      <c r="S12" s="103" t="s">
        <v>104</v>
      </c>
    </row>
    <row r="13" spans="1:19" ht="20.100000000000001" customHeight="1" thickTop="1" x14ac:dyDescent="0.15">
      <c r="B13" s="181" t="s">
        <v>119</v>
      </c>
      <c r="C13" s="181"/>
      <c r="D13" s="143">
        <v>2490</v>
      </c>
      <c r="E13" s="144">
        <v>173183.88999999998</v>
      </c>
      <c r="F13" s="145">
        <v>793</v>
      </c>
      <c r="G13" s="146">
        <v>16764.419999999998</v>
      </c>
      <c r="H13" s="143">
        <v>239</v>
      </c>
      <c r="I13" s="144">
        <v>50781.039999999994</v>
      </c>
      <c r="J13" s="145">
        <v>798</v>
      </c>
      <c r="K13" s="146">
        <v>217545.02999999997</v>
      </c>
      <c r="M13" s="58"/>
      <c r="N13" s="129" t="s">
        <v>110</v>
      </c>
      <c r="O13" s="130"/>
      <c r="P13" s="131"/>
      <c r="Q13" s="94">
        <f>Q5+Q7+Q9+Q11</f>
        <v>47478</v>
      </c>
      <c r="R13" s="95">
        <f>R5+R7+R9+R11</f>
        <v>4652522.1500000004</v>
      </c>
      <c r="S13" s="95">
        <f>R13/Q13*100</f>
        <v>9799.322107081176</v>
      </c>
    </row>
    <row r="14" spans="1:19" ht="20.100000000000001" customHeight="1" x14ac:dyDescent="0.15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 x14ac:dyDescent="0.15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 x14ac:dyDescent="0.15">
      <c r="M16" s="14" t="s">
        <v>131</v>
      </c>
      <c r="N16" s="58">
        <f>D5/(D5+F5+H5+J5)</f>
        <v>0.6249631408231181</v>
      </c>
      <c r="O16" s="58">
        <f>F5/(D5+F5+H5+J5)</f>
        <v>0.16784616032688823</v>
      </c>
      <c r="P16" s="58">
        <f>H5/(D5+F5+H5+J5)</f>
        <v>6.1628543746577363E-2</v>
      </c>
      <c r="Q16" s="58">
        <f>J5/(D5+F5+H5+J5)</f>
        <v>0.14556215510341633</v>
      </c>
    </row>
    <row r="17" spans="13:17" ht="20.100000000000001" customHeight="1" x14ac:dyDescent="0.15">
      <c r="M17" s="14" t="s">
        <v>132</v>
      </c>
      <c r="N17" s="58">
        <f t="shared" ref="N17:N23" si="0">D6/(D6+F6+H6+J6)</f>
        <v>0.62374429223744288</v>
      </c>
      <c r="O17" s="58">
        <f t="shared" ref="O17:O23" si="1">F6/(D6+F6+H6+J6)</f>
        <v>0.19439008480104369</v>
      </c>
      <c r="P17" s="58">
        <f t="shared" ref="P17:P23" si="2">H6/(D6+F6+H6+J6)</f>
        <v>3.8486627527723416E-2</v>
      </c>
      <c r="Q17" s="58">
        <f t="shared" ref="Q17:Q23" si="3">J6/(D6+F6+H6+J6)</f>
        <v>0.14337899543378996</v>
      </c>
    </row>
    <row r="18" spans="13:17" ht="20.100000000000001" customHeight="1" x14ac:dyDescent="0.15">
      <c r="M18" s="14" t="s">
        <v>133</v>
      </c>
      <c r="N18" s="58">
        <f t="shared" si="0"/>
        <v>0.6587232813402657</v>
      </c>
      <c r="O18" s="58">
        <f t="shared" si="1"/>
        <v>0.17143269786250723</v>
      </c>
      <c r="P18" s="58">
        <f t="shared" si="2"/>
        <v>3.437319468515309E-2</v>
      </c>
      <c r="Q18" s="58">
        <f t="shared" si="3"/>
        <v>0.13547082611207395</v>
      </c>
    </row>
    <row r="19" spans="13:17" ht="20.100000000000001" customHeight="1" x14ac:dyDescent="0.15">
      <c r="M19" s="14" t="s">
        <v>134</v>
      </c>
      <c r="N19" s="58">
        <f t="shared" si="0"/>
        <v>0.61111111111111116</v>
      </c>
      <c r="O19" s="58">
        <f t="shared" si="1"/>
        <v>0.17450980392156862</v>
      </c>
      <c r="P19" s="58">
        <f t="shared" si="2"/>
        <v>7.2984749455337686E-2</v>
      </c>
      <c r="Q19" s="58">
        <f t="shared" si="3"/>
        <v>0.14139433551198258</v>
      </c>
    </row>
    <row r="20" spans="13:17" ht="20.100000000000001" customHeight="1" x14ac:dyDescent="0.15">
      <c r="M20" s="14" t="s">
        <v>135</v>
      </c>
      <c r="N20" s="58">
        <f t="shared" si="0"/>
        <v>0.62200684150513108</v>
      </c>
      <c r="O20" s="58">
        <f t="shared" si="1"/>
        <v>0.15051311288483465</v>
      </c>
      <c r="P20" s="58">
        <f t="shared" si="2"/>
        <v>2.7366020524515394E-2</v>
      </c>
      <c r="Q20" s="58">
        <f t="shared" si="3"/>
        <v>0.20011402508551882</v>
      </c>
    </row>
    <row r="21" spans="13:17" ht="20.100000000000001" customHeight="1" x14ac:dyDescent="0.15">
      <c r="M21" s="14" t="s">
        <v>136</v>
      </c>
      <c r="N21" s="58">
        <f t="shared" si="0"/>
        <v>0.62093862815884482</v>
      </c>
      <c r="O21" s="58">
        <f t="shared" si="1"/>
        <v>0.15703971119133575</v>
      </c>
      <c r="P21" s="58">
        <f t="shared" si="2"/>
        <v>8.3032490974729242E-2</v>
      </c>
      <c r="Q21" s="58">
        <f t="shared" si="3"/>
        <v>0.13898916967509026</v>
      </c>
    </row>
    <row r="22" spans="13:17" ht="20.100000000000001" customHeight="1" x14ac:dyDescent="0.15">
      <c r="M22" s="14" t="s">
        <v>137</v>
      </c>
      <c r="N22" s="58">
        <f t="shared" si="0"/>
        <v>0.5877874959507613</v>
      </c>
      <c r="O22" s="58">
        <f t="shared" si="1"/>
        <v>0.18108195659216067</v>
      </c>
      <c r="P22" s="58">
        <f t="shared" si="2"/>
        <v>7.8069322967282154E-2</v>
      </c>
      <c r="Q22" s="58">
        <f t="shared" si="3"/>
        <v>0.15306122448979592</v>
      </c>
    </row>
    <row r="23" spans="13:17" ht="20.100000000000001" customHeight="1" x14ac:dyDescent="0.15">
      <c r="M23" s="14" t="s">
        <v>138</v>
      </c>
      <c r="N23" s="58">
        <f t="shared" si="0"/>
        <v>0.64716512310819974</v>
      </c>
      <c r="O23" s="58">
        <f t="shared" si="1"/>
        <v>0.14163090128755365</v>
      </c>
      <c r="P23" s="58">
        <f t="shared" si="2"/>
        <v>7.973797153828778E-2</v>
      </c>
      <c r="Q23" s="58">
        <f t="shared" si="3"/>
        <v>0.1314660040659589</v>
      </c>
    </row>
    <row r="24" spans="13:17" ht="20.100000000000001" customHeight="1" x14ac:dyDescent="0.15">
      <c r="M24" s="14" t="s">
        <v>139</v>
      </c>
      <c r="N24" s="58">
        <f t="shared" ref="N24" si="4">D13/(D13+F13+H13+J13)</f>
        <v>0.57638888888888884</v>
      </c>
      <c r="O24" s="58">
        <f t="shared" ref="O24" si="5">F13/(D13+F13+H13+J13)</f>
        <v>0.18356481481481482</v>
      </c>
      <c r="P24" s="58">
        <f t="shared" ref="P24" si="6">H13/(D13+F13+H13+J13)</f>
        <v>5.5324074074074074E-2</v>
      </c>
      <c r="Q24" s="58">
        <f t="shared" ref="Q24" si="7">J13/(D13+F13+H13+J13)</f>
        <v>0.18472222222222223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 x14ac:dyDescent="0.15">
      <c r="M29" s="14" t="s">
        <v>131</v>
      </c>
      <c r="N29" s="58">
        <f>E5/(E5+G5+I5+K5)</f>
        <v>0.40456239848315395</v>
      </c>
      <c r="O29" s="58">
        <f>G5/(E5+G5+I5+K5)</f>
        <v>3.3426316949399161E-2</v>
      </c>
      <c r="P29" s="58">
        <f>I5/(E5+G5+I5+K5)</f>
        <v>0.14783427737146831</v>
      </c>
      <c r="Q29" s="58">
        <f>K5/(E5+G5+I5+K5)</f>
        <v>0.41417700719597872</v>
      </c>
    </row>
    <row r="30" spans="13:17" ht="20.100000000000001" customHeight="1" x14ac:dyDescent="0.15">
      <c r="M30" s="14" t="s">
        <v>132</v>
      </c>
      <c r="N30" s="58">
        <f t="shared" ref="N30:N37" si="8">E6/(E6+G6+I6+K6)</f>
        <v>0.39151901052250604</v>
      </c>
      <c r="O30" s="58">
        <f t="shared" ref="O30:O37" si="9">G6/(E6+G6+I6+K6)</f>
        <v>4.222660650786382E-2</v>
      </c>
      <c r="P30" s="58">
        <f t="shared" ref="P30:P37" si="10">I6/(E6+G6+I6+K6)</f>
        <v>9.8144279165439038E-2</v>
      </c>
      <c r="Q30" s="58">
        <f t="shared" ref="Q30:Q37" si="11">K6/(E6+G6+I6+K6)</f>
        <v>0.4681101038041911</v>
      </c>
    </row>
    <row r="31" spans="13:17" ht="20.100000000000001" customHeight="1" x14ac:dyDescent="0.15">
      <c r="M31" s="14" t="s">
        <v>133</v>
      </c>
      <c r="N31" s="58">
        <f t="shared" si="8"/>
        <v>0.45684105348859738</v>
      </c>
      <c r="O31" s="58">
        <f t="shared" si="9"/>
        <v>3.2857566552792601E-2</v>
      </c>
      <c r="P31" s="58">
        <f t="shared" si="10"/>
        <v>9.3001068477029589E-2</v>
      </c>
      <c r="Q31" s="58">
        <f t="shared" si="11"/>
        <v>0.41730031148158031</v>
      </c>
    </row>
    <row r="32" spans="13:17" ht="20.100000000000001" customHeight="1" x14ac:dyDescent="0.15">
      <c r="M32" s="14" t="s">
        <v>134</v>
      </c>
      <c r="N32" s="58">
        <f t="shared" si="8"/>
        <v>0.38111200239914761</v>
      </c>
      <c r="O32" s="58">
        <f t="shared" si="9"/>
        <v>3.1881893605704155E-2</v>
      </c>
      <c r="P32" s="58">
        <f t="shared" si="10"/>
        <v>0.18122401361556675</v>
      </c>
      <c r="Q32" s="58">
        <f t="shared" si="11"/>
        <v>0.40578209037958141</v>
      </c>
    </row>
    <row r="33" spans="13:17" ht="20.100000000000001" customHeight="1" x14ac:dyDescent="0.15">
      <c r="M33" s="14" t="s">
        <v>135</v>
      </c>
      <c r="N33" s="58">
        <f t="shared" si="8"/>
        <v>0.38286354646499965</v>
      </c>
      <c r="O33" s="58">
        <f t="shared" si="9"/>
        <v>2.4350849578627761E-2</v>
      </c>
      <c r="P33" s="58">
        <f t="shared" si="10"/>
        <v>6.194972140059013E-2</v>
      </c>
      <c r="Q33" s="58">
        <f t="shared" si="11"/>
        <v>0.53083588255578251</v>
      </c>
    </row>
    <row r="34" spans="13:17" ht="20.100000000000001" customHeight="1" x14ac:dyDescent="0.15">
      <c r="M34" s="14" t="s">
        <v>136</v>
      </c>
      <c r="N34" s="58">
        <f t="shared" si="8"/>
        <v>0.4091833869424929</v>
      </c>
      <c r="O34" s="58">
        <f t="shared" si="9"/>
        <v>3.1433609574387095E-2</v>
      </c>
      <c r="P34" s="58">
        <f t="shared" si="10"/>
        <v>0.17777967611063694</v>
      </c>
      <c r="Q34" s="58">
        <f t="shared" si="11"/>
        <v>0.38160332737248315</v>
      </c>
    </row>
    <row r="35" spans="13:17" ht="20.100000000000001" customHeight="1" x14ac:dyDescent="0.15">
      <c r="M35" s="14" t="s">
        <v>137</v>
      </c>
      <c r="N35" s="58">
        <f t="shared" si="8"/>
        <v>0.38134858458318466</v>
      </c>
      <c r="O35" s="58">
        <f t="shared" si="9"/>
        <v>4.0575673014782133E-2</v>
      </c>
      <c r="P35" s="58">
        <f t="shared" si="10"/>
        <v>0.17264860561732215</v>
      </c>
      <c r="Q35" s="58">
        <f t="shared" si="11"/>
        <v>0.40542713678471104</v>
      </c>
    </row>
    <row r="36" spans="13:17" ht="20.100000000000001" customHeight="1" x14ac:dyDescent="0.15">
      <c r="M36" s="14" t="s">
        <v>138</v>
      </c>
      <c r="N36" s="58">
        <f t="shared" si="8"/>
        <v>0.41832841395285825</v>
      </c>
      <c r="O36" s="58">
        <f t="shared" si="9"/>
        <v>2.6472612914540276E-2</v>
      </c>
      <c r="P36" s="58">
        <f t="shared" si="10"/>
        <v>0.1964351293738979</v>
      </c>
      <c r="Q36" s="58">
        <f t="shared" si="11"/>
        <v>0.35876384375870363</v>
      </c>
    </row>
    <row r="37" spans="13:17" ht="20.100000000000001" customHeight="1" x14ac:dyDescent="0.15">
      <c r="M37" s="14" t="s">
        <v>139</v>
      </c>
      <c r="N37" s="58">
        <f t="shared" si="8"/>
        <v>0.37790436812112432</v>
      </c>
      <c r="O37" s="58">
        <f t="shared" si="9"/>
        <v>3.6581621691354427E-2</v>
      </c>
      <c r="P37" s="58">
        <f t="shared" si="10"/>
        <v>0.11080924925368946</v>
      </c>
      <c r="Q37" s="58">
        <f t="shared" si="11"/>
        <v>0.47470476093383179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/>
    <row r="105" spans="4:11" ht="20.100000000000001" customHeight="1" x14ac:dyDescent="0.15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4" t="s">
        <v>97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91" t="s">
        <v>49</v>
      </c>
      <c r="C3" s="215"/>
      <c r="D3" s="216"/>
      <c r="E3" s="219" t="s">
        <v>47</v>
      </c>
      <c r="F3" s="204" t="s">
        <v>98</v>
      </c>
      <c r="G3" s="219" t="s">
        <v>52</v>
      </c>
      <c r="H3" s="204" t="s">
        <v>98</v>
      </c>
    </row>
    <row r="4" spans="1:14" s="14" customFormat="1" ht="20.100000000000001" customHeight="1" thickBot="1" x14ac:dyDescent="0.2">
      <c r="B4" s="192"/>
      <c r="C4" s="217"/>
      <c r="D4" s="218"/>
      <c r="E4" s="220"/>
      <c r="F4" s="205"/>
      <c r="G4" s="220"/>
      <c r="H4" s="205"/>
      <c r="N4" s="24"/>
    </row>
    <row r="5" spans="1:14" s="14" customFormat="1" ht="20.100000000000001" customHeight="1" thickTop="1" x14ac:dyDescent="0.15">
      <c r="B5" s="206" t="s">
        <v>64</v>
      </c>
      <c r="C5" s="209" t="s">
        <v>3</v>
      </c>
      <c r="D5" s="210"/>
      <c r="E5" s="148">
        <v>5016</v>
      </c>
      <c r="F5" s="149">
        <f>E5/SUM(E$5:E$15)</f>
        <v>0.16904826098678888</v>
      </c>
      <c r="G5" s="150">
        <v>293691.50999999995</v>
      </c>
      <c r="H5" s="151">
        <f>G5/SUM(G$5:G$15)</f>
        <v>0.15603334804775118</v>
      </c>
      <c r="N5" s="24"/>
    </row>
    <row r="6" spans="1:14" s="14" customFormat="1" ht="20.100000000000001" customHeight="1" x14ac:dyDescent="0.15">
      <c r="B6" s="207"/>
      <c r="C6" s="211" t="s">
        <v>8</v>
      </c>
      <c r="D6" s="212"/>
      <c r="E6" s="152">
        <v>180</v>
      </c>
      <c r="F6" s="153">
        <f t="shared" ref="F6:F15" si="0">E6/SUM(E$5:E$15)</f>
        <v>6.0663251550283096E-3</v>
      </c>
      <c r="G6" s="154">
        <v>13400.76</v>
      </c>
      <c r="H6" s="155">
        <f t="shared" ref="H6:H15" si="1">G6/SUM(G$5:G$15)</f>
        <v>7.1195978705151626E-3</v>
      </c>
      <c r="N6" s="24"/>
    </row>
    <row r="7" spans="1:14" s="14" customFormat="1" ht="20.100000000000001" customHeight="1" x14ac:dyDescent="0.15">
      <c r="B7" s="207"/>
      <c r="C7" s="211" t="s">
        <v>9</v>
      </c>
      <c r="D7" s="212"/>
      <c r="E7" s="152">
        <v>1447</v>
      </c>
      <c r="F7" s="153">
        <f t="shared" si="0"/>
        <v>4.8766513885144247E-2</v>
      </c>
      <c r="G7" s="154">
        <v>70120.17</v>
      </c>
      <c r="H7" s="155">
        <f t="shared" si="1"/>
        <v>3.7253664196072553E-2</v>
      </c>
      <c r="N7" s="24"/>
    </row>
    <row r="8" spans="1:14" s="14" customFormat="1" ht="20.100000000000001" customHeight="1" x14ac:dyDescent="0.15">
      <c r="B8" s="207"/>
      <c r="C8" s="211" t="s">
        <v>10</v>
      </c>
      <c r="D8" s="212"/>
      <c r="E8" s="152">
        <v>296</v>
      </c>
      <c r="F8" s="153">
        <f t="shared" si="0"/>
        <v>9.9757346993798873E-3</v>
      </c>
      <c r="G8" s="154">
        <v>13421.95</v>
      </c>
      <c r="H8" s="155">
        <f t="shared" si="1"/>
        <v>7.1308557602823269E-3</v>
      </c>
      <c r="N8" s="24"/>
    </row>
    <row r="9" spans="1:14" s="14" customFormat="1" ht="20.100000000000001" customHeight="1" x14ac:dyDescent="0.15">
      <c r="B9" s="207"/>
      <c r="C9" s="213" t="s">
        <v>66</v>
      </c>
      <c r="D9" s="214"/>
      <c r="E9" s="152">
        <v>2947</v>
      </c>
      <c r="F9" s="153">
        <f t="shared" si="0"/>
        <v>9.9319223510380153E-2</v>
      </c>
      <c r="G9" s="154">
        <v>40636.980000000003</v>
      </c>
      <c r="H9" s="155">
        <f t="shared" si="1"/>
        <v>2.1589742393130485E-2</v>
      </c>
      <c r="N9" s="24"/>
    </row>
    <row r="10" spans="1:14" s="14" customFormat="1" ht="20.100000000000001" customHeight="1" x14ac:dyDescent="0.15">
      <c r="B10" s="207"/>
      <c r="C10" s="211" t="s">
        <v>50</v>
      </c>
      <c r="D10" s="212"/>
      <c r="E10" s="152">
        <v>6152</v>
      </c>
      <c r="F10" s="153">
        <f t="shared" si="0"/>
        <v>0.20733351307630088</v>
      </c>
      <c r="G10" s="154">
        <v>670194.2300000001</v>
      </c>
      <c r="H10" s="155">
        <f t="shared" si="1"/>
        <v>0.35606289589094575</v>
      </c>
      <c r="N10" s="24"/>
    </row>
    <row r="11" spans="1:14" s="14" customFormat="1" ht="20.100000000000001" customHeight="1" x14ac:dyDescent="0.15">
      <c r="B11" s="207"/>
      <c r="C11" s="211" t="s">
        <v>51</v>
      </c>
      <c r="D11" s="212"/>
      <c r="E11" s="152">
        <v>3208</v>
      </c>
      <c r="F11" s="153">
        <f t="shared" si="0"/>
        <v>0.10811539498517121</v>
      </c>
      <c r="G11" s="154">
        <v>304567.51</v>
      </c>
      <c r="H11" s="155">
        <f t="shared" si="1"/>
        <v>0.16181158349407837</v>
      </c>
      <c r="N11" s="24"/>
    </row>
    <row r="12" spans="1:14" s="14" customFormat="1" ht="20.100000000000001" customHeight="1" x14ac:dyDescent="0.15">
      <c r="B12" s="207"/>
      <c r="C12" s="213" t="s">
        <v>67</v>
      </c>
      <c r="D12" s="214"/>
      <c r="E12" s="152">
        <v>1276</v>
      </c>
      <c r="F12" s="153">
        <f t="shared" si="0"/>
        <v>4.3003504987867348E-2</v>
      </c>
      <c r="G12" s="154">
        <v>138343.08000000002</v>
      </c>
      <c r="H12" s="155">
        <f t="shared" si="1"/>
        <v>7.3499346139212177E-2</v>
      </c>
      <c r="N12" s="24"/>
    </row>
    <row r="13" spans="1:14" s="14" customFormat="1" ht="20.100000000000001" customHeight="1" x14ac:dyDescent="0.15">
      <c r="B13" s="207"/>
      <c r="C13" s="213" t="s">
        <v>68</v>
      </c>
      <c r="D13" s="214"/>
      <c r="E13" s="152">
        <v>261</v>
      </c>
      <c r="F13" s="153">
        <f t="shared" si="0"/>
        <v>8.7961714747910487E-3</v>
      </c>
      <c r="G13" s="154">
        <v>18655.52</v>
      </c>
      <c r="H13" s="155">
        <f t="shared" si="1"/>
        <v>9.9113632708408353E-3</v>
      </c>
      <c r="N13" s="24"/>
    </row>
    <row r="14" spans="1:14" s="14" customFormat="1" ht="20.100000000000001" customHeight="1" x14ac:dyDescent="0.15">
      <c r="B14" s="207"/>
      <c r="C14" s="213" t="s">
        <v>69</v>
      </c>
      <c r="D14" s="214"/>
      <c r="E14" s="152">
        <v>1059</v>
      </c>
      <c r="F14" s="153">
        <f t="shared" si="0"/>
        <v>3.5690212995416554E-2</v>
      </c>
      <c r="G14" s="154">
        <v>214704.64000000001</v>
      </c>
      <c r="H14" s="155">
        <f t="shared" si="1"/>
        <v>0.11406895562145167</v>
      </c>
      <c r="N14" s="24"/>
    </row>
    <row r="15" spans="1:14" s="14" customFormat="1" ht="20.100000000000001" customHeight="1" x14ac:dyDescent="0.15">
      <c r="B15" s="208"/>
      <c r="C15" s="221" t="s">
        <v>70</v>
      </c>
      <c r="D15" s="222"/>
      <c r="E15" s="156">
        <v>7830</v>
      </c>
      <c r="F15" s="157">
        <f t="shared" si="0"/>
        <v>0.26388514424373144</v>
      </c>
      <c r="G15" s="158">
        <v>104499.17</v>
      </c>
      <c r="H15" s="159">
        <f t="shared" si="1"/>
        <v>5.5518647315719552E-2</v>
      </c>
      <c r="N15" s="24"/>
    </row>
    <row r="16" spans="1:14" s="14" customFormat="1" ht="20.100000000000001" customHeight="1" x14ac:dyDescent="0.15">
      <c r="B16" s="223" t="s">
        <v>65</v>
      </c>
      <c r="C16" s="224" t="s">
        <v>81</v>
      </c>
      <c r="D16" s="225"/>
      <c r="E16" s="160">
        <v>276</v>
      </c>
      <c r="F16" s="161">
        <f>E16/SUM(E$16:E$26)</f>
        <v>3.4634207554272808E-2</v>
      </c>
      <c r="G16" s="162">
        <v>5374.1200000000008</v>
      </c>
      <c r="H16" s="163">
        <f>G16/SUM(G$16:G$26)</f>
        <v>3.4556550461339576E-2</v>
      </c>
    </row>
    <row r="17" spans="2:8" s="14" customFormat="1" ht="20.100000000000001" customHeight="1" x14ac:dyDescent="0.15">
      <c r="B17" s="207"/>
      <c r="C17" s="213" t="s">
        <v>82</v>
      </c>
      <c r="D17" s="214"/>
      <c r="E17" s="152">
        <v>2</v>
      </c>
      <c r="F17" s="153">
        <f t="shared" ref="F17:F26" si="2">E17/SUM(E$16:E$26)</f>
        <v>2.5097251850922326E-4</v>
      </c>
      <c r="G17" s="154">
        <v>88.22999999999999</v>
      </c>
      <c r="H17" s="155">
        <f t="shared" ref="H17:H26" si="3">G17/SUM(G$16:G$26)</f>
        <v>5.6733464217471701E-4</v>
      </c>
    </row>
    <row r="18" spans="2:8" s="14" customFormat="1" ht="20.100000000000001" customHeight="1" x14ac:dyDescent="0.15">
      <c r="B18" s="207"/>
      <c r="C18" s="213" t="s">
        <v>83</v>
      </c>
      <c r="D18" s="214"/>
      <c r="E18" s="152">
        <v>443</v>
      </c>
      <c r="F18" s="153">
        <f t="shared" si="2"/>
        <v>5.559041284979295E-2</v>
      </c>
      <c r="G18" s="154">
        <v>14514.48</v>
      </c>
      <c r="H18" s="155">
        <f t="shared" si="3"/>
        <v>9.3330696102823144E-2</v>
      </c>
    </row>
    <row r="19" spans="2:8" s="14" customFormat="1" ht="20.100000000000001" customHeight="1" x14ac:dyDescent="0.15">
      <c r="B19" s="207"/>
      <c r="C19" s="213" t="s">
        <v>84</v>
      </c>
      <c r="D19" s="214"/>
      <c r="E19" s="152">
        <v>85</v>
      </c>
      <c r="F19" s="153">
        <f t="shared" si="2"/>
        <v>1.0666332036641987E-2</v>
      </c>
      <c r="G19" s="154">
        <v>3048.8299999999995</v>
      </c>
      <c r="H19" s="155">
        <f t="shared" si="3"/>
        <v>1.9604520878403517E-2</v>
      </c>
    </row>
    <row r="20" spans="2:8" s="14" customFormat="1" ht="20.100000000000001" customHeight="1" x14ac:dyDescent="0.15">
      <c r="B20" s="207"/>
      <c r="C20" s="213" t="s">
        <v>85</v>
      </c>
      <c r="D20" s="214"/>
      <c r="E20" s="152">
        <v>328</v>
      </c>
      <c r="F20" s="153">
        <f t="shared" si="2"/>
        <v>4.1159493035512612E-2</v>
      </c>
      <c r="G20" s="154">
        <v>4241.8599999999988</v>
      </c>
      <c r="H20" s="155">
        <f t="shared" si="3"/>
        <v>2.7275916641224578E-2</v>
      </c>
    </row>
    <row r="21" spans="2:8" s="14" customFormat="1" ht="20.100000000000001" customHeight="1" x14ac:dyDescent="0.15">
      <c r="B21" s="207"/>
      <c r="C21" s="213" t="s">
        <v>86</v>
      </c>
      <c r="D21" s="214"/>
      <c r="E21" s="152">
        <v>452</v>
      </c>
      <c r="F21" s="153">
        <f t="shared" si="2"/>
        <v>5.671978918308445E-2</v>
      </c>
      <c r="G21" s="154">
        <v>12433.54</v>
      </c>
      <c r="H21" s="155">
        <f t="shared" si="3"/>
        <v>7.9949880617307401E-2</v>
      </c>
    </row>
    <row r="22" spans="2:8" s="14" customFormat="1" ht="20.100000000000001" customHeight="1" x14ac:dyDescent="0.15">
      <c r="B22" s="207"/>
      <c r="C22" s="213" t="s">
        <v>87</v>
      </c>
      <c r="D22" s="214"/>
      <c r="E22" s="152">
        <v>2152</v>
      </c>
      <c r="F22" s="153">
        <f t="shared" si="2"/>
        <v>0.2700464299159242</v>
      </c>
      <c r="G22" s="154">
        <v>68218.72000000003</v>
      </c>
      <c r="H22" s="155">
        <f t="shared" si="3"/>
        <v>0.4386585413217412</v>
      </c>
    </row>
    <row r="23" spans="2:8" s="14" customFormat="1" ht="20.100000000000001" customHeight="1" x14ac:dyDescent="0.15">
      <c r="B23" s="207"/>
      <c r="C23" s="213" t="s">
        <v>88</v>
      </c>
      <c r="D23" s="214"/>
      <c r="E23" s="152">
        <v>57</v>
      </c>
      <c r="F23" s="153">
        <f t="shared" si="2"/>
        <v>7.1527167775128622E-3</v>
      </c>
      <c r="G23" s="154">
        <v>1901.9099999999999</v>
      </c>
      <c r="H23" s="155">
        <f t="shared" si="3"/>
        <v>1.2229620642621739E-2</v>
      </c>
    </row>
    <row r="24" spans="2:8" s="14" customFormat="1" ht="20.100000000000001" customHeight="1" x14ac:dyDescent="0.15">
      <c r="B24" s="207"/>
      <c r="C24" s="213" t="s">
        <v>89</v>
      </c>
      <c r="D24" s="214"/>
      <c r="E24" s="152">
        <v>8</v>
      </c>
      <c r="F24" s="153">
        <f t="shared" si="2"/>
        <v>1.0038900740368931E-3</v>
      </c>
      <c r="G24" s="154">
        <v>432.40999999999997</v>
      </c>
      <c r="H24" s="155">
        <f t="shared" si="3"/>
        <v>2.7804734514651408E-3</v>
      </c>
    </row>
    <row r="25" spans="2:8" s="14" customFormat="1" ht="20.100000000000001" customHeight="1" x14ac:dyDescent="0.15">
      <c r="B25" s="207"/>
      <c r="C25" s="213" t="s">
        <v>90</v>
      </c>
      <c r="D25" s="214"/>
      <c r="E25" s="152">
        <v>267</v>
      </c>
      <c r="F25" s="153">
        <f t="shared" si="2"/>
        <v>3.3504831220981302E-2</v>
      </c>
      <c r="G25" s="154">
        <v>21263.099999999995</v>
      </c>
      <c r="H25" s="155">
        <f t="shared" si="3"/>
        <v>0.13672552680522751</v>
      </c>
    </row>
    <row r="26" spans="2:8" s="14" customFormat="1" ht="20.100000000000001" customHeight="1" x14ac:dyDescent="0.15">
      <c r="B26" s="208"/>
      <c r="C26" s="221" t="s">
        <v>91</v>
      </c>
      <c r="D26" s="222"/>
      <c r="E26" s="156">
        <v>3899</v>
      </c>
      <c r="F26" s="157">
        <f t="shared" si="2"/>
        <v>0.48927092483373069</v>
      </c>
      <c r="G26" s="158">
        <v>23999.480000000003</v>
      </c>
      <c r="H26" s="159">
        <f t="shared" si="3"/>
        <v>0.1543209384356713</v>
      </c>
    </row>
    <row r="27" spans="2:8" s="14" customFormat="1" ht="20.100000000000001" customHeight="1" x14ac:dyDescent="0.15">
      <c r="B27" s="232" t="s">
        <v>80</v>
      </c>
      <c r="C27" s="224" t="s">
        <v>71</v>
      </c>
      <c r="D27" s="225"/>
      <c r="E27" s="160">
        <v>93</v>
      </c>
      <c r="F27" s="161">
        <f>E27/SUM(E$27:E$36)</f>
        <v>3.1784005468215998E-2</v>
      </c>
      <c r="G27" s="162">
        <v>12821.59</v>
      </c>
      <c r="H27" s="163">
        <f>G27/SUM(G$27:G$36)</f>
        <v>1.8641390021623221E-2</v>
      </c>
    </row>
    <row r="28" spans="2:8" s="14" customFormat="1" ht="20.100000000000001" customHeight="1" x14ac:dyDescent="0.15">
      <c r="B28" s="233"/>
      <c r="C28" s="213" t="s">
        <v>72</v>
      </c>
      <c r="D28" s="214"/>
      <c r="E28" s="152">
        <v>3</v>
      </c>
      <c r="F28" s="153">
        <f t="shared" ref="F28:F36" si="4">E28/SUM(E$27:E$36)</f>
        <v>1.0252904989747095E-3</v>
      </c>
      <c r="G28" s="154">
        <v>370.55</v>
      </c>
      <c r="H28" s="155">
        <f t="shared" ref="H28:H36" si="5">G28/SUM(G$27:G$36)</f>
        <v>5.3874496630390491E-4</v>
      </c>
    </row>
    <row r="29" spans="2:8" s="14" customFormat="1" ht="20.100000000000001" customHeight="1" x14ac:dyDescent="0.15">
      <c r="B29" s="233"/>
      <c r="C29" s="213" t="s">
        <v>73</v>
      </c>
      <c r="D29" s="214"/>
      <c r="E29" s="152">
        <v>172</v>
      </c>
      <c r="F29" s="153">
        <f t="shared" si="4"/>
        <v>5.878332194121668E-2</v>
      </c>
      <c r="G29" s="154">
        <v>26350.06</v>
      </c>
      <c r="H29" s="155">
        <f t="shared" si="5"/>
        <v>3.8310517303483671E-2</v>
      </c>
    </row>
    <row r="30" spans="2:8" s="14" customFormat="1" ht="20.100000000000001" customHeight="1" x14ac:dyDescent="0.15">
      <c r="B30" s="233"/>
      <c r="C30" s="213" t="s">
        <v>74</v>
      </c>
      <c r="D30" s="214"/>
      <c r="E30" s="152">
        <v>7</v>
      </c>
      <c r="F30" s="153">
        <f t="shared" si="4"/>
        <v>2.3923444976076554E-3</v>
      </c>
      <c r="G30" s="154">
        <v>262.18</v>
      </c>
      <c r="H30" s="155">
        <f t="shared" si="5"/>
        <v>3.811851444219614E-4</v>
      </c>
    </row>
    <row r="31" spans="2:8" s="14" customFormat="1" ht="20.100000000000001" customHeight="1" x14ac:dyDescent="0.15">
      <c r="B31" s="233"/>
      <c r="C31" s="213" t="s">
        <v>75</v>
      </c>
      <c r="D31" s="214"/>
      <c r="E31" s="152">
        <v>522</v>
      </c>
      <c r="F31" s="153">
        <f t="shared" si="4"/>
        <v>0.17840054682159945</v>
      </c>
      <c r="G31" s="154">
        <v>110937.48000000001</v>
      </c>
      <c r="H31" s="155">
        <f t="shared" si="5"/>
        <v>0.1612926971378765</v>
      </c>
    </row>
    <row r="32" spans="2:8" s="14" customFormat="1" ht="20.100000000000001" customHeight="1" x14ac:dyDescent="0.15">
      <c r="B32" s="233"/>
      <c r="C32" s="213" t="s">
        <v>76</v>
      </c>
      <c r="D32" s="214"/>
      <c r="E32" s="152">
        <v>123</v>
      </c>
      <c r="F32" s="153">
        <f t="shared" si="4"/>
        <v>4.2036910457963088E-2</v>
      </c>
      <c r="G32" s="154">
        <v>7577.1400000000012</v>
      </c>
      <c r="H32" s="155">
        <f t="shared" si="5"/>
        <v>1.1016451312859185E-2</v>
      </c>
    </row>
    <row r="33" spans="2:8" s="14" customFormat="1" ht="20.100000000000001" customHeight="1" x14ac:dyDescent="0.15">
      <c r="B33" s="233"/>
      <c r="C33" s="213" t="s">
        <v>77</v>
      </c>
      <c r="D33" s="214"/>
      <c r="E33" s="152">
        <v>1935</v>
      </c>
      <c r="F33" s="153">
        <f t="shared" si="4"/>
        <v>0.66131237183868763</v>
      </c>
      <c r="G33" s="154">
        <v>514692.16000000003</v>
      </c>
      <c r="H33" s="155">
        <f t="shared" si="5"/>
        <v>0.74831415570391058</v>
      </c>
    </row>
    <row r="34" spans="2:8" s="14" customFormat="1" ht="20.100000000000001" customHeight="1" x14ac:dyDescent="0.15">
      <c r="B34" s="233"/>
      <c r="C34" s="213" t="s">
        <v>78</v>
      </c>
      <c r="D34" s="214"/>
      <c r="E34" s="152">
        <v>20</v>
      </c>
      <c r="F34" s="153">
        <f t="shared" si="4"/>
        <v>6.8352699931647299E-3</v>
      </c>
      <c r="G34" s="154">
        <v>4427.1500000000005</v>
      </c>
      <c r="H34" s="155">
        <f t="shared" si="5"/>
        <v>6.4366611188026801E-3</v>
      </c>
    </row>
    <row r="35" spans="2:8" s="14" customFormat="1" ht="20.100000000000001" customHeight="1" x14ac:dyDescent="0.15">
      <c r="B35" s="233"/>
      <c r="C35" s="213" t="s">
        <v>79</v>
      </c>
      <c r="D35" s="214"/>
      <c r="E35" s="152">
        <v>28</v>
      </c>
      <c r="F35" s="153">
        <f t="shared" si="4"/>
        <v>9.5693779904306216E-3</v>
      </c>
      <c r="G35" s="154">
        <v>5527.4400000000005</v>
      </c>
      <c r="H35" s="155">
        <f t="shared" si="5"/>
        <v>8.0363796425498759E-3</v>
      </c>
    </row>
    <row r="36" spans="2:8" s="14" customFormat="1" ht="20.100000000000001" customHeight="1" x14ac:dyDescent="0.15">
      <c r="B36" s="233"/>
      <c r="C36" s="221" t="s">
        <v>92</v>
      </c>
      <c r="D36" s="222"/>
      <c r="E36" s="156">
        <v>23</v>
      </c>
      <c r="F36" s="157">
        <f t="shared" si="4"/>
        <v>7.8605604921394394E-3</v>
      </c>
      <c r="G36" s="158">
        <v>4836.5</v>
      </c>
      <c r="H36" s="159">
        <f t="shared" si="5"/>
        <v>7.0318176481684964E-3</v>
      </c>
    </row>
    <row r="37" spans="2:8" s="14" customFormat="1" ht="20.100000000000001" customHeight="1" x14ac:dyDescent="0.15">
      <c r="B37" s="229" t="s">
        <v>93</v>
      </c>
      <c r="C37" s="224" t="s">
        <v>94</v>
      </c>
      <c r="D37" s="225"/>
      <c r="E37" s="160">
        <v>3625</v>
      </c>
      <c r="F37" s="161">
        <f>E37/SUM(E$37:E$39)</f>
        <v>0.52452611778324409</v>
      </c>
      <c r="G37" s="162">
        <v>937008.1</v>
      </c>
      <c r="H37" s="163">
        <f>G37/SUM(G$37:G$39)</f>
        <v>0.48626040799749781</v>
      </c>
    </row>
    <row r="38" spans="2:8" s="14" customFormat="1" ht="20.100000000000001" customHeight="1" x14ac:dyDescent="0.15">
      <c r="B38" s="230"/>
      <c r="C38" s="213" t="s">
        <v>95</v>
      </c>
      <c r="D38" s="214"/>
      <c r="E38" s="152">
        <v>2736</v>
      </c>
      <c r="F38" s="153">
        <f t="shared" ref="F38:F39" si="6">E38/SUM(E$37:E$39)</f>
        <v>0.39589060917378094</v>
      </c>
      <c r="G38" s="154">
        <v>788757.62</v>
      </c>
      <c r="H38" s="155">
        <f t="shared" ref="H38:H39" si="7">G38/SUM(G$37:G$39)</f>
        <v>0.40932581277828373</v>
      </c>
    </row>
    <row r="39" spans="2:8" s="14" customFormat="1" ht="20.100000000000001" customHeight="1" x14ac:dyDescent="0.15">
      <c r="B39" s="231"/>
      <c r="C39" s="221" t="s">
        <v>96</v>
      </c>
      <c r="D39" s="222"/>
      <c r="E39" s="156">
        <v>550</v>
      </c>
      <c r="F39" s="157">
        <f t="shared" si="6"/>
        <v>7.9583273042974967E-2</v>
      </c>
      <c r="G39" s="158">
        <v>201201.97999999998</v>
      </c>
      <c r="H39" s="159">
        <f t="shared" si="7"/>
        <v>0.10441377922421843</v>
      </c>
    </row>
    <row r="40" spans="2:8" s="14" customFormat="1" ht="20.100000000000001" customHeight="1" x14ac:dyDescent="0.15">
      <c r="B40" s="226" t="s">
        <v>111</v>
      </c>
      <c r="C40" s="227"/>
      <c r="D40" s="228"/>
      <c r="E40" s="142">
        <f>SUM(E5:E39)</f>
        <v>47478</v>
      </c>
      <c r="F40" s="164">
        <f>E40/E$40</f>
        <v>1</v>
      </c>
      <c r="G40" s="165">
        <f>SUM(G5:G39)</f>
        <v>4652522.1500000004</v>
      </c>
      <c r="H40" s="166">
        <f>G40/G$40</f>
        <v>1</v>
      </c>
    </row>
    <row r="41" spans="2:8" s="14" customFormat="1" ht="20.100000000000001" customHeight="1" x14ac:dyDescent="0.15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 x14ac:dyDescent="0.15"/>
    <row r="43" spans="2:8" s="14" customFormat="1" ht="20.100000000000001" customHeight="1" x14ac:dyDescent="0.15"/>
    <row r="44" spans="2:8" s="14" customFormat="1" ht="20.100000000000001" customHeight="1" x14ac:dyDescent="0.15"/>
    <row r="45" spans="2:8" s="14" customFormat="1" ht="20.100000000000001" customHeight="1" x14ac:dyDescent="0.15"/>
    <row r="46" spans="2:8" s="14" customFormat="1" ht="20.100000000000001" customHeight="1" x14ac:dyDescent="0.15"/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141</v>
      </c>
    </row>
    <row r="2" spans="1:13" s="14" customFormat="1" ht="20.100000000000001" customHeight="1" x14ac:dyDescent="0.15"/>
    <row r="3" spans="1:13" s="14" customFormat="1" ht="31.5" customHeight="1" x14ac:dyDescent="0.15">
      <c r="B3" s="236" t="s">
        <v>53</v>
      </c>
      <c r="C3" s="237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 x14ac:dyDescent="0.15">
      <c r="B4" s="238" t="s">
        <v>27</v>
      </c>
      <c r="C4" s="239"/>
      <c r="D4" s="60">
        <v>3171</v>
      </c>
      <c r="E4" s="65">
        <v>57278.34</v>
      </c>
      <c r="F4" s="65">
        <f>E4*1000/D4</f>
        <v>18063.178807947021</v>
      </c>
      <c r="G4" s="65">
        <v>50030</v>
      </c>
      <c r="H4" s="61">
        <f>F4/G4</f>
        <v>0.36104694799014631</v>
      </c>
      <c r="K4" s="14">
        <f>D4*G4</f>
        <v>158645130</v>
      </c>
      <c r="L4" s="14" t="s">
        <v>27</v>
      </c>
      <c r="M4" s="24">
        <f>G4-F4</f>
        <v>31966.821192052979</v>
      </c>
    </row>
    <row r="5" spans="1:13" s="14" customFormat="1" ht="20.100000000000001" customHeight="1" x14ac:dyDescent="0.15">
      <c r="B5" s="234" t="s">
        <v>28</v>
      </c>
      <c r="C5" s="235"/>
      <c r="D5" s="62">
        <v>3149</v>
      </c>
      <c r="E5" s="66">
        <v>98238.34</v>
      </c>
      <c r="F5" s="66">
        <f t="shared" ref="F5:F13" si="0">E5*1000/D5</f>
        <v>31196.678310574785</v>
      </c>
      <c r="G5" s="66">
        <v>104730</v>
      </c>
      <c r="H5" s="63">
        <f t="shared" ref="H5:H10" si="1">F5/G5</f>
        <v>0.29787719192757361</v>
      </c>
      <c r="K5" s="14">
        <f t="shared" ref="K5:K10" si="2">D5*G5</f>
        <v>329794770</v>
      </c>
      <c r="L5" s="14" t="s">
        <v>28</v>
      </c>
      <c r="M5" s="24">
        <f t="shared" ref="M5:M10" si="3">G5-F5</f>
        <v>73533.321689425211</v>
      </c>
    </row>
    <row r="6" spans="1:13" s="14" customFormat="1" ht="20.100000000000001" customHeight="1" x14ac:dyDescent="0.15">
      <c r="B6" s="234" t="s">
        <v>29</v>
      </c>
      <c r="C6" s="235"/>
      <c r="D6" s="62">
        <v>6122</v>
      </c>
      <c r="E6" s="66">
        <v>566771.74</v>
      </c>
      <c r="F6" s="66">
        <f t="shared" si="0"/>
        <v>92579.506697157791</v>
      </c>
      <c r="G6" s="66">
        <v>166920</v>
      </c>
      <c r="H6" s="63">
        <f t="shared" si="1"/>
        <v>0.55463399650825418</v>
      </c>
      <c r="K6" s="14">
        <f t="shared" si="2"/>
        <v>1021884240</v>
      </c>
      <c r="L6" s="14" t="s">
        <v>29</v>
      </c>
      <c r="M6" s="24">
        <f t="shared" si="3"/>
        <v>74340.493302842209</v>
      </c>
    </row>
    <row r="7" spans="1:13" s="14" customFormat="1" ht="20.100000000000001" customHeight="1" x14ac:dyDescent="0.15">
      <c r="B7" s="234" t="s">
        <v>30</v>
      </c>
      <c r="C7" s="235"/>
      <c r="D7" s="62">
        <v>3540</v>
      </c>
      <c r="E7" s="66">
        <v>418405.91000000003</v>
      </c>
      <c r="F7" s="66">
        <f t="shared" si="0"/>
        <v>118193.75988700567</v>
      </c>
      <c r="G7" s="66">
        <v>196160</v>
      </c>
      <c r="H7" s="63">
        <f t="shared" si="1"/>
        <v>0.60253751981548564</v>
      </c>
      <c r="K7" s="14">
        <f t="shared" si="2"/>
        <v>694406400</v>
      </c>
      <c r="L7" s="14" t="s">
        <v>30</v>
      </c>
      <c r="M7" s="24">
        <f t="shared" si="3"/>
        <v>77966.240112994332</v>
      </c>
    </row>
    <row r="8" spans="1:13" s="14" customFormat="1" ht="20.100000000000001" customHeight="1" x14ac:dyDescent="0.15">
      <c r="B8" s="234" t="s">
        <v>31</v>
      </c>
      <c r="C8" s="235"/>
      <c r="D8" s="62">
        <v>2304</v>
      </c>
      <c r="E8" s="66">
        <v>350408.85</v>
      </c>
      <c r="F8" s="66">
        <f t="shared" si="0"/>
        <v>152087.17447916666</v>
      </c>
      <c r="G8" s="66">
        <v>269310</v>
      </c>
      <c r="H8" s="63">
        <f t="shared" si="1"/>
        <v>0.56472902780872103</v>
      </c>
      <c r="K8" s="14">
        <f t="shared" si="2"/>
        <v>620490240</v>
      </c>
      <c r="L8" s="14" t="s">
        <v>31</v>
      </c>
      <c r="M8" s="24">
        <f t="shared" si="3"/>
        <v>117222.82552083334</v>
      </c>
    </row>
    <row r="9" spans="1:13" s="14" customFormat="1" ht="20.100000000000001" customHeight="1" x14ac:dyDescent="0.15">
      <c r="B9" s="234" t="s">
        <v>32</v>
      </c>
      <c r="C9" s="235"/>
      <c r="D9" s="62">
        <v>1983</v>
      </c>
      <c r="E9" s="66">
        <v>353013.20000000007</v>
      </c>
      <c r="F9" s="66">
        <f t="shared" si="0"/>
        <v>178019.76802824007</v>
      </c>
      <c r="G9" s="66">
        <v>308060</v>
      </c>
      <c r="H9" s="63">
        <f t="shared" si="1"/>
        <v>0.57787368703577247</v>
      </c>
      <c r="K9" s="14">
        <f t="shared" si="2"/>
        <v>610882980</v>
      </c>
      <c r="L9" s="14" t="s">
        <v>32</v>
      </c>
      <c r="M9" s="24">
        <f t="shared" si="3"/>
        <v>130040.23197175993</v>
      </c>
    </row>
    <row r="10" spans="1:13" s="14" customFormat="1" ht="20.100000000000001" customHeight="1" x14ac:dyDescent="0.15">
      <c r="B10" s="240" t="s">
        <v>33</v>
      </c>
      <c r="C10" s="241"/>
      <c r="D10" s="70">
        <v>965</v>
      </c>
      <c r="E10" s="71">
        <v>193635.81999999995</v>
      </c>
      <c r="F10" s="71">
        <f t="shared" si="0"/>
        <v>200658.88082901548</v>
      </c>
      <c r="G10" s="71">
        <v>360650</v>
      </c>
      <c r="H10" s="73">
        <f t="shared" si="1"/>
        <v>0.55638120290868009</v>
      </c>
      <c r="K10" s="14">
        <f t="shared" si="2"/>
        <v>348027250</v>
      </c>
      <c r="L10" s="14" t="s">
        <v>33</v>
      </c>
      <c r="M10" s="24">
        <f t="shared" si="3"/>
        <v>159991.11917098452</v>
      </c>
    </row>
    <row r="11" spans="1:13" s="14" customFormat="1" ht="20.100000000000001" customHeight="1" x14ac:dyDescent="0.15">
      <c r="B11" s="238" t="s">
        <v>60</v>
      </c>
      <c r="C11" s="239"/>
      <c r="D11" s="60">
        <f>SUM(D4:D5)</f>
        <v>6320</v>
      </c>
      <c r="E11" s="65">
        <f>SUM(E4:E5)</f>
        <v>155516.68</v>
      </c>
      <c r="F11" s="65">
        <f t="shared" si="0"/>
        <v>24607.069620253165</v>
      </c>
      <c r="G11" s="80"/>
      <c r="H11" s="61">
        <f>SUM(E4:E5)*1000/SUM(K4:K5)</f>
        <v>0.31839470935932956</v>
      </c>
    </row>
    <row r="12" spans="1:13" s="14" customFormat="1" ht="20.100000000000001" customHeight="1" x14ac:dyDescent="0.15">
      <c r="B12" s="240" t="s">
        <v>54</v>
      </c>
      <c r="C12" s="241"/>
      <c r="D12" s="64">
        <f>SUM(D6:D10)</f>
        <v>14914</v>
      </c>
      <c r="E12" s="76">
        <f>SUM(E6:E10)</f>
        <v>1882235.52</v>
      </c>
      <c r="F12" s="67">
        <f t="shared" si="0"/>
        <v>126205.948772965</v>
      </c>
      <c r="G12" s="81"/>
      <c r="H12" s="68">
        <f>SUM(E6:E10)*1000/SUM(K6:K10)</f>
        <v>0.57112012539306212</v>
      </c>
    </row>
    <row r="13" spans="1:13" s="14" customFormat="1" ht="20.100000000000001" customHeight="1" x14ac:dyDescent="0.15">
      <c r="B13" s="236" t="s">
        <v>61</v>
      </c>
      <c r="C13" s="237"/>
      <c r="D13" s="69">
        <f>SUM(D11:D12)</f>
        <v>21234</v>
      </c>
      <c r="E13" s="77">
        <f>SUM(E11:E12)</f>
        <v>2037752.2</v>
      </c>
      <c r="F13" s="72">
        <f t="shared" si="0"/>
        <v>95966.478289535647</v>
      </c>
      <c r="G13" s="75"/>
      <c r="H13" s="74">
        <f>SUM(E4:E10)*1000/SUM(K4:K10)</f>
        <v>0.53849937928021163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06月状況（表紙）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'06月状況（表紙）'!Print_Area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S-Yoshida</cp:lastModifiedBy>
  <cp:lastPrinted>2015-12-17T07:31:32Z</cp:lastPrinted>
  <dcterms:created xsi:type="dcterms:W3CDTF">2003-07-11T02:30:35Z</dcterms:created>
  <dcterms:modified xsi:type="dcterms:W3CDTF">2017-08-23T07:55:56Z</dcterms:modified>
</cp:coreProperties>
</file>