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07月報告書\"/>
    </mc:Choice>
  </mc:AlternateContent>
  <bookViews>
    <workbookView xWindow="-915" yWindow="5130" windowWidth="15480" windowHeight="6480"/>
  </bookViews>
  <sheets>
    <sheet name="07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<sst xmlns="http://schemas.openxmlformats.org/spreadsheetml/2006/main" count="201" uniqueCount="142">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</sst>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59575</c:v>
                </c:pt>
                <c:pt idx="1">
                  <c:v>29826</c:v>
                </c:pt>
                <c:pt idx="2">
                  <c:v>16125</c:v>
                </c:pt>
                <c:pt idx="3">
                  <c:v>10225</c:v>
                </c:pt>
                <c:pt idx="4">
                  <c:v>14406</c:v>
                </c:pt>
                <c:pt idx="5">
                  <c:v>32640</c:v>
                </c:pt>
                <c:pt idx="6">
                  <c:v>43424</c:v>
                </c:pt>
                <c:pt idx="7">
                  <c:v>18275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23381</c:v>
                </c:pt>
                <c:pt idx="1">
                  <c:v>14965</c:v>
                </c:pt>
                <c:pt idx="2">
                  <c:v>9086</c:v>
                </c:pt>
                <c:pt idx="3">
                  <c:v>4819</c:v>
                </c:pt>
                <c:pt idx="4">
                  <c:v>6707</c:v>
                </c:pt>
                <c:pt idx="5">
                  <c:v>15041</c:v>
                </c:pt>
                <c:pt idx="6">
                  <c:v>23903</c:v>
                </c:pt>
                <c:pt idx="7">
                  <c:v>9644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18831</c:v>
                </c:pt>
                <c:pt idx="1">
                  <c:v>14691</c:v>
                </c:pt>
                <c:pt idx="2">
                  <c:v>9285</c:v>
                </c:pt>
                <c:pt idx="3">
                  <c:v>4518</c:v>
                </c:pt>
                <c:pt idx="4">
                  <c:v>7240</c:v>
                </c:pt>
                <c:pt idx="5">
                  <c:v>15648</c:v>
                </c:pt>
                <c:pt idx="6">
                  <c:v>24459</c:v>
                </c:pt>
                <c:pt idx="7">
                  <c:v>10643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4517056"/>
        <c:axId val="26451352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0.22949411476880419</c:v>
                </c:pt>
                <c:pt idx="1">
                  <c:v>0.31228676129901856</c:v>
                </c:pt>
                <c:pt idx="2">
                  <c:v>0.34831822835690723</c:v>
                </c:pt>
                <c:pt idx="3">
                  <c:v>0.29249420462377046</c:v>
                </c:pt>
                <c:pt idx="4">
                  <c:v>0.30271525622381873</c:v>
                </c:pt>
                <c:pt idx="5">
                  <c:v>0.30126833290793786</c:v>
                </c:pt>
                <c:pt idx="6">
                  <c:v>0.3383306632713739</c:v>
                </c:pt>
                <c:pt idx="7">
                  <c:v>0.33937234434072738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13136"/>
        <c:axId val="264512352"/>
      </c:lineChart>
      <c:catAx>
        <c:axId val="26451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4513528"/>
        <c:crosses val="autoZero"/>
        <c:auto val="1"/>
        <c:lblAlgn val="ctr"/>
        <c:lblOffset val="100"/>
        <c:noMultiLvlLbl val="0"/>
      </c:catAx>
      <c:valAx>
        <c:axId val="2645135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64517056"/>
        <c:crosses val="autoZero"/>
        <c:crossBetween val="between"/>
      </c:valAx>
      <c:valAx>
        <c:axId val="2645123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4513136"/>
        <c:crosses val="max"/>
        <c:crossBetween val="between"/>
      </c:valAx>
      <c:catAx>
        <c:axId val="26451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6451235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3630</c:v>
                </c:pt>
                <c:pt idx="1">
                  <c:v>2738</c:v>
                </c:pt>
                <c:pt idx="2">
                  <c:v>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969926.69999999984</c:v>
                </c:pt>
                <c:pt idx="1">
                  <c:v>811835.60999999975</c:v>
                </c:pt>
                <c:pt idx="2">
                  <c:v>211407.65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13094.6</c:v>
                </c:pt>
                <c:pt idx="1">
                  <c:v>368.40999999999997</c:v>
                </c:pt>
                <c:pt idx="2">
                  <c:v>26668.489999999998</c:v>
                </c:pt>
                <c:pt idx="3">
                  <c:v>230.82999999999998</c:v>
                </c:pt>
                <c:pt idx="4">
                  <c:v>109992.53999999998</c:v>
                </c:pt>
                <c:pt idx="5">
                  <c:v>7752.4600000000009</c:v>
                </c:pt>
                <c:pt idx="6">
                  <c:v>529214.82999999984</c:v>
                </c:pt>
                <c:pt idx="7">
                  <c:v>4990.6799999999994</c:v>
                </c:pt>
                <c:pt idx="8">
                  <c:v>6263.85</c:v>
                </c:pt>
                <c:pt idx="9">
                  <c:v>2931.97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89280"/>
        <c:axId val="2642873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103</c:v>
                </c:pt>
                <c:pt idx="1">
                  <c:v>3</c:v>
                </c:pt>
                <c:pt idx="2">
                  <c:v>176</c:v>
                </c:pt>
                <c:pt idx="3">
                  <c:v>7</c:v>
                </c:pt>
                <c:pt idx="4">
                  <c:v>521</c:v>
                </c:pt>
                <c:pt idx="5">
                  <c:v>124</c:v>
                </c:pt>
                <c:pt idx="6">
                  <c:v>1920</c:v>
                </c:pt>
                <c:pt idx="7">
                  <c:v>21</c:v>
                </c:pt>
                <c:pt idx="8">
                  <c:v>28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6928"/>
        <c:axId val="264286536"/>
      </c:lineChart>
      <c:catAx>
        <c:axId val="26428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4286536"/>
        <c:crosses val="autoZero"/>
        <c:auto val="1"/>
        <c:lblAlgn val="ctr"/>
        <c:lblOffset val="100"/>
        <c:noMultiLvlLbl val="0"/>
      </c:catAx>
      <c:valAx>
        <c:axId val="264286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64286928"/>
        <c:crosses val="autoZero"/>
        <c:crossBetween val="between"/>
      </c:valAx>
      <c:valAx>
        <c:axId val="2642873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4289280"/>
        <c:crosses val="max"/>
        <c:crossBetween val="between"/>
      </c:valAx>
      <c:catAx>
        <c:axId val="26428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287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17861.815864925135</c:v>
                </c:pt>
                <c:pt idx="1">
                  <c:v>30947.045165394404</c:v>
                </c:pt>
                <c:pt idx="2">
                  <c:v>92993.292663087661</c:v>
                </c:pt>
                <c:pt idx="3">
                  <c:v>118254.02703463813</c:v>
                </c:pt>
                <c:pt idx="4">
                  <c:v>153365.12597741096</c:v>
                </c:pt>
                <c:pt idx="5">
                  <c:v>177824.78824115606</c:v>
                </c:pt>
                <c:pt idx="6">
                  <c:v>202646.86070686064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88032"/>
        <c:axId val="26429084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3139</c:v>
                </c:pt>
                <c:pt idx="1">
                  <c:v>3144</c:v>
                </c:pt>
                <c:pt idx="2">
                  <c:v>6147</c:v>
                </c:pt>
                <c:pt idx="3">
                  <c:v>3551</c:v>
                </c:pt>
                <c:pt idx="4">
                  <c:v>2302</c:v>
                </c:pt>
                <c:pt idx="5">
                  <c:v>2007</c:v>
                </c:pt>
                <c:pt idx="6">
                  <c:v>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9672"/>
        <c:axId val="264290064"/>
      </c:lineChart>
      <c:catAx>
        <c:axId val="26428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290064"/>
        <c:crosses val="autoZero"/>
        <c:auto val="1"/>
        <c:lblAlgn val="ctr"/>
        <c:lblOffset val="100"/>
        <c:noMultiLvlLbl val="0"/>
      </c:catAx>
      <c:valAx>
        <c:axId val="2642900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4289672"/>
        <c:crosses val="autoZero"/>
        <c:crossBetween val="between"/>
      </c:valAx>
      <c:valAx>
        <c:axId val="2642908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66588032"/>
        <c:crosses val="max"/>
        <c:crossBetween val="between"/>
      </c:valAx>
      <c:catAx>
        <c:axId val="26658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2908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83720"/>
        <c:axId val="26658489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17861.815864925135</c:v>
                </c:pt>
                <c:pt idx="1">
                  <c:v>30947.045165394404</c:v>
                </c:pt>
                <c:pt idx="2">
                  <c:v>92993.292663087661</c:v>
                </c:pt>
                <c:pt idx="3">
                  <c:v>118254.02703463813</c:v>
                </c:pt>
                <c:pt idx="4">
                  <c:v>153365.12597741096</c:v>
                </c:pt>
                <c:pt idx="5">
                  <c:v>177824.78824115606</c:v>
                </c:pt>
                <c:pt idx="6">
                  <c:v>202646.86070686064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586856"/>
        <c:axId val="266588424"/>
      </c:barChart>
      <c:catAx>
        <c:axId val="26658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584896"/>
        <c:crosses val="autoZero"/>
        <c:auto val="1"/>
        <c:lblAlgn val="ctr"/>
        <c:lblOffset val="100"/>
        <c:noMultiLvlLbl val="0"/>
      </c:catAx>
      <c:valAx>
        <c:axId val="2665848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6583720"/>
        <c:crosses val="autoZero"/>
        <c:crossBetween val="between"/>
      </c:valAx>
      <c:valAx>
        <c:axId val="2665884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66586856"/>
        <c:crosses val="max"/>
        <c:crossBetween val="between"/>
      </c:valAx>
      <c:catAx>
        <c:axId val="26658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65884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7672</c:v>
                </c:pt>
                <c:pt idx="1">
                  <c:v>5199</c:v>
                </c:pt>
                <c:pt idx="2">
                  <c:v>8478</c:v>
                </c:pt>
                <c:pt idx="3">
                  <c:v>5087</c:v>
                </c:pt>
                <c:pt idx="4">
                  <c:v>4313</c:v>
                </c:pt>
                <c:pt idx="5">
                  <c:v>5226</c:v>
                </c:pt>
                <c:pt idx="6">
                  <c:v>3173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975</c:v>
                </c:pt>
                <c:pt idx="1">
                  <c:v>790</c:v>
                </c:pt>
                <c:pt idx="2">
                  <c:v>822</c:v>
                </c:pt>
                <c:pt idx="3">
                  <c:v>612</c:v>
                </c:pt>
                <c:pt idx="4">
                  <c:v>478</c:v>
                </c:pt>
                <c:pt idx="5">
                  <c:v>532</c:v>
                </c:pt>
                <c:pt idx="6">
                  <c:v>335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6697</c:v>
                </c:pt>
                <c:pt idx="1">
                  <c:v>4409</c:v>
                </c:pt>
                <c:pt idx="2">
                  <c:v>7656</c:v>
                </c:pt>
                <c:pt idx="3">
                  <c:v>4475</c:v>
                </c:pt>
                <c:pt idx="4">
                  <c:v>3835</c:v>
                </c:pt>
                <c:pt idx="5">
                  <c:v>4694</c:v>
                </c:pt>
                <c:pt idx="6">
                  <c:v>2838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1246</c:v>
                </c:pt>
                <c:pt idx="1">
                  <c:v>1111</c:v>
                </c:pt>
                <c:pt idx="2">
                  <c:v>793</c:v>
                </c:pt>
                <c:pt idx="3">
                  <c:v>220</c:v>
                </c:pt>
                <c:pt idx="4">
                  <c:v>402</c:v>
                </c:pt>
                <c:pt idx="5">
                  <c:v>721</c:v>
                </c:pt>
                <c:pt idx="6">
                  <c:v>2671</c:v>
                </c:pt>
                <c:pt idx="7">
                  <c:v>508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826</c:v>
                </c:pt>
                <c:pt idx="1">
                  <c:v>851</c:v>
                </c:pt>
                <c:pt idx="2">
                  <c:v>492</c:v>
                </c:pt>
                <c:pt idx="3">
                  <c:v>179</c:v>
                </c:pt>
                <c:pt idx="4">
                  <c:v>276</c:v>
                </c:pt>
                <c:pt idx="5">
                  <c:v>658</c:v>
                </c:pt>
                <c:pt idx="6">
                  <c:v>1501</c:v>
                </c:pt>
                <c:pt idx="7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1197</c:v>
                </c:pt>
                <c:pt idx="1">
                  <c:v>1200</c:v>
                </c:pt>
                <c:pt idx="2">
                  <c:v>832</c:v>
                </c:pt>
                <c:pt idx="3">
                  <c:v>330</c:v>
                </c:pt>
                <c:pt idx="4">
                  <c:v>511</c:v>
                </c:pt>
                <c:pt idx="5">
                  <c:v>1353</c:v>
                </c:pt>
                <c:pt idx="6">
                  <c:v>2336</c:v>
                </c:pt>
                <c:pt idx="7">
                  <c:v>719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773</c:v>
                </c:pt>
                <c:pt idx="1">
                  <c:v>661</c:v>
                </c:pt>
                <c:pt idx="2">
                  <c:v>559</c:v>
                </c:pt>
                <c:pt idx="3">
                  <c:v>209</c:v>
                </c:pt>
                <c:pt idx="4">
                  <c:v>303</c:v>
                </c:pt>
                <c:pt idx="5">
                  <c:v>642</c:v>
                </c:pt>
                <c:pt idx="6">
                  <c:v>1516</c:v>
                </c:pt>
                <c:pt idx="7">
                  <c:v>424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631</c:v>
                </c:pt>
                <c:pt idx="1">
                  <c:v>573</c:v>
                </c:pt>
                <c:pt idx="2">
                  <c:v>449</c:v>
                </c:pt>
                <c:pt idx="3">
                  <c:v>189</c:v>
                </c:pt>
                <c:pt idx="4">
                  <c:v>260</c:v>
                </c:pt>
                <c:pt idx="5">
                  <c:v>642</c:v>
                </c:pt>
                <c:pt idx="6">
                  <c:v>1223</c:v>
                </c:pt>
                <c:pt idx="7">
                  <c:v>346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905</c:v>
                </c:pt>
                <c:pt idx="1">
                  <c:v>688</c:v>
                </c:pt>
                <c:pt idx="2">
                  <c:v>473</c:v>
                </c:pt>
                <c:pt idx="3">
                  <c:v>198</c:v>
                </c:pt>
                <c:pt idx="4">
                  <c:v>341</c:v>
                </c:pt>
                <c:pt idx="5">
                  <c:v>718</c:v>
                </c:pt>
                <c:pt idx="6">
                  <c:v>1369</c:v>
                </c:pt>
                <c:pt idx="7">
                  <c:v>534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529</c:v>
                </c:pt>
                <c:pt idx="1">
                  <c:v>461</c:v>
                </c:pt>
                <c:pt idx="2">
                  <c:v>269</c:v>
                </c:pt>
                <c:pt idx="3">
                  <c:v>171</c:v>
                </c:pt>
                <c:pt idx="4">
                  <c:v>190</c:v>
                </c:pt>
                <c:pt idx="5">
                  <c:v>370</c:v>
                </c:pt>
                <c:pt idx="6">
                  <c:v>831</c:v>
                </c:pt>
                <c:pt idx="7">
                  <c:v>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517448"/>
        <c:axId val="264515096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0.14467450014213967</c:v>
                </c:pt>
                <c:pt idx="1">
                  <c:v>0.18697734016725115</c:v>
                </c:pt>
                <c:pt idx="2">
                  <c:v>0.21049480158946166</c:v>
                </c:pt>
                <c:pt idx="3">
                  <c:v>0.16022276962621826</c:v>
                </c:pt>
                <c:pt idx="4">
                  <c:v>0.16369111636911163</c:v>
                </c:pt>
                <c:pt idx="5">
                  <c:v>0.16631366287594904</c:v>
                </c:pt>
                <c:pt idx="6">
                  <c:v>0.23669409867251148</c:v>
                </c:pt>
                <c:pt idx="7">
                  <c:v>0.16261645388672549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15880"/>
        <c:axId val="264515488"/>
      </c:lineChart>
      <c:catAx>
        <c:axId val="26451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64515096"/>
        <c:crosses val="autoZero"/>
        <c:auto val="1"/>
        <c:lblAlgn val="ctr"/>
        <c:lblOffset val="100"/>
        <c:noMultiLvlLbl val="0"/>
      </c:catAx>
      <c:valAx>
        <c:axId val="2645150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4517448"/>
        <c:crosses val="autoZero"/>
        <c:crossBetween val="between"/>
      </c:valAx>
      <c:valAx>
        <c:axId val="2645154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4515880"/>
        <c:crosses val="max"/>
        <c:crossBetween val="between"/>
      </c:valAx>
      <c:catAx>
        <c:axId val="264515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515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0.62774243664840124</c:v>
                </c:pt>
                <c:pt idx="1">
                  <c:v>0.63027391925223941</c:v>
                </c:pt>
                <c:pt idx="2">
                  <c:v>0.6573074154067674</c:v>
                </c:pt>
                <c:pt idx="3">
                  <c:v>0.61685658998064929</c:v>
                </c:pt>
                <c:pt idx="4">
                  <c:v>0.62024608501118572</c:v>
                </c:pt>
                <c:pt idx="5">
                  <c:v>0.61788321167883209</c:v>
                </c:pt>
                <c:pt idx="6">
                  <c:v>0.59437621202327084</c:v>
                </c:pt>
                <c:pt idx="7">
                  <c:v>0.64921387196268709</c:v>
                </c:pt>
                <c:pt idx="8">
                  <c:v>0.57853342586167011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0.16550145913375744</c:v>
                </c:pt>
                <c:pt idx="1">
                  <c:v>0.18771907049201611</c:v>
                </c:pt>
                <c:pt idx="2">
                  <c:v>0.17365010799136069</c:v>
                </c:pt>
                <c:pt idx="3">
                  <c:v>0.17394108793807783</c:v>
                </c:pt>
                <c:pt idx="4">
                  <c:v>0.1465324384787472</c:v>
                </c:pt>
                <c:pt idx="5">
                  <c:v>0.15729927007299271</c:v>
                </c:pt>
                <c:pt idx="6">
                  <c:v>0.17162249515190692</c:v>
                </c:pt>
                <c:pt idx="7">
                  <c:v>0.1413525915895584</c:v>
                </c:pt>
                <c:pt idx="8">
                  <c:v>0.18228082350219754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6.1241628351283828E-2</c:v>
                </c:pt>
                <c:pt idx="1">
                  <c:v>3.8686226145657539E-2</c:v>
                </c:pt>
                <c:pt idx="2">
                  <c:v>3.4269258459323257E-2</c:v>
                </c:pt>
                <c:pt idx="3">
                  <c:v>7.1597505912706944E-2</c:v>
                </c:pt>
                <c:pt idx="4">
                  <c:v>2.7404921700223715E-2</c:v>
                </c:pt>
                <c:pt idx="5">
                  <c:v>8.2846715328467158E-2</c:v>
                </c:pt>
                <c:pt idx="6">
                  <c:v>7.9023917259211374E-2</c:v>
                </c:pt>
                <c:pt idx="7">
                  <c:v>7.8537576167907922E-2</c:v>
                </c:pt>
                <c:pt idx="8">
                  <c:v>5.5285681239879716E-2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0.1455144758665575</c:v>
                </c:pt>
                <c:pt idx="1">
                  <c:v>0.14332078411008697</c:v>
                </c:pt>
                <c:pt idx="2">
                  <c:v>0.13477321814254858</c:v>
                </c:pt>
                <c:pt idx="3">
                  <c:v>0.1376048161685659</c:v>
                </c:pt>
                <c:pt idx="4">
                  <c:v>0.2058165548098434</c:v>
                </c:pt>
                <c:pt idx="5">
                  <c:v>0.14197080291970804</c:v>
                </c:pt>
                <c:pt idx="6">
                  <c:v>0.15497737556561086</c:v>
                </c:pt>
                <c:pt idx="7">
                  <c:v>0.13089596027984654</c:v>
                </c:pt>
                <c:pt idx="8">
                  <c:v>0.18390006939625261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510392"/>
        <c:axId val="264516664"/>
      </c:barChart>
      <c:catAx>
        <c:axId val="264510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4516664"/>
        <c:crosses val="autoZero"/>
        <c:auto val="1"/>
        <c:lblAlgn val="ctr"/>
        <c:lblOffset val="100"/>
        <c:noMultiLvlLbl val="0"/>
      </c:catAx>
      <c:valAx>
        <c:axId val="2645166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45103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0.39970447855107399</c:v>
                </c:pt>
                <c:pt idx="1">
                  <c:v>0.38483469176311852</c:v>
                </c:pt>
                <c:pt idx="2">
                  <c:v>0.44965294915805287</c:v>
                </c:pt>
                <c:pt idx="3">
                  <c:v>0.37668492582752772</c:v>
                </c:pt>
                <c:pt idx="4">
                  <c:v>0.36616415064401969</c:v>
                </c:pt>
                <c:pt idx="5">
                  <c:v>0.40066188841473727</c:v>
                </c:pt>
                <c:pt idx="6">
                  <c:v>0.37805720838645818</c:v>
                </c:pt>
                <c:pt idx="7">
                  <c:v>0.41605438734467831</c:v>
                </c:pt>
                <c:pt idx="8">
                  <c:v>0.37680094180172308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3.2334889528725604E-2</c:v>
                </c:pt>
                <c:pt idx="1">
                  <c:v>4.0067622723505225E-2</c:v>
                </c:pt>
                <c:pt idx="2">
                  <c:v>3.3268898261534653E-2</c:v>
                </c:pt>
                <c:pt idx="3">
                  <c:v>3.1613321001181159E-2</c:v>
                </c:pt>
                <c:pt idx="4">
                  <c:v>2.3986322500931832E-2</c:v>
                </c:pt>
                <c:pt idx="5">
                  <c:v>3.0541532522038738E-2</c:v>
                </c:pt>
                <c:pt idx="6">
                  <c:v>3.7392997859498123E-2</c:v>
                </c:pt>
                <c:pt idx="7">
                  <c:v>2.5919861910844947E-2</c:v>
                </c:pt>
                <c:pt idx="8">
                  <c:v>3.5176666767062818E-2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0.14785781832161229</c:v>
                </c:pt>
                <c:pt idx="1">
                  <c:v>9.9205104854926729E-2</c:v>
                </c:pt>
                <c:pt idx="2">
                  <c:v>9.17874388491665E-2</c:v>
                </c:pt>
                <c:pt idx="3">
                  <c:v>0.18521182872383443</c:v>
                </c:pt>
                <c:pt idx="4">
                  <c:v>6.1836614641637977E-2</c:v>
                </c:pt>
                <c:pt idx="5">
                  <c:v>0.17589715998813704</c:v>
                </c:pt>
                <c:pt idx="6">
                  <c:v>0.17230207702746292</c:v>
                </c:pt>
                <c:pt idx="7">
                  <c:v>0.19586689322922035</c:v>
                </c:pt>
                <c:pt idx="8">
                  <c:v>0.11036465427297611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0.4201028135985882</c:v>
                </c:pt>
                <c:pt idx="1">
                  <c:v>0.47589258065844958</c:v>
                </c:pt>
                <c:pt idx="2">
                  <c:v>0.42529071373124605</c:v>
                </c:pt>
                <c:pt idx="3">
                  <c:v>0.4064899244474568</c:v>
                </c:pt>
                <c:pt idx="4">
                  <c:v>0.54801291221341042</c:v>
                </c:pt>
                <c:pt idx="5">
                  <c:v>0.39289941907508702</c:v>
                </c:pt>
                <c:pt idx="6">
                  <c:v>0.41224771672658062</c:v>
                </c:pt>
                <c:pt idx="7">
                  <c:v>0.36215885751525645</c:v>
                </c:pt>
                <c:pt idx="8">
                  <c:v>0.47765773715823795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510000"/>
        <c:axId val="264511176"/>
      </c:barChart>
      <c:catAx>
        <c:axId val="26451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4511176"/>
        <c:crosses val="autoZero"/>
        <c:auto val="1"/>
        <c:lblAlgn val="ctr"/>
        <c:lblOffset val="100"/>
        <c:noMultiLvlLbl val="0"/>
      </c:catAx>
      <c:valAx>
        <c:axId val="2645111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451000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298645.19</c:v>
                </c:pt>
                <c:pt idx="1">
                  <c:v>13359.53</c:v>
                </c:pt>
                <c:pt idx="2">
                  <c:v>69280.14</c:v>
                </c:pt>
                <c:pt idx="3">
                  <c:v>12634.480000000003</c:v>
                </c:pt>
                <c:pt idx="4">
                  <c:v>40514.83</c:v>
                </c:pt>
                <c:pt idx="5">
                  <c:v>676627.91999999969</c:v>
                </c:pt>
                <c:pt idx="6">
                  <c:v>298479.64999999991</c:v>
                </c:pt>
                <c:pt idx="7">
                  <c:v>143363.97</c:v>
                </c:pt>
                <c:pt idx="8">
                  <c:v>20072.900000000005</c:v>
                </c:pt>
                <c:pt idx="9">
                  <c:v>218822.83000000002</c:v>
                </c:pt>
                <c:pt idx="10">
                  <c:v>104589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84184"/>
        <c:axId val="2642837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5026</c:v>
                </c:pt>
                <c:pt idx="1">
                  <c:v>186</c:v>
                </c:pt>
                <c:pt idx="2">
                  <c:v>1451</c:v>
                </c:pt>
                <c:pt idx="3">
                  <c:v>300</c:v>
                </c:pt>
                <c:pt idx="4">
                  <c:v>2993</c:v>
                </c:pt>
                <c:pt idx="5">
                  <c:v>6215</c:v>
                </c:pt>
                <c:pt idx="6">
                  <c:v>3188</c:v>
                </c:pt>
                <c:pt idx="7">
                  <c:v>1309</c:v>
                </c:pt>
                <c:pt idx="8">
                  <c:v>273</c:v>
                </c:pt>
                <c:pt idx="9">
                  <c:v>1056</c:v>
                </c:pt>
                <c:pt idx="10">
                  <c:v>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8104"/>
        <c:axId val="264285360"/>
      </c:lineChart>
      <c:catAx>
        <c:axId val="26428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4285360"/>
        <c:crosses val="autoZero"/>
        <c:auto val="1"/>
        <c:lblAlgn val="ctr"/>
        <c:lblOffset val="100"/>
        <c:noMultiLvlLbl val="0"/>
      </c:catAx>
      <c:valAx>
        <c:axId val="2642853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4288104"/>
        <c:crosses val="autoZero"/>
        <c:crossBetween val="between"/>
      </c:valAx>
      <c:valAx>
        <c:axId val="2642837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4284184"/>
        <c:crosses val="max"/>
        <c:crossBetween val="between"/>
      </c:valAx>
      <c:catAx>
        <c:axId val="264284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28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4605.4400000000005</c:v>
                </c:pt>
                <c:pt idx="1">
                  <c:v>79.41</c:v>
                </c:pt>
                <c:pt idx="2">
                  <c:v>13947.72</c:v>
                </c:pt>
                <c:pt idx="3">
                  <c:v>2842.4600000000005</c:v>
                </c:pt>
                <c:pt idx="4">
                  <c:v>3935.58</c:v>
                </c:pt>
                <c:pt idx="5">
                  <c:v>11198.56</c:v>
                </c:pt>
                <c:pt idx="6">
                  <c:v>67709.360000000015</c:v>
                </c:pt>
                <c:pt idx="7">
                  <c:v>2586.41</c:v>
                </c:pt>
                <c:pt idx="8">
                  <c:v>602.96000000000015</c:v>
                </c:pt>
                <c:pt idx="9">
                  <c:v>21902.049999999996</c:v>
                </c:pt>
                <c:pt idx="10">
                  <c:v>24002.33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85752"/>
        <c:axId val="2642888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235</c:v>
                </c:pt>
                <c:pt idx="1">
                  <c:v>3</c:v>
                </c:pt>
                <c:pt idx="2">
                  <c:v>440</c:v>
                </c:pt>
                <c:pt idx="3">
                  <c:v>80</c:v>
                </c:pt>
                <c:pt idx="4">
                  <c:v>328</c:v>
                </c:pt>
                <c:pt idx="5">
                  <c:v>407</c:v>
                </c:pt>
                <c:pt idx="6">
                  <c:v>2124</c:v>
                </c:pt>
                <c:pt idx="7">
                  <c:v>74</c:v>
                </c:pt>
                <c:pt idx="8">
                  <c:v>16</c:v>
                </c:pt>
                <c:pt idx="9">
                  <c:v>268</c:v>
                </c:pt>
                <c:pt idx="10">
                  <c:v>3908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87712"/>
        <c:axId val="264288496"/>
      </c:lineChart>
      <c:catAx>
        <c:axId val="2642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4288496"/>
        <c:crosses val="autoZero"/>
        <c:auto val="1"/>
        <c:lblAlgn val="ctr"/>
        <c:lblOffset val="100"/>
        <c:noMultiLvlLbl val="0"/>
      </c:catAx>
      <c:valAx>
        <c:axId val="2642884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64287712"/>
        <c:crosses val="autoZero"/>
        <c:crossBetween val="between"/>
      </c:valAx>
      <c:valAx>
        <c:axId val="2642888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4285752"/>
        <c:crosses val="max"/>
        <c:crossBetween val="between"/>
      </c:valAx>
      <c:catAx>
        <c:axId val="264285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288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29.5%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56.2%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714223</v>
      </c>
      <c r="D5" s="30">
        <f>SUM(E5:F5)</f>
        <v>212861</v>
      </c>
      <c r="E5" s="31">
        <f>SUM(E6:E13)</f>
        <v>107546</v>
      </c>
      <c r="F5" s="32">
        <f t="shared" ref="F5:G5" si="0">SUM(F6:F13)</f>
        <v>105315</v>
      </c>
      <c r="G5" s="29">
        <f t="shared" si="0"/>
        <v>224496</v>
      </c>
      <c r="H5" s="33">
        <f>D5/C5</f>
        <v>0.29803156717159768</v>
      </c>
      <c r="I5" s="26"/>
      <c r="J5" s="24">
        <f t="shared" ref="J5:J13" si="1">C5-D5-G5</f>
        <v>276866</v>
      </c>
      <c r="K5" s="58">
        <f>E5/C5</f>
        <v>0.15057762071509878</v>
      </c>
      <c r="L5" s="58">
        <f>F5/C5</f>
        <v>0.14745394645649887</v>
      </c>
    </row>
    <row r="6" spans="1:12" ht="20.100000000000001" customHeight="1" thickTop="1" x14ac:dyDescent="0.15">
      <c r="B6" s="18" t="s">
        <v>18</v>
      </c>
      <c r="C6" s="34">
        <v>183935</v>
      </c>
      <c r="D6" s="35">
        <f t="shared" ref="D6:D13" si="2">SUM(E6:F6)</f>
        <v>42212</v>
      </c>
      <c r="E6" s="36">
        <v>23381</v>
      </c>
      <c r="F6" s="37">
        <v>18831</v>
      </c>
      <c r="G6" s="34">
        <v>59575</v>
      </c>
      <c r="H6" s="38">
        <f t="shared" ref="H6:H13" si="3">D6/C6</f>
        <v>0.22949411476880419</v>
      </c>
      <c r="I6" s="26"/>
      <c r="J6" s="24">
        <f t="shared" si="1"/>
        <v>82148</v>
      </c>
      <c r="K6" s="58">
        <f t="shared" ref="K6:K13" si="4">E6/C6</f>
        <v>0.12711555712615868</v>
      </c>
      <c r="L6" s="58">
        <f t="shared" ref="L6:L13" si="5">F6/C6</f>
        <v>0.1023785576426455</v>
      </c>
    </row>
    <row r="7" spans="1:12" ht="20.100000000000001" customHeight="1" x14ac:dyDescent="0.15">
      <c r="B7" s="19" t="s">
        <v>19</v>
      </c>
      <c r="C7" s="39">
        <v>94964</v>
      </c>
      <c r="D7" s="40">
        <f t="shared" si="2"/>
        <v>29656</v>
      </c>
      <c r="E7" s="41">
        <v>14965</v>
      </c>
      <c r="F7" s="42">
        <v>14691</v>
      </c>
      <c r="G7" s="39">
        <v>29826</v>
      </c>
      <c r="H7" s="43">
        <f t="shared" si="3"/>
        <v>0.31228676129901856</v>
      </c>
      <c r="I7" s="26"/>
      <c r="J7" s="24">
        <f t="shared" si="1"/>
        <v>35482</v>
      </c>
      <c r="K7" s="58">
        <f t="shared" si="4"/>
        <v>0.15758603260182807</v>
      </c>
      <c r="L7" s="58">
        <f t="shared" si="5"/>
        <v>0.15470072869719051</v>
      </c>
    </row>
    <row r="8" spans="1:12" ht="20.100000000000001" customHeight="1" x14ac:dyDescent="0.15">
      <c r="B8" s="19" t="s">
        <v>20</v>
      </c>
      <c r="C8" s="39">
        <v>52742</v>
      </c>
      <c r="D8" s="40">
        <f t="shared" si="2"/>
        <v>18371</v>
      </c>
      <c r="E8" s="41">
        <v>9086</v>
      </c>
      <c r="F8" s="42">
        <v>9285</v>
      </c>
      <c r="G8" s="39">
        <v>16125</v>
      </c>
      <c r="H8" s="43">
        <f t="shared" si="3"/>
        <v>0.34831822835690723</v>
      </c>
      <c r="I8" s="26"/>
      <c r="J8" s="24">
        <f t="shared" si="1"/>
        <v>18246</v>
      </c>
      <c r="K8" s="58">
        <f t="shared" si="4"/>
        <v>0.17227257214364264</v>
      </c>
      <c r="L8" s="58">
        <f t="shared" si="5"/>
        <v>0.17604565621326457</v>
      </c>
    </row>
    <row r="9" spans="1:12" ht="20.100000000000001" customHeight="1" x14ac:dyDescent="0.15">
      <c r="B9" s="19" t="s">
        <v>21</v>
      </c>
      <c r="C9" s="39">
        <v>31922</v>
      </c>
      <c r="D9" s="40">
        <f t="shared" si="2"/>
        <v>9337</v>
      </c>
      <c r="E9" s="41">
        <v>4819</v>
      </c>
      <c r="F9" s="42">
        <v>4518</v>
      </c>
      <c r="G9" s="39">
        <v>10225</v>
      </c>
      <c r="H9" s="43">
        <f t="shared" si="3"/>
        <v>0.29249420462377046</v>
      </c>
      <c r="I9" s="26"/>
      <c r="J9" s="24">
        <f t="shared" si="1"/>
        <v>12360</v>
      </c>
      <c r="K9" s="58">
        <f t="shared" si="4"/>
        <v>0.15096171919052692</v>
      </c>
      <c r="L9" s="58">
        <f t="shared" si="5"/>
        <v>0.14153248543324354</v>
      </c>
    </row>
    <row r="10" spans="1:12" ht="20.100000000000001" customHeight="1" x14ac:dyDescent="0.15">
      <c r="B10" s="19" t="s">
        <v>22</v>
      </c>
      <c r="C10" s="39">
        <v>46073</v>
      </c>
      <c r="D10" s="40">
        <f t="shared" si="2"/>
        <v>13947</v>
      </c>
      <c r="E10" s="41">
        <v>6707</v>
      </c>
      <c r="F10" s="42">
        <v>7240</v>
      </c>
      <c r="G10" s="39">
        <v>14406</v>
      </c>
      <c r="H10" s="43">
        <f t="shared" si="3"/>
        <v>0.30271525622381873</v>
      </c>
      <c r="I10" s="26"/>
      <c r="J10" s="24">
        <f t="shared" si="1"/>
        <v>17720</v>
      </c>
      <c r="K10" s="58">
        <f t="shared" si="4"/>
        <v>0.14557332928179195</v>
      </c>
      <c r="L10" s="58">
        <f t="shared" si="5"/>
        <v>0.15714192694202678</v>
      </c>
    </row>
    <row r="11" spans="1:12" ht="20.100000000000001" customHeight="1" x14ac:dyDescent="0.15">
      <c r="B11" s="19" t="s">
        <v>23</v>
      </c>
      <c r="C11" s="39">
        <v>101866</v>
      </c>
      <c r="D11" s="40">
        <f t="shared" si="2"/>
        <v>30689</v>
      </c>
      <c r="E11" s="41">
        <v>15041</v>
      </c>
      <c r="F11" s="42">
        <v>15648</v>
      </c>
      <c r="G11" s="39">
        <v>32640</v>
      </c>
      <c r="H11" s="43">
        <f t="shared" si="3"/>
        <v>0.30126833290793786</v>
      </c>
      <c r="I11" s="26"/>
      <c r="J11" s="24">
        <f t="shared" si="1"/>
        <v>38537</v>
      </c>
      <c r="K11" s="58">
        <f t="shared" si="4"/>
        <v>0.14765476213849568</v>
      </c>
      <c r="L11" s="58">
        <f t="shared" si="5"/>
        <v>0.15361357076944221</v>
      </c>
    </row>
    <row r="12" spans="1:12" ht="20.100000000000001" customHeight="1" x14ac:dyDescent="0.15">
      <c r="B12" s="19" t="s">
        <v>24</v>
      </c>
      <c r="C12" s="39">
        <v>142943</v>
      </c>
      <c r="D12" s="40">
        <f t="shared" si="2"/>
        <v>48362</v>
      </c>
      <c r="E12" s="41">
        <v>23903</v>
      </c>
      <c r="F12" s="42">
        <v>24459</v>
      </c>
      <c r="G12" s="39">
        <v>43424</v>
      </c>
      <c r="H12" s="43">
        <f t="shared" si="3"/>
        <v>0.3383306632713739</v>
      </c>
      <c r="I12" s="26"/>
      <c r="J12" s="24">
        <f t="shared" si="1"/>
        <v>51157</v>
      </c>
      <c r="K12" s="58">
        <f t="shared" si="4"/>
        <v>0.167220500479212</v>
      </c>
      <c r="L12" s="58">
        <f t="shared" si="5"/>
        <v>0.1711101627921619</v>
      </c>
    </row>
    <row r="13" spans="1:12" ht="20.100000000000001" customHeight="1" x14ac:dyDescent="0.15">
      <c r="B13" s="19" t="s">
        <v>25</v>
      </c>
      <c r="C13" s="39">
        <v>59778</v>
      </c>
      <c r="D13" s="40">
        <f t="shared" si="2"/>
        <v>20287</v>
      </c>
      <c r="E13" s="41">
        <v>9644</v>
      </c>
      <c r="F13" s="42">
        <v>10643</v>
      </c>
      <c r="G13" s="39">
        <v>18275</v>
      </c>
      <c r="H13" s="43">
        <f t="shared" si="3"/>
        <v>0.33937234434072738</v>
      </c>
      <c r="I13" s="26"/>
      <c r="J13" s="24">
        <f t="shared" si="1"/>
        <v>21216</v>
      </c>
      <c r="K13" s="58">
        <f t="shared" si="4"/>
        <v>0.16133025527786143</v>
      </c>
      <c r="L13" s="58">
        <f t="shared" si="5"/>
        <v>0.17804208906286595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7672</v>
      </c>
      <c r="E4" s="46">
        <f t="shared" ref="E4:K4" si="0">SUM(E5:E6)</f>
        <v>5199</v>
      </c>
      <c r="F4" s="46">
        <f t="shared" si="0"/>
        <v>8478</v>
      </c>
      <c r="G4" s="46">
        <f t="shared" si="0"/>
        <v>5087</v>
      </c>
      <c r="H4" s="46">
        <f t="shared" si="0"/>
        <v>4313</v>
      </c>
      <c r="I4" s="46">
        <f t="shared" si="0"/>
        <v>5226</v>
      </c>
      <c r="J4" s="45">
        <f t="shared" si="0"/>
        <v>3173</v>
      </c>
      <c r="K4" s="47">
        <f t="shared" si="0"/>
        <v>39148</v>
      </c>
      <c r="L4" s="55">
        <f>K4/人口統計!D5</f>
        <v>0.18391344586373268</v>
      </c>
    </row>
    <row r="5" spans="1:12" ht="20.100000000000001" customHeight="1" x14ac:dyDescent="0.15">
      <c r="B5" s="115"/>
      <c r="C5" s="116" t="s">
        <v>39</v>
      </c>
      <c r="D5" s="48">
        <v>975</v>
      </c>
      <c r="E5" s="49">
        <v>790</v>
      </c>
      <c r="F5" s="49">
        <v>822</v>
      </c>
      <c r="G5" s="49">
        <v>612</v>
      </c>
      <c r="H5" s="49">
        <v>478</v>
      </c>
      <c r="I5" s="49">
        <v>532</v>
      </c>
      <c r="J5" s="48">
        <v>335</v>
      </c>
      <c r="K5" s="50">
        <f>SUM(D5:J5)</f>
        <v>4544</v>
      </c>
      <c r="L5" s="56">
        <f>K5/人口統計!D5</f>
        <v>2.1347264177092092E-2</v>
      </c>
    </row>
    <row r="6" spans="1:12" ht="20.100000000000001" customHeight="1" x14ac:dyDescent="0.15">
      <c r="B6" s="115"/>
      <c r="C6" s="117" t="s">
        <v>40</v>
      </c>
      <c r="D6" s="51">
        <v>6697</v>
      </c>
      <c r="E6" s="52">
        <v>4409</v>
      </c>
      <c r="F6" s="52">
        <v>7656</v>
      </c>
      <c r="G6" s="52">
        <v>4475</v>
      </c>
      <c r="H6" s="52">
        <v>3835</v>
      </c>
      <c r="I6" s="52">
        <v>4694</v>
      </c>
      <c r="J6" s="51">
        <v>2838</v>
      </c>
      <c r="K6" s="53">
        <f>SUM(D6:J6)</f>
        <v>34604</v>
      </c>
      <c r="L6" s="57">
        <f>K6/人口統計!D5</f>
        <v>0.16256618168664058</v>
      </c>
    </row>
    <row r="7" spans="1:12" ht="20.100000000000001" customHeight="1" thickBot="1" x14ac:dyDescent="0.2">
      <c r="B7" s="193" t="s">
        <v>63</v>
      </c>
      <c r="C7" s="194"/>
      <c r="D7" s="45">
        <v>85</v>
      </c>
      <c r="E7" s="46">
        <v>115</v>
      </c>
      <c r="F7" s="46">
        <v>103</v>
      </c>
      <c r="G7" s="46">
        <v>105</v>
      </c>
      <c r="H7" s="46">
        <v>108</v>
      </c>
      <c r="I7" s="46">
        <v>88</v>
      </c>
      <c r="J7" s="45">
        <v>78</v>
      </c>
      <c r="K7" s="47">
        <f>SUM(D7:J7)</f>
        <v>682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7757</v>
      </c>
      <c r="E8" s="34">
        <f t="shared" ref="E8:K8" si="1">E4+E7</f>
        <v>5314</v>
      </c>
      <c r="F8" s="34">
        <f t="shared" si="1"/>
        <v>8581</v>
      </c>
      <c r="G8" s="34">
        <f t="shared" si="1"/>
        <v>5192</v>
      </c>
      <c r="H8" s="34">
        <f t="shared" si="1"/>
        <v>4421</v>
      </c>
      <c r="I8" s="34">
        <f t="shared" si="1"/>
        <v>5314</v>
      </c>
      <c r="J8" s="35">
        <f t="shared" si="1"/>
        <v>3251</v>
      </c>
      <c r="K8" s="54">
        <f t="shared" si="1"/>
        <v>39830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1246</v>
      </c>
      <c r="E23" s="39">
        <v>826</v>
      </c>
      <c r="F23" s="39">
        <v>1197</v>
      </c>
      <c r="G23" s="39">
        <v>773</v>
      </c>
      <c r="H23" s="39">
        <v>631</v>
      </c>
      <c r="I23" s="39">
        <v>905</v>
      </c>
      <c r="J23" s="40">
        <v>529</v>
      </c>
      <c r="K23" s="167">
        <f t="shared" ref="K23:K30" si="2">SUM(D23:J23)</f>
        <v>6107</v>
      </c>
      <c r="L23" s="188">
        <f>K23/人口統計!D6</f>
        <v>0.14467450014213967</v>
      </c>
    </row>
    <row r="24" spans="1:12" ht="20.100000000000001" customHeight="1" x14ac:dyDescent="0.15">
      <c r="B24" s="197" t="s">
        <v>19</v>
      </c>
      <c r="C24" s="199"/>
      <c r="D24" s="45">
        <v>1111</v>
      </c>
      <c r="E24" s="46">
        <v>851</v>
      </c>
      <c r="F24" s="46">
        <v>1200</v>
      </c>
      <c r="G24" s="46">
        <v>661</v>
      </c>
      <c r="H24" s="46">
        <v>573</v>
      </c>
      <c r="I24" s="46">
        <v>688</v>
      </c>
      <c r="J24" s="45">
        <v>461</v>
      </c>
      <c r="K24" s="47">
        <f t="shared" si="2"/>
        <v>5545</v>
      </c>
      <c r="L24" s="55">
        <f>K24/人口統計!D7</f>
        <v>0.18697734016725115</v>
      </c>
    </row>
    <row r="25" spans="1:12" ht="20.100000000000001" customHeight="1" x14ac:dyDescent="0.15">
      <c r="B25" s="197" t="s">
        <v>20</v>
      </c>
      <c r="C25" s="199"/>
      <c r="D25" s="45">
        <v>793</v>
      </c>
      <c r="E25" s="46">
        <v>492</v>
      </c>
      <c r="F25" s="46">
        <v>832</v>
      </c>
      <c r="G25" s="46">
        <v>559</v>
      </c>
      <c r="H25" s="46">
        <v>449</v>
      </c>
      <c r="I25" s="46">
        <v>473</v>
      </c>
      <c r="J25" s="45">
        <v>269</v>
      </c>
      <c r="K25" s="47">
        <f t="shared" si="2"/>
        <v>3867</v>
      </c>
      <c r="L25" s="55">
        <f>K25/人口統計!D8</f>
        <v>0.21049480158946166</v>
      </c>
    </row>
    <row r="26" spans="1:12" ht="20.100000000000001" customHeight="1" x14ac:dyDescent="0.15">
      <c r="B26" s="197" t="s">
        <v>21</v>
      </c>
      <c r="C26" s="199"/>
      <c r="D26" s="45">
        <v>220</v>
      </c>
      <c r="E26" s="46">
        <v>179</v>
      </c>
      <c r="F26" s="46">
        <v>330</v>
      </c>
      <c r="G26" s="46">
        <v>209</v>
      </c>
      <c r="H26" s="46">
        <v>189</v>
      </c>
      <c r="I26" s="46">
        <v>198</v>
      </c>
      <c r="J26" s="45">
        <v>171</v>
      </c>
      <c r="K26" s="47">
        <f t="shared" si="2"/>
        <v>1496</v>
      </c>
      <c r="L26" s="55">
        <f>K26/人口統計!D9</f>
        <v>0.16022276962621826</v>
      </c>
    </row>
    <row r="27" spans="1:12" ht="20.100000000000001" customHeight="1" x14ac:dyDescent="0.15">
      <c r="B27" s="197" t="s">
        <v>22</v>
      </c>
      <c r="C27" s="199"/>
      <c r="D27" s="45">
        <v>402</v>
      </c>
      <c r="E27" s="46">
        <v>276</v>
      </c>
      <c r="F27" s="46">
        <v>511</v>
      </c>
      <c r="G27" s="46">
        <v>303</v>
      </c>
      <c r="H27" s="46">
        <v>260</v>
      </c>
      <c r="I27" s="46">
        <v>341</v>
      </c>
      <c r="J27" s="45">
        <v>190</v>
      </c>
      <c r="K27" s="47">
        <f t="shared" si="2"/>
        <v>2283</v>
      </c>
      <c r="L27" s="55">
        <f>K27/人口統計!D10</f>
        <v>0.16369111636911163</v>
      </c>
    </row>
    <row r="28" spans="1:12" ht="20.100000000000001" customHeight="1" x14ac:dyDescent="0.15">
      <c r="B28" s="197" t="s">
        <v>23</v>
      </c>
      <c r="C28" s="199"/>
      <c r="D28" s="45">
        <v>721</v>
      </c>
      <c r="E28" s="46">
        <v>658</v>
      </c>
      <c r="F28" s="46">
        <v>1353</v>
      </c>
      <c r="G28" s="46">
        <v>642</v>
      </c>
      <c r="H28" s="46">
        <v>642</v>
      </c>
      <c r="I28" s="46">
        <v>718</v>
      </c>
      <c r="J28" s="45">
        <v>370</v>
      </c>
      <c r="K28" s="47">
        <f t="shared" si="2"/>
        <v>5104</v>
      </c>
      <c r="L28" s="55">
        <f>K28/人口統計!D11</f>
        <v>0.16631366287594904</v>
      </c>
    </row>
    <row r="29" spans="1:12" ht="20.100000000000001" customHeight="1" x14ac:dyDescent="0.15">
      <c r="B29" s="197" t="s">
        <v>24</v>
      </c>
      <c r="C29" s="198"/>
      <c r="D29" s="40">
        <v>2671</v>
      </c>
      <c r="E29" s="39">
        <v>1501</v>
      </c>
      <c r="F29" s="39">
        <v>2336</v>
      </c>
      <c r="G29" s="39">
        <v>1516</v>
      </c>
      <c r="H29" s="39">
        <v>1223</v>
      </c>
      <c r="I29" s="39">
        <v>1369</v>
      </c>
      <c r="J29" s="40">
        <v>831</v>
      </c>
      <c r="K29" s="167">
        <f t="shared" si="2"/>
        <v>11447</v>
      </c>
      <c r="L29" s="168">
        <f>K29/人口統計!D12</f>
        <v>0.23669409867251148</v>
      </c>
    </row>
    <row r="30" spans="1:12" ht="20.100000000000001" customHeight="1" x14ac:dyDescent="0.15">
      <c r="B30" s="197" t="s">
        <v>25</v>
      </c>
      <c r="C30" s="198"/>
      <c r="D30" s="40">
        <v>508</v>
      </c>
      <c r="E30" s="39">
        <v>416</v>
      </c>
      <c r="F30" s="39">
        <v>719</v>
      </c>
      <c r="G30" s="39">
        <v>424</v>
      </c>
      <c r="H30" s="39">
        <v>346</v>
      </c>
      <c r="I30" s="39">
        <v>534</v>
      </c>
      <c r="J30" s="40">
        <v>352</v>
      </c>
      <c r="K30" s="167">
        <f t="shared" si="2"/>
        <v>3299</v>
      </c>
      <c r="L30" s="168">
        <f>K30/人口統計!D13</f>
        <v>0.16261645388672549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29900</v>
      </c>
      <c r="E5" s="174">
        <v>1896390.4400000011</v>
      </c>
      <c r="F5" s="175">
        <v>7883</v>
      </c>
      <c r="G5" s="176">
        <v>153412.28000000006</v>
      </c>
      <c r="H5" s="173">
        <v>2917</v>
      </c>
      <c r="I5" s="174">
        <v>701508.6599999998</v>
      </c>
      <c r="J5" s="175">
        <v>6931</v>
      </c>
      <c r="K5" s="176">
        <v>1993169.9600000002</v>
      </c>
      <c r="M5" s="147">
        <f>Q5+Q7</f>
        <v>37783</v>
      </c>
      <c r="N5" s="119" t="s">
        <v>106</v>
      </c>
      <c r="O5" s="120"/>
      <c r="P5" s="132"/>
      <c r="Q5" s="121">
        <v>29900</v>
      </c>
      <c r="R5" s="122">
        <v>1896390.4400000011</v>
      </c>
      <c r="S5" s="122">
        <f>R5/Q5*100</f>
        <v>6342.4429431438166</v>
      </c>
    </row>
    <row r="6" spans="1:19" ht="20.100000000000001" customHeight="1" thickTop="1" x14ac:dyDescent="0.15">
      <c r="B6" s="203" t="s">
        <v>112</v>
      </c>
      <c r="C6" s="203"/>
      <c r="D6" s="169">
        <v>4855</v>
      </c>
      <c r="E6" s="170">
        <v>279234.63999999996</v>
      </c>
      <c r="F6" s="171">
        <v>1446</v>
      </c>
      <c r="G6" s="172">
        <v>29072.919999999991</v>
      </c>
      <c r="H6" s="169">
        <v>298</v>
      </c>
      <c r="I6" s="170">
        <v>71982.86</v>
      </c>
      <c r="J6" s="171">
        <v>1104</v>
      </c>
      <c r="K6" s="172">
        <v>345305.90999999992</v>
      </c>
      <c r="M6" s="58"/>
      <c r="N6" s="123"/>
      <c r="O6" s="92" t="s">
        <v>103</v>
      </c>
      <c r="P6" s="105"/>
      <c r="Q6" s="96">
        <f>Q5/Q$13</f>
        <v>0.62774243664840124</v>
      </c>
      <c r="R6" s="97">
        <f>R5/R$13</f>
        <v>0.39970447855107399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4565</v>
      </c>
      <c r="E7" s="144">
        <v>284190.21000000002</v>
      </c>
      <c r="F7" s="145">
        <v>1206</v>
      </c>
      <c r="G7" s="146">
        <v>21026.649999999994</v>
      </c>
      <c r="H7" s="143">
        <v>238</v>
      </c>
      <c r="I7" s="144">
        <v>58011.609999999993</v>
      </c>
      <c r="J7" s="145">
        <v>936</v>
      </c>
      <c r="K7" s="146">
        <v>268792.76</v>
      </c>
      <c r="M7" s="58"/>
      <c r="N7" s="124" t="s">
        <v>107</v>
      </c>
      <c r="O7" s="125"/>
      <c r="P7" s="133"/>
      <c r="Q7" s="126">
        <v>7883</v>
      </c>
      <c r="R7" s="127">
        <v>153412.28000000006</v>
      </c>
      <c r="S7" s="127">
        <f>R7/Q7*100</f>
        <v>1946.1154382849177</v>
      </c>
    </row>
    <row r="8" spans="1:19" ht="20.100000000000001" customHeight="1" x14ac:dyDescent="0.15">
      <c r="B8" s="200" t="s">
        <v>114</v>
      </c>
      <c r="C8" s="200"/>
      <c r="D8" s="143">
        <v>2869</v>
      </c>
      <c r="E8" s="144">
        <v>181986.79</v>
      </c>
      <c r="F8" s="145">
        <v>809</v>
      </c>
      <c r="G8" s="146">
        <v>15273.26</v>
      </c>
      <c r="H8" s="143">
        <v>333</v>
      </c>
      <c r="I8" s="144">
        <v>89480.900000000009</v>
      </c>
      <c r="J8" s="145">
        <v>640</v>
      </c>
      <c r="K8" s="146">
        <v>196386.4</v>
      </c>
      <c r="L8" s="87"/>
      <c r="M8" s="86"/>
      <c r="N8" s="128"/>
      <c r="O8" s="92" t="s">
        <v>103</v>
      </c>
      <c r="P8" s="105"/>
      <c r="Q8" s="96">
        <f>Q7/Q$13</f>
        <v>0.16550145913375744</v>
      </c>
      <c r="R8" s="97">
        <f>R7/R$13</f>
        <v>3.2334889528725604E-2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1109</v>
      </c>
      <c r="E9" s="144">
        <v>70200.719999999987</v>
      </c>
      <c r="F9" s="145">
        <v>262</v>
      </c>
      <c r="G9" s="146">
        <v>4598.6400000000003</v>
      </c>
      <c r="H9" s="143">
        <v>49</v>
      </c>
      <c r="I9" s="144">
        <v>11855.269999999999</v>
      </c>
      <c r="J9" s="145">
        <v>368</v>
      </c>
      <c r="K9" s="146">
        <v>105064.63</v>
      </c>
      <c r="L9" s="87"/>
      <c r="M9" s="86"/>
      <c r="N9" s="124" t="s">
        <v>108</v>
      </c>
      <c r="O9" s="125"/>
      <c r="P9" s="133"/>
      <c r="Q9" s="126">
        <v>2917</v>
      </c>
      <c r="R9" s="127">
        <v>701508.6599999998</v>
      </c>
      <c r="S9" s="127">
        <f>R9/Q9*100</f>
        <v>24048.977031196428</v>
      </c>
    </row>
    <row r="10" spans="1:19" ht="20.100000000000001" customHeight="1" x14ac:dyDescent="0.15">
      <c r="B10" s="200" t="s">
        <v>116</v>
      </c>
      <c r="C10" s="200"/>
      <c r="D10" s="143">
        <v>1693</v>
      </c>
      <c r="E10" s="144">
        <v>115561.41</v>
      </c>
      <c r="F10" s="145">
        <v>431</v>
      </c>
      <c r="G10" s="146">
        <v>8808.9800000000014</v>
      </c>
      <c r="H10" s="143">
        <v>227</v>
      </c>
      <c r="I10" s="144">
        <v>50733.360000000015</v>
      </c>
      <c r="J10" s="145">
        <v>389</v>
      </c>
      <c r="K10" s="146">
        <v>113322.51000000001</v>
      </c>
      <c r="L10" s="87"/>
      <c r="M10" s="86"/>
      <c r="N10" s="93"/>
      <c r="O10" s="92" t="s">
        <v>103</v>
      </c>
      <c r="P10" s="105"/>
      <c r="Q10" s="96">
        <f>Q9/Q$13</f>
        <v>6.1241628351283828E-2</v>
      </c>
      <c r="R10" s="97">
        <f>R9/R$13</f>
        <v>0.14785781832161229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3678</v>
      </c>
      <c r="E11" s="144">
        <v>247057.21000000002</v>
      </c>
      <c r="F11" s="145">
        <v>1062</v>
      </c>
      <c r="G11" s="146">
        <v>24436.010000000006</v>
      </c>
      <c r="H11" s="143">
        <v>489</v>
      </c>
      <c r="I11" s="144">
        <v>112597.96</v>
      </c>
      <c r="J11" s="145">
        <v>959</v>
      </c>
      <c r="K11" s="146">
        <v>269400.42</v>
      </c>
      <c r="L11" s="87"/>
      <c r="M11" s="86"/>
      <c r="N11" s="124" t="s">
        <v>109</v>
      </c>
      <c r="O11" s="125"/>
      <c r="P11" s="133"/>
      <c r="Q11" s="99">
        <v>6931</v>
      </c>
      <c r="R11" s="100">
        <v>1993169.9600000002</v>
      </c>
      <c r="S11" s="100">
        <f>R11/Q11*100</f>
        <v>28757.321598614919</v>
      </c>
    </row>
    <row r="12" spans="1:19" ht="20.100000000000001" customHeight="1" thickBot="1" x14ac:dyDescent="0.2">
      <c r="B12" s="200" t="s">
        <v>118</v>
      </c>
      <c r="C12" s="200"/>
      <c r="D12" s="143">
        <v>8630</v>
      </c>
      <c r="E12" s="144">
        <v>542512.44999999995</v>
      </c>
      <c r="F12" s="145">
        <v>1879</v>
      </c>
      <c r="G12" s="146">
        <v>33798.1</v>
      </c>
      <c r="H12" s="143">
        <v>1044</v>
      </c>
      <c r="I12" s="144">
        <v>255399.84999999998</v>
      </c>
      <c r="J12" s="145">
        <v>1740</v>
      </c>
      <c r="K12" s="146">
        <v>472235.58999999991</v>
      </c>
      <c r="L12" s="87"/>
      <c r="M12" s="86"/>
      <c r="N12" s="123"/>
      <c r="O12" s="82" t="s">
        <v>103</v>
      </c>
      <c r="P12" s="106"/>
      <c r="Q12" s="101">
        <f>Q11/Q$13</f>
        <v>0.1455144758665575</v>
      </c>
      <c r="R12" s="102">
        <f>R11/R$13</f>
        <v>0.4201028135985882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2501</v>
      </c>
      <c r="E13" s="144">
        <v>175647.01</v>
      </c>
      <c r="F13" s="145">
        <v>788</v>
      </c>
      <c r="G13" s="146">
        <v>16397.72</v>
      </c>
      <c r="H13" s="143">
        <v>239</v>
      </c>
      <c r="I13" s="144">
        <v>51446.85</v>
      </c>
      <c r="J13" s="145">
        <v>795</v>
      </c>
      <c r="K13" s="146">
        <v>222661.74</v>
      </c>
      <c r="M13" s="58"/>
      <c r="N13" s="129" t="s">
        <v>110</v>
      </c>
      <c r="O13" s="130"/>
      <c r="P13" s="131"/>
      <c r="Q13" s="94">
        <f>Q5+Q7+Q9+Q11</f>
        <v>47631</v>
      </c>
      <c r="R13" s="95">
        <f>R5+R7+R9+R11</f>
        <v>4744481.3400000008</v>
      </c>
      <c r="S13" s="95">
        <f>R13/Q13*100</f>
        <v>9960.9106254330181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0.62774243664840124</v>
      </c>
      <c r="O16" s="58">
        <f>F5/(D5+F5+H5+J5)</f>
        <v>0.16550145913375744</v>
      </c>
      <c r="P16" s="58">
        <f>H5/(D5+F5+H5+J5)</f>
        <v>6.1241628351283828E-2</v>
      </c>
      <c r="Q16" s="58">
        <f>J5/(D5+F5+H5+J5)</f>
        <v>0.1455144758665575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0.63027391925223941</v>
      </c>
      <c r="O17" s="58">
        <f t="shared" ref="O17:O23" si="1">F6/(D6+F6+H6+J6)</f>
        <v>0.18771907049201611</v>
      </c>
      <c r="P17" s="58">
        <f t="shared" ref="P17:P23" si="2">H6/(D6+F6+H6+J6)</f>
        <v>3.8686226145657539E-2</v>
      </c>
      <c r="Q17" s="58">
        <f t="shared" ref="Q17:Q23" si="3">J6/(D6+F6+H6+J6)</f>
        <v>0.14332078411008697</v>
      </c>
    </row>
    <row r="18" spans="13:17" ht="20.100000000000001" customHeight="1" x14ac:dyDescent="0.15">
      <c r="M18" s="14" t="s">
        <v>133</v>
      </c>
      <c r="N18" s="58">
        <f t="shared" si="0"/>
        <v>0.6573074154067674</v>
      </c>
      <c r="O18" s="58">
        <f t="shared" si="1"/>
        <v>0.17365010799136069</v>
      </c>
      <c r="P18" s="58">
        <f t="shared" si="2"/>
        <v>3.4269258459323257E-2</v>
      </c>
      <c r="Q18" s="58">
        <f t="shared" si="3"/>
        <v>0.13477321814254858</v>
      </c>
    </row>
    <row r="19" spans="13:17" ht="20.100000000000001" customHeight="1" x14ac:dyDescent="0.15">
      <c r="M19" s="14" t="s">
        <v>134</v>
      </c>
      <c r="N19" s="58">
        <f t="shared" si="0"/>
        <v>0.61685658998064929</v>
      </c>
      <c r="O19" s="58">
        <f t="shared" si="1"/>
        <v>0.17394108793807783</v>
      </c>
      <c r="P19" s="58">
        <f t="shared" si="2"/>
        <v>7.1597505912706944E-2</v>
      </c>
      <c r="Q19" s="58">
        <f t="shared" si="3"/>
        <v>0.1376048161685659</v>
      </c>
    </row>
    <row r="20" spans="13:17" ht="20.100000000000001" customHeight="1" x14ac:dyDescent="0.15">
      <c r="M20" s="14" t="s">
        <v>135</v>
      </c>
      <c r="N20" s="58">
        <f t="shared" si="0"/>
        <v>0.62024608501118572</v>
      </c>
      <c r="O20" s="58">
        <f t="shared" si="1"/>
        <v>0.1465324384787472</v>
      </c>
      <c r="P20" s="58">
        <f t="shared" si="2"/>
        <v>2.7404921700223715E-2</v>
      </c>
      <c r="Q20" s="58">
        <f t="shared" si="3"/>
        <v>0.2058165548098434</v>
      </c>
    </row>
    <row r="21" spans="13:17" ht="20.100000000000001" customHeight="1" x14ac:dyDescent="0.15">
      <c r="M21" s="14" t="s">
        <v>136</v>
      </c>
      <c r="N21" s="58">
        <f t="shared" si="0"/>
        <v>0.61788321167883209</v>
      </c>
      <c r="O21" s="58">
        <f t="shared" si="1"/>
        <v>0.15729927007299271</v>
      </c>
      <c r="P21" s="58">
        <f t="shared" si="2"/>
        <v>8.2846715328467158E-2</v>
      </c>
      <c r="Q21" s="58">
        <f t="shared" si="3"/>
        <v>0.14197080291970804</v>
      </c>
    </row>
    <row r="22" spans="13:17" ht="20.100000000000001" customHeight="1" x14ac:dyDescent="0.15">
      <c r="M22" s="14" t="s">
        <v>137</v>
      </c>
      <c r="N22" s="58">
        <f t="shared" si="0"/>
        <v>0.59437621202327084</v>
      </c>
      <c r="O22" s="58">
        <f t="shared" si="1"/>
        <v>0.17162249515190692</v>
      </c>
      <c r="P22" s="58">
        <f t="shared" si="2"/>
        <v>7.9023917259211374E-2</v>
      </c>
      <c r="Q22" s="58">
        <f t="shared" si="3"/>
        <v>0.15497737556561086</v>
      </c>
    </row>
    <row r="23" spans="13:17" ht="20.100000000000001" customHeight="1" x14ac:dyDescent="0.15">
      <c r="M23" s="14" t="s">
        <v>138</v>
      </c>
      <c r="N23" s="58">
        <f t="shared" si="0"/>
        <v>0.64921387196268709</v>
      </c>
      <c r="O23" s="58">
        <f t="shared" si="1"/>
        <v>0.1413525915895584</v>
      </c>
      <c r="P23" s="58">
        <f t="shared" si="2"/>
        <v>7.8537576167907922E-2</v>
      </c>
      <c r="Q23" s="58">
        <f t="shared" si="3"/>
        <v>0.13089596027984654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0.57853342586167011</v>
      </c>
      <c r="O24" s="58">
        <f t="shared" ref="O24" si="5">F13/(D13+F13+H13+J13)</f>
        <v>0.18228082350219754</v>
      </c>
      <c r="P24" s="58">
        <f t="shared" ref="P24" si="6">H13/(D13+F13+H13+J13)</f>
        <v>5.5285681239879716E-2</v>
      </c>
      <c r="Q24" s="58">
        <f t="shared" ref="Q24" si="7">J13/(D13+F13+H13+J13)</f>
        <v>0.18390006939625261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0.39970447855107399</v>
      </c>
      <c r="O29" s="58">
        <f>G5/(E5+G5+I5+K5)</f>
        <v>3.2334889528725604E-2</v>
      </c>
      <c r="P29" s="58">
        <f>I5/(E5+G5+I5+K5)</f>
        <v>0.14785781832161229</v>
      </c>
      <c r="Q29" s="58">
        <f>K5/(E5+G5+I5+K5)</f>
        <v>0.4201028135985882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0.38483469176311852</v>
      </c>
      <c r="O30" s="58">
        <f t="shared" ref="O30:O37" si="9">G6/(E6+G6+I6+K6)</f>
        <v>4.0067622723505225E-2</v>
      </c>
      <c r="P30" s="58">
        <f t="shared" ref="P30:P37" si="10">I6/(E6+G6+I6+K6)</f>
        <v>9.9205104854926729E-2</v>
      </c>
      <c r="Q30" s="58">
        <f t="shared" ref="Q30:Q37" si="11">K6/(E6+G6+I6+K6)</f>
        <v>0.47589258065844958</v>
      </c>
    </row>
    <row r="31" spans="13:17" ht="20.100000000000001" customHeight="1" x14ac:dyDescent="0.15">
      <c r="M31" s="14" t="s">
        <v>133</v>
      </c>
      <c r="N31" s="58">
        <f t="shared" si="8"/>
        <v>0.44965294915805287</v>
      </c>
      <c r="O31" s="58">
        <f t="shared" si="9"/>
        <v>3.3268898261534653E-2</v>
      </c>
      <c r="P31" s="58">
        <f t="shared" si="10"/>
        <v>9.17874388491665E-2</v>
      </c>
      <c r="Q31" s="58">
        <f t="shared" si="11"/>
        <v>0.42529071373124605</v>
      </c>
    </row>
    <row r="32" spans="13:17" ht="20.100000000000001" customHeight="1" x14ac:dyDescent="0.15">
      <c r="M32" s="14" t="s">
        <v>134</v>
      </c>
      <c r="N32" s="58">
        <f t="shared" si="8"/>
        <v>0.37668492582752772</v>
      </c>
      <c r="O32" s="58">
        <f t="shared" si="9"/>
        <v>3.1613321001181159E-2</v>
      </c>
      <c r="P32" s="58">
        <f t="shared" si="10"/>
        <v>0.18521182872383443</v>
      </c>
      <c r="Q32" s="58">
        <f t="shared" si="11"/>
        <v>0.4064899244474568</v>
      </c>
    </row>
    <row r="33" spans="13:17" ht="20.100000000000001" customHeight="1" x14ac:dyDescent="0.15">
      <c r="M33" s="14" t="s">
        <v>135</v>
      </c>
      <c r="N33" s="58">
        <f t="shared" si="8"/>
        <v>0.36616415064401969</v>
      </c>
      <c r="O33" s="58">
        <f t="shared" si="9"/>
        <v>2.3986322500931832E-2</v>
      </c>
      <c r="P33" s="58">
        <f t="shared" si="10"/>
        <v>6.1836614641637977E-2</v>
      </c>
      <c r="Q33" s="58">
        <f t="shared" si="11"/>
        <v>0.54801291221341042</v>
      </c>
    </row>
    <row r="34" spans="13:17" ht="20.100000000000001" customHeight="1" x14ac:dyDescent="0.15">
      <c r="M34" s="14" t="s">
        <v>136</v>
      </c>
      <c r="N34" s="58">
        <f t="shared" si="8"/>
        <v>0.40066188841473727</v>
      </c>
      <c r="O34" s="58">
        <f t="shared" si="9"/>
        <v>3.0541532522038738E-2</v>
      </c>
      <c r="P34" s="58">
        <f t="shared" si="10"/>
        <v>0.17589715998813704</v>
      </c>
      <c r="Q34" s="58">
        <f t="shared" si="11"/>
        <v>0.39289941907508702</v>
      </c>
    </row>
    <row r="35" spans="13:17" ht="20.100000000000001" customHeight="1" x14ac:dyDescent="0.15">
      <c r="M35" s="14" t="s">
        <v>137</v>
      </c>
      <c r="N35" s="58">
        <f t="shared" si="8"/>
        <v>0.37805720838645818</v>
      </c>
      <c r="O35" s="58">
        <f t="shared" si="9"/>
        <v>3.7392997859498123E-2</v>
      </c>
      <c r="P35" s="58">
        <f t="shared" si="10"/>
        <v>0.17230207702746292</v>
      </c>
      <c r="Q35" s="58">
        <f t="shared" si="11"/>
        <v>0.41224771672658062</v>
      </c>
    </row>
    <row r="36" spans="13:17" ht="20.100000000000001" customHeight="1" x14ac:dyDescent="0.15">
      <c r="M36" s="14" t="s">
        <v>138</v>
      </c>
      <c r="N36" s="58">
        <f t="shared" si="8"/>
        <v>0.41605438734467831</v>
      </c>
      <c r="O36" s="58">
        <f t="shared" si="9"/>
        <v>2.5919861910844947E-2</v>
      </c>
      <c r="P36" s="58">
        <f t="shared" si="10"/>
        <v>0.19586689322922035</v>
      </c>
      <c r="Q36" s="58">
        <f t="shared" si="11"/>
        <v>0.36215885751525645</v>
      </c>
    </row>
    <row r="37" spans="13:17" ht="20.100000000000001" customHeight="1" x14ac:dyDescent="0.15">
      <c r="M37" s="14" t="s">
        <v>139</v>
      </c>
      <c r="N37" s="58">
        <f t="shared" si="8"/>
        <v>0.37680094180172308</v>
      </c>
      <c r="O37" s="58">
        <f t="shared" si="9"/>
        <v>3.5176666767062818E-2</v>
      </c>
      <c r="P37" s="58">
        <f t="shared" si="10"/>
        <v>0.11036465427297611</v>
      </c>
      <c r="Q37" s="58">
        <f t="shared" si="11"/>
        <v>0.47765773715823795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5026</v>
      </c>
      <c r="F5" s="149">
        <f>E5/SUM(E$5:E$15)</f>
        <v>0.16809364548494984</v>
      </c>
      <c r="G5" s="150">
        <v>298645.19</v>
      </c>
      <c r="H5" s="151">
        <f>G5/SUM(G$5:G$15)</f>
        <v>0.15748085610471652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186</v>
      </c>
      <c r="F6" s="153">
        <f t="shared" ref="F6:F15" si="0">E6/SUM(E$5:E$15)</f>
        <v>6.2207357859531773E-3</v>
      </c>
      <c r="G6" s="154">
        <v>13359.53</v>
      </c>
      <c r="H6" s="155">
        <f t="shared" ref="H6:H15" si="1">G6/SUM(G$5:G$15)</f>
        <v>7.0447149058608426E-3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1451</v>
      </c>
      <c r="F7" s="153">
        <f t="shared" si="0"/>
        <v>4.8528428093645486E-2</v>
      </c>
      <c r="G7" s="154">
        <v>69280.14</v>
      </c>
      <c r="H7" s="155">
        <f t="shared" si="1"/>
        <v>3.6532635125496628E-2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300</v>
      </c>
      <c r="F8" s="153">
        <f t="shared" si="0"/>
        <v>1.0033444816053512E-2</v>
      </c>
      <c r="G8" s="154">
        <v>12634.480000000003</v>
      </c>
      <c r="H8" s="155">
        <f t="shared" si="1"/>
        <v>6.6623833011940333E-3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2993</v>
      </c>
      <c r="F9" s="153">
        <f t="shared" si="0"/>
        <v>0.10010033444816054</v>
      </c>
      <c r="G9" s="154">
        <v>40514.83</v>
      </c>
      <c r="H9" s="155">
        <f t="shared" si="1"/>
        <v>2.1364181734643214E-2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6215</v>
      </c>
      <c r="F10" s="153">
        <f t="shared" si="0"/>
        <v>0.20785953177257524</v>
      </c>
      <c r="G10" s="154">
        <v>676627.91999999969</v>
      </c>
      <c r="H10" s="155">
        <f t="shared" si="1"/>
        <v>0.35679779107091458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3188</v>
      </c>
      <c r="F11" s="153">
        <f t="shared" si="0"/>
        <v>0.10662207357859532</v>
      </c>
      <c r="G11" s="154">
        <v>298479.64999999991</v>
      </c>
      <c r="H11" s="155">
        <f t="shared" si="1"/>
        <v>0.15739356395405577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1309</v>
      </c>
      <c r="F12" s="153">
        <f t="shared" si="0"/>
        <v>4.377926421404682E-2</v>
      </c>
      <c r="G12" s="154">
        <v>143363.97</v>
      </c>
      <c r="H12" s="155">
        <f t="shared" si="1"/>
        <v>7.5598340392393049E-2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273</v>
      </c>
      <c r="F13" s="153">
        <f t="shared" si="0"/>
        <v>9.1304347826086964E-3</v>
      </c>
      <c r="G13" s="154">
        <v>20072.900000000005</v>
      </c>
      <c r="H13" s="155">
        <f t="shared" si="1"/>
        <v>1.0584792865756067E-2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1056</v>
      </c>
      <c r="F14" s="153">
        <f t="shared" si="0"/>
        <v>3.5317725752508362E-2</v>
      </c>
      <c r="G14" s="154">
        <v>218822.83000000002</v>
      </c>
      <c r="H14" s="155">
        <f t="shared" si="1"/>
        <v>0.11538912313858746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7903</v>
      </c>
      <c r="F15" s="157">
        <f t="shared" si="0"/>
        <v>0.26431438127090301</v>
      </c>
      <c r="G15" s="158">
        <v>104589</v>
      </c>
      <c r="H15" s="159">
        <f t="shared" si="1"/>
        <v>5.5151617406381789E-2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235</v>
      </c>
      <c r="F16" s="161">
        <f>E16/SUM(E$16:E$26)</f>
        <v>2.9810985665355828E-2</v>
      </c>
      <c r="G16" s="162">
        <v>4605.4400000000005</v>
      </c>
      <c r="H16" s="163">
        <f>G16/SUM(G$16:G$26)</f>
        <v>3.0020021865263979E-2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3</v>
      </c>
      <c r="F17" s="153">
        <f t="shared" ref="F17:F26" si="2">E17/SUM(E$16:E$26)</f>
        <v>3.80565774451351E-4</v>
      </c>
      <c r="G17" s="154">
        <v>79.41</v>
      </c>
      <c r="H17" s="155">
        <f t="shared" ref="H17:H26" si="3">G17/SUM(G$16:G$26)</f>
        <v>5.1762479509462984E-4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440</v>
      </c>
      <c r="F18" s="153">
        <f t="shared" si="2"/>
        <v>5.5816313586198145E-2</v>
      </c>
      <c r="G18" s="154">
        <v>13947.72</v>
      </c>
      <c r="H18" s="155">
        <f t="shared" si="3"/>
        <v>9.0916581123753573E-2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80</v>
      </c>
      <c r="F19" s="153">
        <f t="shared" si="2"/>
        <v>1.0148420652036028E-2</v>
      </c>
      <c r="G19" s="154">
        <v>2842.4600000000005</v>
      </c>
      <c r="H19" s="155">
        <f t="shared" si="3"/>
        <v>1.852824298028815E-2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328</v>
      </c>
      <c r="F20" s="153">
        <f t="shared" si="2"/>
        <v>4.1608524673347712E-2</v>
      </c>
      <c r="G20" s="154">
        <v>3935.58</v>
      </c>
      <c r="H20" s="155">
        <f t="shared" si="3"/>
        <v>2.5653617819903329E-2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407</v>
      </c>
      <c r="F21" s="153">
        <f t="shared" si="2"/>
        <v>5.1630090067233285E-2</v>
      </c>
      <c r="G21" s="154">
        <v>11198.56</v>
      </c>
      <c r="H21" s="155">
        <f t="shared" si="3"/>
        <v>7.2996503278616273E-2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2124</v>
      </c>
      <c r="F22" s="153">
        <f t="shared" si="2"/>
        <v>0.26944056831155649</v>
      </c>
      <c r="G22" s="154">
        <v>67709.360000000015</v>
      </c>
      <c r="H22" s="155">
        <f t="shared" si="3"/>
        <v>0.44135554207264244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74</v>
      </c>
      <c r="F23" s="153">
        <f t="shared" si="2"/>
        <v>9.3872891031333248E-3</v>
      </c>
      <c r="G23" s="154">
        <v>2586.41</v>
      </c>
      <c r="H23" s="155">
        <f t="shared" si="3"/>
        <v>1.6859211009705347E-2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16</v>
      </c>
      <c r="F24" s="153">
        <f t="shared" si="2"/>
        <v>2.0296841304072053E-3</v>
      </c>
      <c r="G24" s="154">
        <v>602.96000000000015</v>
      </c>
      <c r="H24" s="155">
        <f t="shared" si="3"/>
        <v>3.9303242217637339E-3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268</v>
      </c>
      <c r="F25" s="153">
        <f t="shared" si="2"/>
        <v>3.3997209184320691E-2</v>
      </c>
      <c r="G25" s="154">
        <v>21902.049999999996</v>
      </c>
      <c r="H25" s="155">
        <f t="shared" si="3"/>
        <v>0.14276595067878525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3908</v>
      </c>
      <c r="F26" s="157">
        <f t="shared" si="2"/>
        <v>0.4957503488519599</v>
      </c>
      <c r="G26" s="158">
        <v>24002.33</v>
      </c>
      <c r="H26" s="159">
        <f t="shared" si="3"/>
        <v>0.1564563801541832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103</v>
      </c>
      <c r="F27" s="161">
        <f>E27/SUM(E$27:E$36)</f>
        <v>3.5310250257113471E-2</v>
      </c>
      <c r="G27" s="162">
        <v>13094.6</v>
      </c>
      <c r="H27" s="163">
        <f>G27/SUM(G$27:G$36)</f>
        <v>1.866634119670027E-2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1.0284538909838875E-3</v>
      </c>
      <c r="G28" s="154">
        <v>368.40999999999997</v>
      </c>
      <c r="H28" s="155">
        <f t="shared" ref="H28:H36" si="5">G28/SUM(G$27:G$36)</f>
        <v>5.251681426142338E-4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176</v>
      </c>
      <c r="F29" s="153">
        <f t="shared" si="4"/>
        <v>6.0335961604388068E-2</v>
      </c>
      <c r="G29" s="154">
        <v>26668.489999999998</v>
      </c>
      <c r="H29" s="155">
        <f t="shared" si="5"/>
        <v>3.8015909881996331E-2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7</v>
      </c>
      <c r="F30" s="153">
        <f t="shared" si="4"/>
        <v>2.3997257456290708E-3</v>
      </c>
      <c r="G30" s="154">
        <v>230.82999999999998</v>
      </c>
      <c r="H30" s="155">
        <f t="shared" si="5"/>
        <v>3.2904796927239651E-4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521</v>
      </c>
      <c r="F31" s="153">
        <f t="shared" si="4"/>
        <v>0.17860815906753513</v>
      </c>
      <c r="G31" s="154">
        <v>109992.53999999998</v>
      </c>
      <c r="H31" s="155">
        <f t="shared" si="5"/>
        <v>0.15679427250406291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124</v>
      </c>
      <c r="F32" s="153">
        <f t="shared" si="4"/>
        <v>4.2509427494000683E-2</v>
      </c>
      <c r="G32" s="154">
        <v>7752.4600000000009</v>
      </c>
      <c r="H32" s="155">
        <f t="shared" si="5"/>
        <v>1.1051125156459228E-2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1920</v>
      </c>
      <c r="F33" s="153">
        <f t="shared" si="4"/>
        <v>0.65821049022968803</v>
      </c>
      <c r="G33" s="154">
        <v>529214.82999999984</v>
      </c>
      <c r="H33" s="155">
        <f t="shared" si="5"/>
        <v>0.75439529142804884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21</v>
      </c>
      <c r="F34" s="153">
        <f t="shared" si="4"/>
        <v>7.1991772368872132E-3</v>
      </c>
      <c r="G34" s="154">
        <v>4990.6799999999994</v>
      </c>
      <c r="H34" s="155">
        <f t="shared" si="5"/>
        <v>7.1142101082544021E-3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28</v>
      </c>
      <c r="F35" s="153">
        <f t="shared" si="4"/>
        <v>9.598902982516283E-3</v>
      </c>
      <c r="G35" s="154">
        <v>6263.85</v>
      </c>
      <c r="H35" s="155">
        <f t="shared" si="5"/>
        <v>8.9291128636957984E-3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14</v>
      </c>
      <c r="F36" s="157">
        <f t="shared" si="4"/>
        <v>4.7994514912581415E-3</v>
      </c>
      <c r="G36" s="158">
        <v>2931.97</v>
      </c>
      <c r="H36" s="159">
        <f t="shared" si="5"/>
        <v>4.1795207488956737E-3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3630</v>
      </c>
      <c r="F37" s="161">
        <f>E37/SUM(E$37:E$39)</f>
        <v>0.52373394892511904</v>
      </c>
      <c r="G37" s="162">
        <v>969926.69999999984</v>
      </c>
      <c r="H37" s="163">
        <f>G37/SUM(G$37:G$39)</f>
        <v>0.48662518473838534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2738</v>
      </c>
      <c r="F38" s="153">
        <f t="shared" ref="F38:F39" si="6">E38/SUM(E$37:E$39)</f>
        <v>0.39503679122781704</v>
      </c>
      <c r="G38" s="154">
        <v>811835.60999999975</v>
      </c>
      <c r="H38" s="155">
        <f t="shared" ref="H38:H39" si="7">G38/SUM(G$37:G$39)</f>
        <v>0.40730877260462023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563</v>
      </c>
      <c r="F39" s="157">
        <f t="shared" si="6"/>
        <v>8.1229259847063917E-2</v>
      </c>
      <c r="G39" s="158">
        <v>211407.65</v>
      </c>
      <c r="H39" s="159">
        <f t="shared" si="7"/>
        <v>0.10606604265699451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47631</v>
      </c>
      <c r="F40" s="164">
        <f>E40/E$40</f>
        <v>1</v>
      </c>
      <c r="G40" s="165">
        <f>SUM(G5:G39)</f>
        <v>4744481.34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3139</v>
      </c>
      <c r="E4" s="65">
        <v>56068.239999999991</v>
      </c>
      <c r="F4" s="65">
        <f>E4*1000/D4</f>
        <v>17861.815864925135</v>
      </c>
      <c r="G4" s="65">
        <v>50030</v>
      </c>
      <c r="H4" s="61">
        <f>F4/G4</f>
        <v>0.35702210403608103</v>
      </c>
      <c r="K4" s="14">
        <f>D4*G4</f>
        <v>157044170</v>
      </c>
      <c r="L4" s="14" t="s">
        <v>27</v>
      </c>
      <c r="M4" s="24">
        <f>G4-F4</f>
        <v>32168.184135074865</v>
      </c>
    </row>
    <row r="5" spans="1:13" s="14" customFormat="1" ht="20.100000000000001" customHeight="1" x14ac:dyDescent="0.15">
      <c r="B5" s="234" t="s">
        <v>28</v>
      </c>
      <c r="C5" s="235"/>
      <c r="D5" s="62">
        <v>3144</v>
      </c>
      <c r="E5" s="66">
        <v>97297.51</v>
      </c>
      <c r="F5" s="66">
        <f t="shared" ref="F5:F13" si="0">E5*1000/D5</f>
        <v>30947.045165394404</v>
      </c>
      <c r="G5" s="66">
        <v>104730</v>
      </c>
      <c r="H5" s="63">
        <f t="shared" ref="H5:H10" si="1">F5/G5</f>
        <v>0.2954936041764003</v>
      </c>
      <c r="K5" s="14">
        <f t="shared" ref="K5:K10" si="2">D5*G5</f>
        <v>329271120</v>
      </c>
      <c r="L5" s="14" t="s">
        <v>28</v>
      </c>
      <c r="M5" s="24">
        <f t="shared" ref="M5:M10" si="3">G5-F5</f>
        <v>73782.954834605596</v>
      </c>
    </row>
    <row r="6" spans="1:13" s="14" customFormat="1" ht="20.100000000000001" customHeight="1" x14ac:dyDescent="0.15">
      <c r="B6" s="234" t="s">
        <v>29</v>
      </c>
      <c r="C6" s="235"/>
      <c r="D6" s="62">
        <v>6147</v>
      </c>
      <c r="E6" s="66">
        <v>571629.7699999999</v>
      </c>
      <c r="F6" s="66">
        <f t="shared" si="0"/>
        <v>92993.292663087661</v>
      </c>
      <c r="G6" s="66">
        <v>166920</v>
      </c>
      <c r="H6" s="63">
        <f t="shared" si="1"/>
        <v>0.55711294430318514</v>
      </c>
      <c r="K6" s="14">
        <f t="shared" si="2"/>
        <v>1026057240</v>
      </c>
      <c r="L6" s="14" t="s">
        <v>29</v>
      </c>
      <c r="M6" s="24">
        <f t="shared" si="3"/>
        <v>73926.707336912339</v>
      </c>
    </row>
    <row r="7" spans="1:13" s="14" customFormat="1" ht="20.100000000000001" customHeight="1" x14ac:dyDescent="0.15">
      <c r="B7" s="234" t="s">
        <v>30</v>
      </c>
      <c r="C7" s="235"/>
      <c r="D7" s="62">
        <v>3551</v>
      </c>
      <c r="E7" s="66">
        <v>419920.05</v>
      </c>
      <c r="F7" s="66">
        <f t="shared" si="0"/>
        <v>118254.02703463813</v>
      </c>
      <c r="G7" s="66">
        <v>196160</v>
      </c>
      <c r="H7" s="63">
        <f t="shared" si="1"/>
        <v>0.60284475445879959</v>
      </c>
      <c r="K7" s="14">
        <f t="shared" si="2"/>
        <v>696564160</v>
      </c>
      <c r="L7" s="14" t="s">
        <v>30</v>
      </c>
      <c r="M7" s="24">
        <f t="shared" si="3"/>
        <v>77905.972965361871</v>
      </c>
    </row>
    <row r="8" spans="1:13" s="14" customFormat="1" ht="20.100000000000001" customHeight="1" x14ac:dyDescent="0.15">
      <c r="B8" s="234" t="s">
        <v>31</v>
      </c>
      <c r="C8" s="235"/>
      <c r="D8" s="62">
        <v>2302</v>
      </c>
      <c r="E8" s="66">
        <v>353046.52000000008</v>
      </c>
      <c r="F8" s="66">
        <f t="shared" si="0"/>
        <v>153365.12597741096</v>
      </c>
      <c r="G8" s="66">
        <v>269310</v>
      </c>
      <c r="H8" s="63">
        <f t="shared" si="1"/>
        <v>0.56947430833393098</v>
      </c>
      <c r="K8" s="14">
        <f t="shared" si="2"/>
        <v>619951620</v>
      </c>
      <c r="L8" s="14" t="s">
        <v>31</v>
      </c>
      <c r="M8" s="24">
        <f t="shared" si="3"/>
        <v>115944.87402258904</v>
      </c>
    </row>
    <row r="9" spans="1:13" s="14" customFormat="1" ht="20.100000000000001" customHeight="1" x14ac:dyDescent="0.15">
      <c r="B9" s="234" t="s">
        <v>32</v>
      </c>
      <c r="C9" s="235"/>
      <c r="D9" s="62">
        <v>2007</v>
      </c>
      <c r="E9" s="66">
        <v>356894.35000000015</v>
      </c>
      <c r="F9" s="66">
        <f t="shared" si="0"/>
        <v>177824.78824115606</v>
      </c>
      <c r="G9" s="66">
        <v>308060</v>
      </c>
      <c r="H9" s="63">
        <f t="shared" si="1"/>
        <v>0.57724075907666061</v>
      </c>
      <c r="K9" s="14">
        <f t="shared" si="2"/>
        <v>618276420</v>
      </c>
      <c r="L9" s="14" t="s">
        <v>32</v>
      </c>
      <c r="M9" s="24">
        <f t="shared" si="3"/>
        <v>130235.21175884394</v>
      </c>
    </row>
    <row r="10" spans="1:13" s="14" customFormat="1" ht="20.100000000000001" customHeight="1" x14ac:dyDescent="0.15">
      <c r="B10" s="240" t="s">
        <v>33</v>
      </c>
      <c r="C10" s="241"/>
      <c r="D10" s="70">
        <v>962</v>
      </c>
      <c r="E10" s="71">
        <v>194946.27999999994</v>
      </c>
      <c r="F10" s="71">
        <f t="shared" si="0"/>
        <v>202646.86070686064</v>
      </c>
      <c r="G10" s="71">
        <v>360650</v>
      </c>
      <c r="H10" s="73">
        <f t="shared" si="1"/>
        <v>0.56189341662792358</v>
      </c>
      <c r="K10" s="14">
        <f t="shared" si="2"/>
        <v>346945300</v>
      </c>
      <c r="L10" s="14" t="s">
        <v>33</v>
      </c>
      <c r="M10" s="24">
        <f t="shared" si="3"/>
        <v>158003.13929313936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6283</v>
      </c>
      <c r="E11" s="65">
        <f>SUM(E4:E5)</f>
        <v>153365.75</v>
      </c>
      <c r="F11" s="65">
        <f t="shared" si="0"/>
        <v>24409.637116027374</v>
      </c>
      <c r="G11" s="80"/>
      <c r="H11" s="61">
        <f>SUM(E4:E5)*1000/SUM(K4:K5)</f>
        <v>0.31536279683906299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14969</v>
      </c>
      <c r="E12" s="76">
        <f>SUM(E6:E10)</f>
        <v>1896436.97</v>
      </c>
      <c r="F12" s="67">
        <f t="shared" si="0"/>
        <v>126690.95931591956</v>
      </c>
      <c r="G12" s="81"/>
      <c r="H12" s="68">
        <f>SUM(E6:E10)*1000/SUM(K6:K10)</f>
        <v>0.57332365490127113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21252</v>
      </c>
      <c r="E13" s="77">
        <f>SUM(E11:E12)</f>
        <v>2049802.72</v>
      </c>
      <c r="F13" s="72">
        <f t="shared" si="0"/>
        <v>96452.226613965744</v>
      </c>
      <c r="G13" s="75"/>
      <c r="H13" s="74">
        <f>SUM(E4:E10)*1000/SUM(K4:K10)</f>
        <v>0.54025916586293621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S-Yoshida</cp:lastModifiedBy>
  <cp:lastPrinted>2015-12-17T07:31:32Z</cp:lastPrinted>
  <dcterms:created xsi:type="dcterms:W3CDTF">2003-07-11T02:30:35Z</dcterms:created>
  <dcterms:modified xsi:type="dcterms:W3CDTF">2017-09-15T03:59:24Z</dcterms:modified>
</cp:coreProperties>
</file>