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月次統計報告\2017年07月報告書\"/>
    </mc:Choice>
  </mc:AlternateContent>
  <bookViews>
    <workbookView xWindow="-915" yWindow="5130" windowWidth="15480" windowHeight="6480"/>
  </bookViews>
  <sheets>
    <sheet name="07月状況（表紙）" sheetId="6" r:id="rId1"/>
    <sheet name="人口統計" sheetId="9" r:id="rId2"/>
    <sheet name="認定者数（2-1.2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'07月状況（表紙）'!$A$1:$L$45</definedName>
    <definedName name="_xlnm.Print_Area" localSheetId="3">'給付状況（3-1）'!$A$1:$K$47</definedName>
    <definedName name="_xlnm.Print_Area" localSheetId="4">'給付状況（3-2）'!$A$1:$H$81</definedName>
    <definedName name="_xlnm.Print_Area" localSheetId="5">'給付状況（3-3）'!$A$1:$I$39</definedName>
    <definedName name="_xlnm.Print_Area" localSheetId="1">人口統計!$A$1:$I$39</definedName>
    <definedName name="_xlnm.Print_Area" localSheetId="2">'認定者数（2-1.2）'!$A$1:$L$43</definedName>
  </definedNames>
  <calcPr calcId="152511"/>
</workbook>
</file>

<file path=xl/calcChain.xml><?xml version="1.0" encoding="utf-8"?>
<calcChain xmlns="http://schemas.openxmlformats.org/spreadsheetml/2006/main">
  <c r="K30" i="10" l="1"/>
  <c r="G40" i="12" l="1"/>
  <c r="K4" i="13" l="1"/>
  <c r="H39" i="12"/>
  <c r="H38" i="12"/>
  <c r="H37" i="12"/>
  <c r="F39" i="12"/>
  <c r="F38" i="12"/>
  <c r="F37" i="12"/>
  <c r="H36" i="12"/>
  <c r="H35" i="12"/>
  <c r="H34" i="12"/>
  <c r="H33" i="12"/>
  <c r="H32" i="12"/>
  <c r="H31" i="12"/>
  <c r="H30" i="12"/>
  <c r="H29" i="12"/>
  <c r="H28" i="12"/>
  <c r="H27" i="12"/>
  <c r="F36" i="12"/>
  <c r="F35" i="12"/>
  <c r="F34" i="12"/>
  <c r="F33" i="12"/>
  <c r="F32" i="12"/>
  <c r="F31" i="12"/>
  <c r="F30" i="12"/>
  <c r="F29" i="12"/>
  <c r="F28" i="12"/>
  <c r="F27" i="12"/>
  <c r="H26" i="12"/>
  <c r="H25" i="12"/>
  <c r="H24" i="12"/>
  <c r="H23" i="12"/>
  <c r="H22" i="12"/>
  <c r="H21" i="12"/>
  <c r="H20" i="12"/>
  <c r="H19" i="12"/>
  <c r="H18" i="12"/>
  <c r="H17" i="12"/>
  <c r="H16" i="12"/>
  <c r="F26" i="12"/>
  <c r="F25" i="12"/>
  <c r="F24" i="12"/>
  <c r="F23" i="12"/>
  <c r="F22" i="12"/>
  <c r="F21" i="12"/>
  <c r="F20" i="12"/>
  <c r="F19" i="12"/>
  <c r="F18" i="12"/>
  <c r="F17" i="12"/>
  <c r="F16" i="12"/>
  <c r="H15" i="12"/>
  <c r="H14" i="12"/>
  <c r="H13" i="12"/>
  <c r="H12" i="12"/>
  <c r="H11" i="12"/>
  <c r="H10" i="12"/>
  <c r="H9" i="12"/>
  <c r="H8" i="12"/>
  <c r="H7" i="12"/>
  <c r="H6" i="12"/>
  <c r="H5" i="12"/>
  <c r="F15" i="12"/>
  <c r="F14" i="12"/>
  <c r="F13" i="12"/>
  <c r="F12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H40" i="12"/>
  <c r="E40" i="12"/>
  <c r="F40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K29" i="10"/>
  <c r="K28" i="10"/>
  <c r="K27" i="10"/>
  <c r="K26" i="10"/>
  <c r="K25" i="10"/>
  <c r="K24" i="10"/>
  <c r="K23" i="10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K7" i="10" l="1"/>
  <c r="K6" i="10"/>
  <c r="K5" i="10"/>
  <c r="J4" i="10"/>
  <c r="J8" i="10" s="1"/>
  <c r="I4" i="10"/>
  <c r="I8" i="10" s="1"/>
  <c r="H4" i="10"/>
  <c r="H8" i="10" s="1"/>
  <c r="G4" i="10"/>
  <c r="G8" i="10" s="1"/>
  <c r="F4" i="10"/>
  <c r="F8" i="10" s="1"/>
  <c r="E4" i="10"/>
  <c r="E8" i="10" s="1"/>
  <c r="D4" i="10"/>
  <c r="D8" i="10" s="1"/>
  <c r="K4" i="10" l="1"/>
  <c r="K8" i="10" l="1"/>
  <c r="G5" i="9"/>
  <c r="F5" i="9"/>
  <c r="E5" i="9"/>
  <c r="C5" i="9"/>
  <c r="D13" i="9"/>
  <c r="H13" i="9" s="1"/>
  <c r="D12" i="9"/>
  <c r="L29" i="10" s="1"/>
  <c r="D11" i="9"/>
  <c r="L28" i="10" s="1"/>
  <c r="D10" i="9"/>
  <c r="L27" i="10" s="1"/>
  <c r="D9" i="9"/>
  <c r="L26" i="10" s="1"/>
  <c r="D8" i="9"/>
  <c r="L25" i="10" s="1"/>
  <c r="D7" i="9"/>
  <c r="L24" i="10" s="1"/>
  <c r="D6" i="9"/>
  <c r="L23" i="10" s="1"/>
  <c r="H7" i="9" l="1"/>
  <c r="J7" i="9"/>
  <c r="H11" i="9"/>
  <c r="J11" i="9"/>
  <c r="H8" i="9"/>
  <c r="J8" i="9"/>
  <c r="H12" i="9"/>
  <c r="J12" i="9"/>
  <c r="H9" i="9"/>
  <c r="J9" i="9"/>
  <c r="J13" i="9"/>
  <c r="H6" i="9"/>
  <c r="J6" i="9"/>
  <c r="H10" i="9"/>
  <c r="J10" i="9"/>
  <c r="L5" i="9"/>
  <c r="K5" i="9"/>
  <c r="D5" i="9"/>
  <c r="H5" i="9" l="1"/>
  <c r="L6" i="10"/>
  <c r="L5" i="10"/>
  <c r="L4" i="10"/>
  <c r="J5" i="9"/>
  <c r="L30" i="10" l="1"/>
</calcChain>
</file>

<file path=xl/sharedStrings.xml><?xml version="1.0" encoding="utf-8"?>
<sst xmlns="http://schemas.openxmlformats.org/spreadsheetml/2006/main" count="201" uniqueCount="142">
  <si>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</si>
  <si>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</si>
  <si>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</si>
  <si>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</si>
  <si>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</si>
  <si>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</si>
  <si>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</si>
  <si>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</si>
  <si>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</si>
  <si>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</si>
  <si>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</si>
  <si>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</si>
  <si>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</si>
  <si>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</si>
  <si>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</si>
  <si>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</si>
  <si>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75歳以上</t>
    <rPh sb="2" eb="3">
      <t>サイ</t>
    </rPh>
    <rPh sb="3" eb="5">
      <t>イジョウ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</si>
  <si>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</si>
  <si>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</si>
  <si>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</si>
  <si>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</si>
  <si>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</si>
  <si>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</si>
  <si>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</si>
  <si>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</si>
  <si>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</si>
  <si>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</si>
  <si>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</si>
  <si>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</si>
  <si>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</si>
  <si>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</si>
  <si>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</si>
  <si>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</si>
  <si>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</si>
  <si>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</si>
  <si>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</si>
  <si>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</si>
  <si>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</si>
  <si>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</si>
  <si>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前期（65歳～74歳）</t>
    <rPh sb="0" eb="2">
      <t>ゼンキ</t>
    </rPh>
    <rPh sb="5" eb="6">
      <t>サイ</t>
    </rPh>
    <rPh sb="9" eb="10">
      <t>サイ</t>
    </rPh>
    <phoneticPr fontId="2"/>
  </si>
  <si>
    <t>後期（75歳以上）</t>
    <rPh sb="0" eb="2">
      <t>コウキ</t>
    </rPh>
    <rPh sb="5" eb="6">
      <t>サイ</t>
    </rPh>
    <rPh sb="6" eb="8">
      <t>イジョウ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</si>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</sst>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#,##0_);[Red]\(#,##0\)"/>
    <numFmt numFmtId="178" formatCode="#,##0_ "/>
    <numFmt numFmtId="179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4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6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38" fontId="15" fillId="0" borderId="45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4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2" xfId="1" applyFont="1" applyBorder="1" applyAlignment="1">
      <alignment vertical="center"/>
    </xf>
    <xf numFmtId="38" fontId="15" fillId="0" borderId="49" xfId="1" applyFont="1" applyBorder="1" applyAlignment="1">
      <alignment vertical="center" shrinkToFit="1"/>
    </xf>
    <xf numFmtId="38" fontId="15" fillId="0" borderId="61" xfId="1" applyFont="1" applyBorder="1" applyAlignment="1">
      <alignment vertical="center" shrinkToFit="1"/>
    </xf>
    <xf numFmtId="0" fontId="15" fillId="0" borderId="64" xfId="0" applyFont="1" applyBorder="1" applyAlignment="1">
      <alignment vertical="center"/>
    </xf>
    <xf numFmtId="0" fontId="15" fillId="0" borderId="65" xfId="0" applyFont="1" applyBorder="1" applyAlignment="1">
      <alignment vertical="center"/>
    </xf>
    <xf numFmtId="38" fontId="15" fillId="0" borderId="59" xfId="1" applyFont="1" applyBorder="1" applyAlignment="1">
      <alignment vertical="center"/>
    </xf>
    <xf numFmtId="38" fontId="15" fillId="0" borderId="66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68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69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7" xfId="0" applyFill="1" applyBorder="1" applyAlignment="1">
      <alignment horizontal="left" vertical="center"/>
    </xf>
    <xf numFmtId="38" fontId="13" fillId="2" borderId="68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3" xfId="0" applyFill="1" applyBorder="1" applyAlignment="1">
      <alignment horizontal="left" vertical="center"/>
    </xf>
    <xf numFmtId="0" fontId="0" fillId="2" borderId="82" xfId="0" applyFill="1" applyBorder="1" applyAlignment="1">
      <alignment horizontal="left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3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78" xfId="1" applyFont="1" applyBorder="1" applyAlignment="1">
      <alignment vertical="center"/>
    </xf>
    <xf numFmtId="176" fontId="13" fillId="0" borderId="77" xfId="1" applyNumberFormat="1" applyFont="1" applyBorder="1" applyAlignment="1">
      <alignment vertical="center"/>
    </xf>
    <xf numFmtId="178" fontId="13" fillId="0" borderId="78" xfId="1" applyNumberFormat="1" applyFont="1" applyBorder="1" applyAlignment="1">
      <alignment vertical="center"/>
    </xf>
    <xf numFmtId="176" fontId="13" fillId="0" borderId="76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4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4" xfId="1" applyNumberFormat="1" applyFont="1" applyBorder="1" applyAlignment="1">
      <alignment vertical="center"/>
    </xf>
    <xf numFmtId="176" fontId="13" fillId="0" borderId="57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3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38" fontId="15" fillId="0" borderId="86" xfId="1" applyFont="1" applyBorder="1" applyAlignment="1">
      <alignment vertical="center"/>
    </xf>
    <xf numFmtId="176" fontId="15" fillId="0" borderId="87" xfId="0" applyNumberFormat="1" applyFont="1" applyBorder="1" applyAlignment="1">
      <alignment vertical="center"/>
    </xf>
    <xf numFmtId="38" fontId="17" fillId="0" borderId="2" xfId="1" applyFont="1" applyBorder="1" applyAlignment="1">
      <alignment vertical="center"/>
    </xf>
    <xf numFmtId="38" fontId="17" fillId="0" borderId="1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90" xfId="1" applyFont="1" applyBorder="1" applyAlignment="1">
      <alignment vertical="center"/>
    </xf>
    <xf numFmtId="38" fontId="17" fillId="0" borderId="93" xfId="1" applyFont="1" applyBorder="1" applyAlignment="1">
      <alignment vertical="center"/>
    </xf>
    <xf numFmtId="38" fontId="17" fillId="0" borderId="94" xfId="1" applyFont="1" applyBorder="1" applyAlignment="1">
      <alignment vertical="center"/>
    </xf>
    <xf numFmtId="38" fontId="17" fillId="0" borderId="91" xfId="1" applyFont="1" applyBorder="1" applyAlignment="1">
      <alignment vertical="center"/>
    </xf>
    <xf numFmtId="179" fontId="0" fillId="2" borderId="25" xfId="0" applyNumberFormat="1" applyFill="1" applyBorder="1" applyAlignment="1">
      <alignment horizontal="center" vertical="center" wrapText="1"/>
    </xf>
    <xf numFmtId="179" fontId="0" fillId="2" borderId="52" xfId="0" applyNumberFormat="1" applyFill="1" applyBorder="1" applyAlignment="1">
      <alignment horizontal="center" vertical="center" wrapText="1"/>
    </xf>
    <xf numFmtId="179" fontId="0" fillId="2" borderId="50" xfId="0" applyNumberFormat="1" applyFill="1" applyBorder="1" applyAlignment="1">
      <alignment horizontal="center" vertical="center" wrapText="1"/>
    </xf>
    <xf numFmtId="179" fontId="0" fillId="2" borderId="21" xfId="0" applyNumberForma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72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8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76" fontId="15" fillId="0" borderId="20" xfId="0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shrinkToFit="1"/>
    </xf>
    <xf numFmtId="0" fontId="12" fillId="2" borderId="72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88" xfId="0" applyFill="1" applyBorder="1" applyAlignment="1">
      <alignment horizontal="left" vertical="center"/>
    </xf>
    <xf numFmtId="0" fontId="0" fillId="2" borderId="92" xfId="0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74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5" xfId="0" applyFont="1" applyFill="1" applyBorder="1" applyAlignment="1">
      <alignment horizontal="left" vertical="center" shrinkToFit="1"/>
    </xf>
    <xf numFmtId="0" fontId="1" fillId="2" borderId="76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58" xfId="0" applyFont="1" applyFill="1" applyBorder="1" applyAlignment="1">
      <alignment horizontal="left" vertical="center" shrinkToFit="1"/>
    </xf>
    <xf numFmtId="0" fontId="0" fillId="2" borderId="9" xfId="0" applyFont="1" applyFill="1" applyBorder="1" applyAlignment="1">
      <alignment horizontal="left" vertical="center" shrinkToFit="1"/>
    </xf>
    <xf numFmtId="0" fontId="0" fillId="2" borderId="58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7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 textRotation="255" shrinkToFit="1"/>
    </xf>
    <xf numFmtId="0" fontId="1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0" fillId="2" borderId="50" xfId="0" applyFont="1" applyFill="1" applyBorder="1" applyAlignment="1">
      <alignment horizontal="center" vertical="center" textRotation="255"/>
    </xf>
    <xf numFmtId="0" fontId="1" fillId="2" borderId="53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人口統計!$J$4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人口統計!$J$6:$J$13</c:f>
            </c:numRef>
          </c:val>
        </c:ser>
        <c:ser>
          <c:idx val="6"/>
          <c:order val="1"/>
          <c:tx>
            <c:strRef>
              <c:f>人口統計!$G$3:$G$4</c:f>
              <c:strCache>
                <c:ptCount val="2"/>
                <c:pt idx="0">
                  <c:v>40歳～64歳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59575</c:v>
                </c:pt>
                <c:pt idx="1">
                  <c:v>29826</c:v>
                </c:pt>
                <c:pt idx="2">
                  <c:v>16125</c:v>
                </c:pt>
                <c:pt idx="3">
                  <c:v>10225</c:v>
                </c:pt>
                <c:pt idx="4">
                  <c:v>14406</c:v>
                </c:pt>
                <c:pt idx="5">
                  <c:v>32640</c:v>
                </c:pt>
                <c:pt idx="6">
                  <c:v>43424</c:v>
                </c:pt>
                <c:pt idx="7">
                  <c:v>18275</c:v>
                </c:pt>
              </c:numCache>
            </c:numRef>
          </c:val>
        </c:ser>
        <c:ser>
          <c:idx val="3"/>
          <c:order val="2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23381</c:v>
                </c:pt>
                <c:pt idx="1">
                  <c:v>14965</c:v>
                </c:pt>
                <c:pt idx="2">
                  <c:v>9086</c:v>
                </c:pt>
                <c:pt idx="3">
                  <c:v>4819</c:v>
                </c:pt>
                <c:pt idx="4">
                  <c:v>6707</c:v>
                </c:pt>
                <c:pt idx="5">
                  <c:v>15041</c:v>
                </c:pt>
                <c:pt idx="6">
                  <c:v>23903</c:v>
                </c:pt>
                <c:pt idx="7">
                  <c:v>9644</c:v>
                </c:pt>
              </c:numCache>
            </c:numRef>
          </c:val>
        </c:ser>
        <c:ser>
          <c:idx val="4"/>
          <c:order val="3"/>
          <c:tx>
            <c:strRef>
              <c:f>人口統計!$F$4</c:f>
              <c:strCache>
                <c:ptCount val="1"/>
                <c:pt idx="0">
                  <c:v>75歳以上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6.68896321070234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6878692375918974E-17"/>
                  <c:y val="-6.68896321070242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18831</c:v>
                </c:pt>
                <c:pt idx="1">
                  <c:v>14691</c:v>
                </c:pt>
                <c:pt idx="2">
                  <c:v>9285</c:v>
                </c:pt>
                <c:pt idx="3">
                  <c:v>4518</c:v>
                </c:pt>
                <c:pt idx="4">
                  <c:v>7240</c:v>
                </c:pt>
                <c:pt idx="5">
                  <c:v>15648</c:v>
                </c:pt>
                <c:pt idx="6">
                  <c:v>24459</c:v>
                </c:pt>
                <c:pt idx="7">
                  <c:v>10643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64517056"/>
        <c:axId val="264513528"/>
      </c:barChart>
      <c:lineChart>
        <c:grouping val="standard"/>
        <c:varyColors val="0"/>
        <c:ser>
          <c:idx val="1"/>
          <c:order val="4"/>
          <c:tx>
            <c:strRef>
              <c:f>人口統計!$H$3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人口統計!$H$6:$H$13</c:f>
              <c:numCache>
                <c:formatCode>0.0%</c:formatCode>
                <c:ptCount val="8"/>
                <c:pt idx="0">
                  <c:v>0.22949411476880419</c:v>
                </c:pt>
                <c:pt idx="1">
                  <c:v>0.31228676129901856</c:v>
                </c:pt>
                <c:pt idx="2">
                  <c:v>0.34831822835690723</c:v>
                </c:pt>
                <c:pt idx="3">
                  <c:v>0.29249420462377046</c:v>
                </c:pt>
                <c:pt idx="4">
                  <c:v>0.30271525622381873</c:v>
                </c:pt>
                <c:pt idx="5">
                  <c:v>0.30126833290793786</c:v>
                </c:pt>
                <c:pt idx="6">
                  <c:v>0.3383306632713739</c:v>
                </c:pt>
                <c:pt idx="7">
                  <c:v>0.33937234434072738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513136"/>
        <c:axId val="264512352"/>
      </c:lineChart>
      <c:catAx>
        <c:axId val="26451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264513528"/>
        <c:crosses val="autoZero"/>
        <c:auto val="1"/>
        <c:lblAlgn val="ctr"/>
        <c:lblOffset val="100"/>
        <c:noMultiLvlLbl val="0"/>
      </c:catAx>
      <c:valAx>
        <c:axId val="26451352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264517056"/>
        <c:crosses val="autoZero"/>
        <c:crossBetween val="between"/>
      </c:valAx>
      <c:valAx>
        <c:axId val="26451235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264513136"/>
        <c:crosses val="max"/>
        <c:crossBetween val="between"/>
      </c:valAx>
      <c:catAx>
        <c:axId val="264513136"/>
        <c:scaling>
          <c:orientation val="minMax"/>
        </c:scaling>
        <c:delete val="1"/>
        <c:axPos val="b"/>
        <c:majorTickMark val="out"/>
        <c:minorTickMark val="none"/>
        <c:tickLblPos val="nextTo"/>
        <c:crossAx val="264512352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'給付状況（3-2）'!$C$37:$D$39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'給付状況（3-2）'!$E$37:$E$39</c:f>
              <c:numCache>
                <c:formatCode>#,##0_);[Red]\(#,##0\)</c:formatCode>
                <c:ptCount val="3"/>
                <c:pt idx="0">
                  <c:v>3630</c:v>
                </c:pt>
                <c:pt idx="1">
                  <c:v>2738</c:v>
                </c:pt>
                <c:pt idx="2">
                  <c:v>563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'給付状況（3-2）'!$C$37:$D$39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'給付状況（3-2）'!$G$37:$G$39</c:f>
              <c:numCache>
                <c:formatCode>#,##0_ </c:formatCode>
                <c:ptCount val="3"/>
                <c:pt idx="0">
                  <c:v>969926.69999999984</c:v>
                </c:pt>
                <c:pt idx="1">
                  <c:v>811835.60999999975</c:v>
                </c:pt>
                <c:pt idx="2">
                  <c:v>211407.65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'給付状況（3-2）'!$C$27:$D$36</c:f>
              <c:strCache>
                <c:ptCount val="10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看護小規模多機能型居宅介護</c:v>
                </c:pt>
              </c:strCache>
            </c:strRef>
          </c:cat>
          <c:val>
            <c:numRef>
              <c:f>'給付状況（3-2）'!$G$27:$G$36</c:f>
              <c:numCache>
                <c:formatCode>#,##0_ </c:formatCode>
                <c:ptCount val="10"/>
                <c:pt idx="0">
                  <c:v>13094.6</c:v>
                </c:pt>
                <c:pt idx="1">
                  <c:v>368.40999999999997</c:v>
                </c:pt>
                <c:pt idx="2">
                  <c:v>26668.489999999998</c:v>
                </c:pt>
                <c:pt idx="3">
                  <c:v>230.82999999999998</c:v>
                </c:pt>
                <c:pt idx="4">
                  <c:v>109992.53999999998</c:v>
                </c:pt>
                <c:pt idx="5">
                  <c:v>7752.4600000000009</c:v>
                </c:pt>
                <c:pt idx="6">
                  <c:v>529214.82999999984</c:v>
                </c:pt>
                <c:pt idx="7">
                  <c:v>4990.6799999999994</c:v>
                </c:pt>
                <c:pt idx="8">
                  <c:v>6263.85</c:v>
                </c:pt>
                <c:pt idx="9">
                  <c:v>2931.97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289280"/>
        <c:axId val="264287320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'給付状況（3-2）'!$C$27:$D$36</c:f>
              <c:strCache>
                <c:ptCount val="10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看護小規模多機能型居宅介護</c:v>
                </c:pt>
              </c:strCache>
            </c:strRef>
          </c:cat>
          <c:val>
            <c:numRef>
              <c:f>'給付状況（3-2）'!$E$27:$E$36</c:f>
              <c:numCache>
                <c:formatCode>#,##0_);[Red]\(#,##0\)</c:formatCode>
                <c:ptCount val="10"/>
                <c:pt idx="0">
                  <c:v>103</c:v>
                </c:pt>
                <c:pt idx="1">
                  <c:v>3</c:v>
                </c:pt>
                <c:pt idx="2">
                  <c:v>176</c:v>
                </c:pt>
                <c:pt idx="3">
                  <c:v>7</c:v>
                </c:pt>
                <c:pt idx="4">
                  <c:v>521</c:v>
                </c:pt>
                <c:pt idx="5">
                  <c:v>124</c:v>
                </c:pt>
                <c:pt idx="6">
                  <c:v>1920</c:v>
                </c:pt>
                <c:pt idx="7">
                  <c:v>21</c:v>
                </c:pt>
                <c:pt idx="8">
                  <c:v>28</c:v>
                </c:pt>
                <c:pt idx="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86928"/>
        <c:axId val="264286536"/>
      </c:lineChart>
      <c:catAx>
        <c:axId val="2642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264286536"/>
        <c:crosses val="autoZero"/>
        <c:auto val="1"/>
        <c:lblAlgn val="ctr"/>
        <c:lblOffset val="100"/>
        <c:noMultiLvlLbl val="0"/>
      </c:catAx>
      <c:valAx>
        <c:axId val="26428653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264286928"/>
        <c:crosses val="autoZero"/>
        <c:crossBetween val="between"/>
      </c:valAx>
      <c:valAx>
        <c:axId val="2642873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264289280"/>
        <c:crosses val="max"/>
        <c:crossBetween val="between"/>
      </c:valAx>
      <c:catAx>
        <c:axId val="26428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28732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17861.815864925135</c:v>
                </c:pt>
                <c:pt idx="1">
                  <c:v>30947.045165394404</c:v>
                </c:pt>
                <c:pt idx="2">
                  <c:v>92993.292663087661</c:v>
                </c:pt>
                <c:pt idx="3">
                  <c:v>118254.02703463813</c:v>
                </c:pt>
                <c:pt idx="4">
                  <c:v>153365.12597741096</c:v>
                </c:pt>
                <c:pt idx="5">
                  <c:v>177824.78824115606</c:v>
                </c:pt>
                <c:pt idx="6">
                  <c:v>202646.86070686064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88032"/>
        <c:axId val="26429084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3139</c:v>
                </c:pt>
                <c:pt idx="1">
                  <c:v>3144</c:v>
                </c:pt>
                <c:pt idx="2">
                  <c:v>6147</c:v>
                </c:pt>
                <c:pt idx="3">
                  <c:v>3551</c:v>
                </c:pt>
                <c:pt idx="4">
                  <c:v>2302</c:v>
                </c:pt>
                <c:pt idx="5">
                  <c:v>2007</c:v>
                </c:pt>
                <c:pt idx="6">
                  <c:v>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89672"/>
        <c:axId val="264290064"/>
      </c:lineChart>
      <c:catAx>
        <c:axId val="26428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290064"/>
        <c:crosses val="autoZero"/>
        <c:auto val="1"/>
        <c:lblAlgn val="ctr"/>
        <c:lblOffset val="100"/>
        <c:noMultiLvlLbl val="0"/>
      </c:catAx>
      <c:valAx>
        <c:axId val="26429006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4289672"/>
        <c:crosses val="autoZero"/>
        <c:crossBetween val="between"/>
      </c:valAx>
      <c:valAx>
        <c:axId val="26429084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266588032"/>
        <c:crosses val="max"/>
        <c:crossBetween val="between"/>
      </c:valAx>
      <c:catAx>
        <c:axId val="26658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29084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50030</c:v>
                </c:pt>
                <c:pt idx="1">
                  <c:v>104730</c:v>
                </c:pt>
                <c:pt idx="2">
                  <c:v>166920</c:v>
                </c:pt>
                <c:pt idx="3">
                  <c:v>196160</c:v>
                </c:pt>
                <c:pt idx="4">
                  <c:v>269310</c:v>
                </c:pt>
                <c:pt idx="5">
                  <c:v>308060</c:v>
                </c:pt>
                <c:pt idx="6">
                  <c:v>360650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83720"/>
        <c:axId val="266584896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17861.815864925135</c:v>
                </c:pt>
                <c:pt idx="1">
                  <c:v>30947.045165394404</c:v>
                </c:pt>
                <c:pt idx="2">
                  <c:v>92993.292663087661</c:v>
                </c:pt>
                <c:pt idx="3">
                  <c:v>118254.02703463813</c:v>
                </c:pt>
                <c:pt idx="4">
                  <c:v>153365.12597741096</c:v>
                </c:pt>
                <c:pt idx="5">
                  <c:v>177824.78824115606</c:v>
                </c:pt>
                <c:pt idx="6">
                  <c:v>202646.86070686064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6586856"/>
        <c:axId val="266588424"/>
      </c:barChart>
      <c:catAx>
        <c:axId val="266583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584896"/>
        <c:crosses val="autoZero"/>
        <c:auto val="1"/>
        <c:lblAlgn val="ctr"/>
        <c:lblOffset val="100"/>
        <c:noMultiLvlLbl val="0"/>
      </c:catAx>
      <c:valAx>
        <c:axId val="26658489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6583720"/>
        <c:crosses val="autoZero"/>
        <c:crossBetween val="between"/>
      </c:valAx>
      <c:valAx>
        <c:axId val="266588424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266586856"/>
        <c:crosses val="max"/>
        <c:crossBetween val="between"/>
      </c:valAx>
      <c:catAx>
        <c:axId val="26658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58842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'認定者数（2-1.2）'!$D$4:$J$4</c:f>
              <c:numCache>
                <c:formatCode>#,##0_);[Red]\(#,##0\)</c:formatCode>
                <c:ptCount val="7"/>
                <c:pt idx="0">
                  <c:v>7672</c:v>
                </c:pt>
                <c:pt idx="1">
                  <c:v>5199</c:v>
                </c:pt>
                <c:pt idx="2">
                  <c:v>8478</c:v>
                </c:pt>
                <c:pt idx="3">
                  <c:v>5087</c:v>
                </c:pt>
                <c:pt idx="4">
                  <c:v>4313</c:v>
                </c:pt>
                <c:pt idx="5">
                  <c:v>5226</c:v>
                </c:pt>
                <c:pt idx="6">
                  <c:v>3173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'認定者数（2-1.2）'!$D$5:$J$5</c:f>
              <c:numCache>
                <c:formatCode>#,##0_);[Red]\(#,##0\)</c:formatCode>
                <c:ptCount val="7"/>
                <c:pt idx="0">
                  <c:v>975</c:v>
                </c:pt>
                <c:pt idx="1">
                  <c:v>790</c:v>
                </c:pt>
                <c:pt idx="2">
                  <c:v>822</c:v>
                </c:pt>
                <c:pt idx="3">
                  <c:v>612</c:v>
                </c:pt>
                <c:pt idx="4">
                  <c:v>478</c:v>
                </c:pt>
                <c:pt idx="5">
                  <c:v>532</c:v>
                </c:pt>
                <c:pt idx="6">
                  <c:v>335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'認定者数（2-1.2）'!$D$6:$J$6</c:f>
              <c:numCache>
                <c:formatCode>#,##0_);[Red]\(#,##0\)</c:formatCode>
                <c:ptCount val="7"/>
                <c:pt idx="0">
                  <c:v>6697</c:v>
                </c:pt>
                <c:pt idx="1">
                  <c:v>4409</c:v>
                </c:pt>
                <c:pt idx="2">
                  <c:v>7656</c:v>
                </c:pt>
                <c:pt idx="3">
                  <c:v>4475</c:v>
                </c:pt>
                <c:pt idx="4">
                  <c:v>3835</c:v>
                </c:pt>
                <c:pt idx="5">
                  <c:v>4694</c:v>
                </c:pt>
                <c:pt idx="6">
                  <c:v>2838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'認定者数（2-1.2）'!$D$22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'認定者数（2-1.2）'!$D$23:$D$30</c:f>
              <c:numCache>
                <c:formatCode>#,##0_);[Red]\(#,##0\)</c:formatCode>
                <c:ptCount val="8"/>
                <c:pt idx="0">
                  <c:v>1246</c:v>
                </c:pt>
                <c:pt idx="1">
                  <c:v>1111</c:v>
                </c:pt>
                <c:pt idx="2">
                  <c:v>793</c:v>
                </c:pt>
                <c:pt idx="3">
                  <c:v>220</c:v>
                </c:pt>
                <c:pt idx="4">
                  <c:v>402</c:v>
                </c:pt>
                <c:pt idx="5">
                  <c:v>721</c:v>
                </c:pt>
                <c:pt idx="6">
                  <c:v>2671</c:v>
                </c:pt>
                <c:pt idx="7">
                  <c:v>508</c:v>
                </c:pt>
              </c:numCache>
            </c:numRef>
          </c:val>
        </c:ser>
        <c:ser>
          <c:idx val="1"/>
          <c:order val="1"/>
          <c:tx>
            <c:strRef>
              <c:f>'認定者数（2-1.2）'!$E$22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'認定者数（2-1.2）'!$E$23:$E$30</c:f>
              <c:numCache>
                <c:formatCode>#,##0_);[Red]\(#,##0\)</c:formatCode>
                <c:ptCount val="8"/>
                <c:pt idx="0">
                  <c:v>826</c:v>
                </c:pt>
                <c:pt idx="1">
                  <c:v>851</c:v>
                </c:pt>
                <c:pt idx="2">
                  <c:v>492</c:v>
                </c:pt>
                <c:pt idx="3">
                  <c:v>179</c:v>
                </c:pt>
                <c:pt idx="4">
                  <c:v>276</c:v>
                </c:pt>
                <c:pt idx="5">
                  <c:v>658</c:v>
                </c:pt>
                <c:pt idx="6">
                  <c:v>1501</c:v>
                </c:pt>
                <c:pt idx="7">
                  <c:v>416</c:v>
                </c:pt>
              </c:numCache>
            </c:numRef>
          </c:val>
        </c:ser>
        <c:ser>
          <c:idx val="2"/>
          <c:order val="2"/>
          <c:tx>
            <c:strRef>
              <c:f>'認定者数（2-1.2）'!$F$22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'認定者数（2-1.2）'!$F$23:$F$30</c:f>
              <c:numCache>
                <c:formatCode>#,##0_);[Red]\(#,##0\)</c:formatCode>
                <c:ptCount val="8"/>
                <c:pt idx="0">
                  <c:v>1197</c:v>
                </c:pt>
                <c:pt idx="1">
                  <c:v>1200</c:v>
                </c:pt>
                <c:pt idx="2">
                  <c:v>832</c:v>
                </c:pt>
                <c:pt idx="3">
                  <c:v>330</c:v>
                </c:pt>
                <c:pt idx="4">
                  <c:v>511</c:v>
                </c:pt>
                <c:pt idx="5">
                  <c:v>1353</c:v>
                </c:pt>
                <c:pt idx="6">
                  <c:v>2336</c:v>
                </c:pt>
                <c:pt idx="7">
                  <c:v>719</c:v>
                </c:pt>
              </c:numCache>
            </c:numRef>
          </c:val>
        </c:ser>
        <c:ser>
          <c:idx val="3"/>
          <c:order val="3"/>
          <c:tx>
            <c:strRef>
              <c:f>'認定者数（2-1.2）'!$G$22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'認定者数（2-1.2）'!$G$23:$G$30</c:f>
              <c:numCache>
                <c:formatCode>#,##0_);[Red]\(#,##0\)</c:formatCode>
                <c:ptCount val="8"/>
                <c:pt idx="0">
                  <c:v>773</c:v>
                </c:pt>
                <c:pt idx="1">
                  <c:v>661</c:v>
                </c:pt>
                <c:pt idx="2">
                  <c:v>559</c:v>
                </c:pt>
                <c:pt idx="3">
                  <c:v>209</c:v>
                </c:pt>
                <c:pt idx="4">
                  <c:v>303</c:v>
                </c:pt>
                <c:pt idx="5">
                  <c:v>642</c:v>
                </c:pt>
                <c:pt idx="6">
                  <c:v>1516</c:v>
                </c:pt>
                <c:pt idx="7">
                  <c:v>424</c:v>
                </c:pt>
              </c:numCache>
            </c:numRef>
          </c:val>
        </c:ser>
        <c:ser>
          <c:idx val="4"/>
          <c:order val="4"/>
          <c:tx>
            <c:strRef>
              <c:f>'認定者数（2-1.2）'!$H$22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'認定者数（2-1.2）'!$H$23:$H$30</c:f>
              <c:numCache>
                <c:formatCode>#,##0_);[Red]\(#,##0\)</c:formatCode>
                <c:ptCount val="8"/>
                <c:pt idx="0">
                  <c:v>631</c:v>
                </c:pt>
                <c:pt idx="1">
                  <c:v>573</c:v>
                </c:pt>
                <c:pt idx="2">
                  <c:v>449</c:v>
                </c:pt>
                <c:pt idx="3">
                  <c:v>189</c:v>
                </c:pt>
                <c:pt idx="4">
                  <c:v>260</c:v>
                </c:pt>
                <c:pt idx="5">
                  <c:v>642</c:v>
                </c:pt>
                <c:pt idx="6">
                  <c:v>1223</c:v>
                </c:pt>
                <c:pt idx="7">
                  <c:v>346</c:v>
                </c:pt>
              </c:numCache>
            </c:numRef>
          </c:val>
        </c:ser>
        <c:ser>
          <c:idx val="5"/>
          <c:order val="5"/>
          <c:tx>
            <c:strRef>
              <c:f>'認定者数（2-1.2）'!$I$22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'認定者数（2-1.2）'!$I$23:$I$30</c:f>
              <c:numCache>
                <c:formatCode>#,##0_);[Red]\(#,##0\)</c:formatCode>
                <c:ptCount val="8"/>
                <c:pt idx="0">
                  <c:v>905</c:v>
                </c:pt>
                <c:pt idx="1">
                  <c:v>688</c:v>
                </c:pt>
                <c:pt idx="2">
                  <c:v>473</c:v>
                </c:pt>
                <c:pt idx="3">
                  <c:v>198</c:v>
                </c:pt>
                <c:pt idx="4">
                  <c:v>341</c:v>
                </c:pt>
                <c:pt idx="5">
                  <c:v>718</c:v>
                </c:pt>
                <c:pt idx="6">
                  <c:v>1369</c:v>
                </c:pt>
                <c:pt idx="7">
                  <c:v>534</c:v>
                </c:pt>
              </c:numCache>
            </c:numRef>
          </c:val>
        </c:ser>
        <c:ser>
          <c:idx val="6"/>
          <c:order val="6"/>
          <c:tx>
            <c:strRef>
              <c:f>'認定者数（2-1.2）'!$J$22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'認定者数（2-1.2）'!$J$23:$J$30</c:f>
              <c:numCache>
                <c:formatCode>#,##0_);[Red]\(#,##0\)</c:formatCode>
                <c:ptCount val="8"/>
                <c:pt idx="0">
                  <c:v>529</c:v>
                </c:pt>
                <c:pt idx="1">
                  <c:v>461</c:v>
                </c:pt>
                <c:pt idx="2">
                  <c:v>269</c:v>
                </c:pt>
                <c:pt idx="3">
                  <c:v>171</c:v>
                </c:pt>
                <c:pt idx="4">
                  <c:v>190</c:v>
                </c:pt>
                <c:pt idx="5">
                  <c:v>370</c:v>
                </c:pt>
                <c:pt idx="6">
                  <c:v>831</c:v>
                </c:pt>
                <c:pt idx="7">
                  <c:v>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4517448"/>
        <c:axId val="264515096"/>
      </c:barChart>
      <c:lineChart>
        <c:grouping val="standard"/>
        <c:varyColors val="0"/>
        <c:ser>
          <c:idx val="7"/>
          <c:order val="7"/>
          <c:tx>
            <c:strRef>
              <c:f>'認定者数（2-1.2）'!$L$22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'認定者数（2-1.2）'!$B$23:$C$29</c:f>
              <c:strCache>
                <c:ptCount val="7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</c:strCache>
            </c:strRef>
          </c:cat>
          <c:val>
            <c:numRef>
              <c:f>'認定者数（2-1.2）'!$L$23:$L$30</c:f>
              <c:numCache>
                <c:formatCode>0.0%</c:formatCode>
                <c:ptCount val="8"/>
                <c:pt idx="0">
                  <c:v>0.14467450014213967</c:v>
                </c:pt>
                <c:pt idx="1">
                  <c:v>0.18697734016725115</c:v>
                </c:pt>
                <c:pt idx="2">
                  <c:v>0.21049480158946166</c:v>
                </c:pt>
                <c:pt idx="3">
                  <c:v>0.16022276962621826</c:v>
                </c:pt>
                <c:pt idx="4">
                  <c:v>0.16369111636911163</c:v>
                </c:pt>
                <c:pt idx="5">
                  <c:v>0.16631366287594904</c:v>
                </c:pt>
                <c:pt idx="6">
                  <c:v>0.23669409867251148</c:v>
                </c:pt>
                <c:pt idx="7">
                  <c:v>0.16261645388672549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515880"/>
        <c:axId val="264515488"/>
      </c:lineChart>
      <c:catAx>
        <c:axId val="264517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264515096"/>
        <c:crosses val="autoZero"/>
        <c:auto val="1"/>
        <c:lblAlgn val="ctr"/>
        <c:lblOffset val="100"/>
        <c:noMultiLvlLbl val="0"/>
      </c:catAx>
      <c:valAx>
        <c:axId val="26451509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4517448"/>
        <c:crosses val="autoZero"/>
        <c:crossBetween val="between"/>
      </c:valAx>
      <c:valAx>
        <c:axId val="26451548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264515880"/>
        <c:crosses val="max"/>
        <c:crossBetween val="between"/>
      </c:valAx>
      <c:catAx>
        <c:axId val="264515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5154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0.62774243664840124</c:v>
                </c:pt>
                <c:pt idx="1">
                  <c:v>0.63027391925223941</c:v>
                </c:pt>
                <c:pt idx="2">
                  <c:v>0.6573074154067674</c:v>
                </c:pt>
                <c:pt idx="3">
                  <c:v>0.61685658998064929</c:v>
                </c:pt>
                <c:pt idx="4">
                  <c:v>0.62024608501118572</c:v>
                </c:pt>
                <c:pt idx="5">
                  <c:v>0.61788321167883209</c:v>
                </c:pt>
                <c:pt idx="6">
                  <c:v>0.59437621202327084</c:v>
                </c:pt>
                <c:pt idx="7">
                  <c:v>0.64921387196268709</c:v>
                </c:pt>
                <c:pt idx="8">
                  <c:v>0.57853342586167011</c:v>
                </c:pt>
              </c:numCache>
            </c:numRef>
          </c:val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0.16550145913375744</c:v>
                </c:pt>
                <c:pt idx="1">
                  <c:v>0.18771907049201611</c:v>
                </c:pt>
                <c:pt idx="2">
                  <c:v>0.17365010799136069</c:v>
                </c:pt>
                <c:pt idx="3">
                  <c:v>0.17394108793807783</c:v>
                </c:pt>
                <c:pt idx="4">
                  <c:v>0.1465324384787472</c:v>
                </c:pt>
                <c:pt idx="5">
                  <c:v>0.15729927007299271</c:v>
                </c:pt>
                <c:pt idx="6">
                  <c:v>0.17162249515190692</c:v>
                </c:pt>
                <c:pt idx="7">
                  <c:v>0.1413525915895584</c:v>
                </c:pt>
                <c:pt idx="8">
                  <c:v>0.18228082350219754</c:v>
                </c:pt>
              </c:numCache>
            </c:numRef>
          </c:val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6.1241628351283828E-2</c:v>
                </c:pt>
                <c:pt idx="1">
                  <c:v>3.8686226145657539E-2</c:v>
                </c:pt>
                <c:pt idx="2">
                  <c:v>3.4269258459323257E-2</c:v>
                </c:pt>
                <c:pt idx="3">
                  <c:v>7.1597505912706944E-2</c:v>
                </c:pt>
                <c:pt idx="4">
                  <c:v>2.7404921700223715E-2</c:v>
                </c:pt>
                <c:pt idx="5">
                  <c:v>8.2846715328467158E-2</c:v>
                </c:pt>
                <c:pt idx="6">
                  <c:v>7.9023917259211374E-2</c:v>
                </c:pt>
                <c:pt idx="7">
                  <c:v>7.8537576167907922E-2</c:v>
                </c:pt>
                <c:pt idx="8">
                  <c:v>5.5285681239879716E-2</c:v>
                </c:pt>
              </c:numCache>
            </c:numRef>
          </c:val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0.1455144758665575</c:v>
                </c:pt>
                <c:pt idx="1">
                  <c:v>0.14332078411008697</c:v>
                </c:pt>
                <c:pt idx="2">
                  <c:v>0.13477321814254858</c:v>
                </c:pt>
                <c:pt idx="3">
                  <c:v>0.1376048161685659</c:v>
                </c:pt>
                <c:pt idx="4">
                  <c:v>0.2058165548098434</c:v>
                </c:pt>
                <c:pt idx="5">
                  <c:v>0.14197080291970804</c:v>
                </c:pt>
                <c:pt idx="6">
                  <c:v>0.15497737556561086</c:v>
                </c:pt>
                <c:pt idx="7">
                  <c:v>0.13089596027984654</c:v>
                </c:pt>
                <c:pt idx="8">
                  <c:v>0.18390006939625261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4510392"/>
        <c:axId val="264516664"/>
      </c:barChart>
      <c:catAx>
        <c:axId val="264510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264516664"/>
        <c:crosses val="autoZero"/>
        <c:auto val="1"/>
        <c:lblAlgn val="ctr"/>
        <c:lblOffset val="100"/>
        <c:noMultiLvlLbl val="0"/>
      </c:catAx>
      <c:valAx>
        <c:axId val="264516664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264510392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0.39970447855107399</c:v>
                </c:pt>
                <c:pt idx="1">
                  <c:v>0.38483469176311852</c:v>
                </c:pt>
                <c:pt idx="2">
                  <c:v>0.44965294915805287</c:v>
                </c:pt>
                <c:pt idx="3">
                  <c:v>0.37668492582752772</c:v>
                </c:pt>
                <c:pt idx="4">
                  <c:v>0.36616415064401969</c:v>
                </c:pt>
                <c:pt idx="5">
                  <c:v>0.40066188841473727</c:v>
                </c:pt>
                <c:pt idx="6">
                  <c:v>0.37805720838645818</c:v>
                </c:pt>
                <c:pt idx="7">
                  <c:v>0.41605438734467831</c:v>
                </c:pt>
                <c:pt idx="8">
                  <c:v>0.37680094180172308</c:v>
                </c:pt>
              </c:numCache>
            </c:numRef>
          </c:val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3.2334889528725604E-2</c:v>
                </c:pt>
                <c:pt idx="1">
                  <c:v>4.0067622723505225E-2</c:v>
                </c:pt>
                <c:pt idx="2">
                  <c:v>3.3268898261534653E-2</c:v>
                </c:pt>
                <c:pt idx="3">
                  <c:v>3.1613321001181159E-2</c:v>
                </c:pt>
                <c:pt idx="4">
                  <c:v>2.3986322500931832E-2</c:v>
                </c:pt>
                <c:pt idx="5">
                  <c:v>3.0541532522038738E-2</c:v>
                </c:pt>
                <c:pt idx="6">
                  <c:v>3.7392997859498123E-2</c:v>
                </c:pt>
                <c:pt idx="7">
                  <c:v>2.5919861910844947E-2</c:v>
                </c:pt>
                <c:pt idx="8">
                  <c:v>3.5176666767062818E-2</c:v>
                </c:pt>
              </c:numCache>
            </c:numRef>
          </c:val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0.14785781832161229</c:v>
                </c:pt>
                <c:pt idx="1">
                  <c:v>9.9205104854926729E-2</c:v>
                </c:pt>
                <c:pt idx="2">
                  <c:v>9.17874388491665E-2</c:v>
                </c:pt>
                <c:pt idx="3">
                  <c:v>0.18521182872383443</c:v>
                </c:pt>
                <c:pt idx="4">
                  <c:v>6.1836614641637977E-2</c:v>
                </c:pt>
                <c:pt idx="5">
                  <c:v>0.17589715998813704</c:v>
                </c:pt>
                <c:pt idx="6">
                  <c:v>0.17230207702746292</c:v>
                </c:pt>
                <c:pt idx="7">
                  <c:v>0.19586689322922035</c:v>
                </c:pt>
                <c:pt idx="8">
                  <c:v>0.11036465427297611</c:v>
                </c:pt>
              </c:numCache>
            </c:numRef>
          </c:val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0.4201028135985882</c:v>
                </c:pt>
                <c:pt idx="1">
                  <c:v>0.47589258065844958</c:v>
                </c:pt>
                <c:pt idx="2">
                  <c:v>0.42529071373124605</c:v>
                </c:pt>
                <c:pt idx="3">
                  <c:v>0.4064899244474568</c:v>
                </c:pt>
                <c:pt idx="4">
                  <c:v>0.54801291221341042</c:v>
                </c:pt>
                <c:pt idx="5">
                  <c:v>0.39289941907508702</c:v>
                </c:pt>
                <c:pt idx="6">
                  <c:v>0.41224771672658062</c:v>
                </c:pt>
                <c:pt idx="7">
                  <c:v>0.36215885751525645</c:v>
                </c:pt>
                <c:pt idx="8">
                  <c:v>0.47765773715823795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4510000"/>
        <c:axId val="264511176"/>
      </c:barChart>
      <c:catAx>
        <c:axId val="26451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264511176"/>
        <c:crosses val="autoZero"/>
        <c:auto val="1"/>
        <c:lblAlgn val="ctr"/>
        <c:lblOffset val="100"/>
        <c:noMultiLvlLbl val="0"/>
      </c:catAx>
      <c:valAx>
        <c:axId val="264511176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26451000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'給付状況（3-2）'!$C$5:$D$15</c:f>
              <c:strCache>
                <c:ptCount val="11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</c:v>
                </c:pt>
                <c:pt idx="9">
                  <c:v>特定施設入居者生活介護</c:v>
                </c:pt>
                <c:pt idx="10">
                  <c:v>福祉用具貸与</c:v>
                </c:pt>
              </c:strCache>
            </c:strRef>
          </c:cat>
          <c:val>
            <c:numRef>
              <c:f>'給付状況（3-2）'!$G$5:$G$15</c:f>
              <c:numCache>
                <c:formatCode>#,##0_ </c:formatCode>
                <c:ptCount val="11"/>
                <c:pt idx="0">
                  <c:v>298645.19</c:v>
                </c:pt>
                <c:pt idx="1">
                  <c:v>13359.53</c:v>
                </c:pt>
                <c:pt idx="2">
                  <c:v>69280.14</c:v>
                </c:pt>
                <c:pt idx="3">
                  <c:v>12634.480000000003</c:v>
                </c:pt>
                <c:pt idx="4">
                  <c:v>40514.83</c:v>
                </c:pt>
                <c:pt idx="5">
                  <c:v>676627.91999999969</c:v>
                </c:pt>
                <c:pt idx="6">
                  <c:v>298479.64999999991</c:v>
                </c:pt>
                <c:pt idx="7">
                  <c:v>143363.97</c:v>
                </c:pt>
                <c:pt idx="8">
                  <c:v>20072.900000000005</c:v>
                </c:pt>
                <c:pt idx="9">
                  <c:v>218822.83000000002</c:v>
                </c:pt>
                <c:pt idx="10">
                  <c:v>104589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284184"/>
        <c:axId val="264283792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'給付状況（3-2）'!$C$5:$D$15</c:f>
              <c:strCache>
                <c:ptCount val="11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</c:v>
                </c:pt>
                <c:pt idx="9">
                  <c:v>特定施設入居者生活介護</c:v>
                </c:pt>
                <c:pt idx="10">
                  <c:v>福祉用具貸与</c:v>
                </c:pt>
              </c:strCache>
            </c:strRef>
          </c:cat>
          <c:val>
            <c:numRef>
              <c:f>'給付状況（3-2）'!$E$5:$E$15</c:f>
              <c:numCache>
                <c:formatCode>#,##0_);[Red]\(#,##0\)</c:formatCode>
                <c:ptCount val="11"/>
                <c:pt idx="0">
                  <c:v>5026</c:v>
                </c:pt>
                <c:pt idx="1">
                  <c:v>186</c:v>
                </c:pt>
                <c:pt idx="2">
                  <c:v>1451</c:v>
                </c:pt>
                <c:pt idx="3">
                  <c:v>300</c:v>
                </c:pt>
                <c:pt idx="4">
                  <c:v>2993</c:v>
                </c:pt>
                <c:pt idx="5">
                  <c:v>6215</c:v>
                </c:pt>
                <c:pt idx="6">
                  <c:v>3188</c:v>
                </c:pt>
                <c:pt idx="7">
                  <c:v>1309</c:v>
                </c:pt>
                <c:pt idx="8">
                  <c:v>273</c:v>
                </c:pt>
                <c:pt idx="9">
                  <c:v>1056</c:v>
                </c:pt>
                <c:pt idx="10">
                  <c:v>7903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88104"/>
        <c:axId val="264285360"/>
      </c:lineChart>
      <c:catAx>
        <c:axId val="26428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264285360"/>
        <c:crosses val="autoZero"/>
        <c:auto val="1"/>
        <c:lblAlgn val="ctr"/>
        <c:lblOffset val="100"/>
        <c:noMultiLvlLbl val="0"/>
      </c:catAx>
      <c:valAx>
        <c:axId val="26428536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4288104"/>
        <c:crosses val="autoZero"/>
        <c:crossBetween val="between"/>
      </c:valAx>
      <c:valAx>
        <c:axId val="26428379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264284184"/>
        <c:crosses val="max"/>
        <c:crossBetween val="between"/>
      </c:valAx>
      <c:catAx>
        <c:axId val="264284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28379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'給付状況（3-2）'!$C$16:$D$26</c:f>
              <c:strCache>
                <c:ptCount val="11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</c:v>
                </c:pt>
                <c:pt idx="9">
                  <c:v>介護予防特定施設入居者生活介護</c:v>
                </c:pt>
                <c:pt idx="10">
                  <c:v>介護予防福祉用具貸与</c:v>
                </c:pt>
              </c:strCache>
            </c:strRef>
          </c:cat>
          <c:val>
            <c:numRef>
              <c:f>'給付状況（3-2）'!$G$16:$G$26</c:f>
              <c:numCache>
                <c:formatCode>#,##0_ </c:formatCode>
                <c:ptCount val="11"/>
                <c:pt idx="0">
                  <c:v>4605.4400000000005</c:v>
                </c:pt>
                <c:pt idx="1">
                  <c:v>79.41</c:v>
                </c:pt>
                <c:pt idx="2">
                  <c:v>13947.72</c:v>
                </c:pt>
                <c:pt idx="3">
                  <c:v>2842.4600000000005</c:v>
                </c:pt>
                <c:pt idx="4">
                  <c:v>3935.58</c:v>
                </c:pt>
                <c:pt idx="5">
                  <c:v>11198.56</c:v>
                </c:pt>
                <c:pt idx="6">
                  <c:v>67709.360000000015</c:v>
                </c:pt>
                <c:pt idx="7">
                  <c:v>2586.41</c:v>
                </c:pt>
                <c:pt idx="8">
                  <c:v>602.96000000000015</c:v>
                </c:pt>
                <c:pt idx="9">
                  <c:v>21902.049999999996</c:v>
                </c:pt>
                <c:pt idx="10">
                  <c:v>24002.33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285752"/>
        <c:axId val="2642888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'給付状況（3-2）'!$C$16:$D$26</c:f>
              <c:strCache>
                <c:ptCount val="11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</c:v>
                </c:pt>
                <c:pt idx="9">
                  <c:v>介護予防特定施設入居者生活介護</c:v>
                </c:pt>
                <c:pt idx="10">
                  <c:v>介護予防福祉用具貸与</c:v>
                </c:pt>
              </c:strCache>
            </c:strRef>
          </c:cat>
          <c:val>
            <c:numRef>
              <c:f>'給付状況（3-2）'!$E$16:$E$26</c:f>
              <c:numCache>
                <c:formatCode>#,##0_);[Red]\(#,##0\)</c:formatCode>
                <c:ptCount val="11"/>
                <c:pt idx="0">
                  <c:v>235</c:v>
                </c:pt>
                <c:pt idx="1">
                  <c:v>3</c:v>
                </c:pt>
                <c:pt idx="2">
                  <c:v>440</c:v>
                </c:pt>
                <c:pt idx="3">
                  <c:v>80</c:v>
                </c:pt>
                <c:pt idx="4">
                  <c:v>328</c:v>
                </c:pt>
                <c:pt idx="5">
                  <c:v>407</c:v>
                </c:pt>
                <c:pt idx="6">
                  <c:v>2124</c:v>
                </c:pt>
                <c:pt idx="7">
                  <c:v>74</c:v>
                </c:pt>
                <c:pt idx="8">
                  <c:v>16</c:v>
                </c:pt>
                <c:pt idx="9">
                  <c:v>268</c:v>
                </c:pt>
                <c:pt idx="10">
                  <c:v>3908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87712"/>
        <c:axId val="264288496"/>
      </c:lineChart>
      <c:catAx>
        <c:axId val="2642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264288496"/>
        <c:crosses val="autoZero"/>
        <c:auto val="1"/>
        <c:lblAlgn val="ctr"/>
        <c:lblOffset val="100"/>
        <c:noMultiLvlLbl val="0"/>
      </c:catAx>
      <c:valAx>
        <c:axId val="26428849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264287712"/>
        <c:crosses val="autoZero"/>
        <c:crossBetween val="between"/>
      </c:valAx>
      <c:valAx>
        <c:axId val="2642888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264285752"/>
        <c:crosses val="max"/>
        <c:crossBetween val="between"/>
      </c:valAx>
      <c:catAx>
        <c:axId val="264285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2888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/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（平成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29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07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8</xdr:col>
      <xdr:colOff>63500</xdr:colOff>
      <xdr:row>38</xdr:row>
      <xdr:rowOff>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9</xdr:row>
      <xdr:rowOff>9531</xdr:rowOff>
    </xdr:from>
    <xdr:to>
      <xdr:col>4</xdr:col>
      <xdr:colOff>331088</xdr:colOff>
      <xdr:row>17</xdr:row>
      <xdr:rowOff>98685</xdr:rowOff>
    </xdr:to>
    <xdr:graphicFrame macro="">
      <xdr:nvGraphicFramePr>
        <xdr:cNvPr id="3" name="グラフ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9</xdr:row>
      <xdr:rowOff>9530</xdr:rowOff>
    </xdr:from>
    <xdr:to>
      <xdr:col>8</xdr:col>
      <xdr:colOff>169674</xdr:colOff>
      <xdr:row>17</xdr:row>
      <xdr:rowOff>99128</xdr:rowOff>
    </xdr:to>
    <xdr:graphicFrame macro="">
      <xdr:nvGraphicFramePr>
        <xdr:cNvPr id="5" name="グラフ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9</xdr:row>
      <xdr:rowOff>28581</xdr:rowOff>
    </xdr:from>
    <xdr:to>
      <xdr:col>11</xdr:col>
      <xdr:colOff>635892</xdr:colOff>
      <xdr:row>17</xdr:row>
      <xdr:rowOff>117735</xdr:rowOff>
    </xdr:to>
    <xdr:graphicFrame macro="">
      <xdr:nvGraphicFramePr>
        <xdr:cNvPr id="6" name="グラフ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12</xdr:col>
      <xdr:colOff>0</xdr:colOff>
      <xdr:row>43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1</xdr:rowOff>
    </xdr:from>
    <xdr:to>
      <xdr:col>8</xdr:col>
      <xdr:colOff>0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8</xdr:col>
      <xdr:colOff>0</xdr:colOff>
      <xdr:row>62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51</xdr:row>
      <xdr:rowOff>104775</xdr:rowOff>
    </xdr:from>
    <xdr:to>
      <xdr:col>7</xdr:col>
      <xdr:colOff>47625</xdr:colOff>
      <xdr:row>52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73</xdr:row>
      <xdr:rowOff>0</xdr:rowOff>
    </xdr:from>
    <xdr:to>
      <xdr:col>4</xdr:col>
      <xdr:colOff>0</xdr:colOff>
      <xdr:row>80</xdr:row>
      <xdr:rowOff>253999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8</xdr:col>
      <xdr:colOff>0</xdr:colOff>
      <xdr:row>80</xdr:row>
      <xdr:rowOff>253999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62</xdr:row>
      <xdr:rowOff>1</xdr:rowOff>
    </xdr:from>
    <xdr:to>
      <xdr:col>7</xdr:col>
      <xdr:colOff>962024</xdr:colOff>
      <xdr:row>73</xdr:row>
      <xdr:rowOff>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40</xdr:row>
      <xdr:rowOff>114300</xdr:rowOff>
    </xdr:from>
    <xdr:to>
      <xdr:col>7</xdr:col>
      <xdr:colOff>323850</xdr:colOff>
      <xdr:row>41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62</xdr:row>
      <xdr:rowOff>114300</xdr:rowOff>
    </xdr:from>
    <xdr:to>
      <xdr:col>2</xdr:col>
      <xdr:colOff>95250</xdr:colOff>
      <xdr:row>63</xdr:row>
      <xdr:rowOff>161925</xdr:rowOff>
    </xdr:to>
    <xdr:sp macro="" textlink="">
      <xdr:nvSpPr>
        <xdr:cNvPr id="10" name="テキスト ボックス 9"/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62</xdr:row>
      <xdr:rowOff>95250</xdr:rowOff>
    </xdr:from>
    <xdr:to>
      <xdr:col>6</xdr:col>
      <xdr:colOff>952499</xdr:colOff>
      <xdr:row>63</xdr:row>
      <xdr:rowOff>142875</xdr:rowOff>
    </xdr:to>
    <xdr:sp macro="" textlink="">
      <xdr:nvSpPr>
        <xdr:cNvPr id="11" name="テキスト ボックス 10"/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51</xdr:row>
      <xdr:rowOff>123825</xdr:rowOff>
    </xdr:from>
    <xdr:to>
      <xdr:col>2</xdr:col>
      <xdr:colOff>19050</xdr:colOff>
      <xdr:row>52</xdr:row>
      <xdr:rowOff>171450</xdr:rowOff>
    </xdr:to>
    <xdr:sp macro="" textlink="">
      <xdr:nvSpPr>
        <xdr:cNvPr id="14" name="テキスト ボックス 13"/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/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/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/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35.7%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/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29.5%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/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55.7%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/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60.3%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/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56.9%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/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57.7%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/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56.2%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47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9" style="1"/>
    <col min="2" max="2" width="4.375" style="1" customWidth="1"/>
    <col min="3" max="16384" width="9" style="1"/>
  </cols>
  <sheetData>
    <row r="1" spans="3:10" ht="35.25" customHeight="1" x14ac:dyDescent="0.15">
      <c r="J1" s="3"/>
    </row>
    <row r="2" spans="3:10" ht="22.5" customHeight="1" x14ac:dyDescent="0.15"/>
    <row r="3" spans="3:10" s="2" customFormat="1" ht="25.5" customHeight="1" x14ac:dyDescent="0.15"/>
    <row r="4" spans="3:10" ht="21.95" customHeight="1" x14ac:dyDescent="0.15"/>
    <row r="5" spans="3:10" ht="27" customHeight="1" x14ac:dyDescent="0.15">
      <c r="C5" s="4"/>
    </row>
    <row r="6" spans="3:10" ht="21.95" customHeight="1" x14ac:dyDescent="0.15"/>
    <row r="7" spans="3:10" ht="21.95" customHeight="1" x14ac:dyDescent="0.15"/>
    <row r="8" spans="3:10" ht="21.95" customHeight="1" x14ac:dyDescent="0.15"/>
    <row r="9" spans="3:10" ht="21.95" customHeight="1" x14ac:dyDescent="0.15"/>
    <row r="10" spans="3:10" ht="21.95" customHeight="1" x14ac:dyDescent="0.15"/>
    <row r="11" spans="3:10" ht="21.95" customHeight="1" x14ac:dyDescent="0.15"/>
    <row r="12" spans="3:10" ht="21.95" customHeight="1" x14ac:dyDescent="0.15"/>
    <row r="13" spans="3:10" ht="21.95" customHeight="1" x14ac:dyDescent="0.15"/>
    <row r="14" spans="3:10" ht="21.95" customHeight="1" x14ac:dyDescent="0.15"/>
    <row r="15" spans="3:10" ht="21.95" customHeight="1" x14ac:dyDescent="0.15"/>
    <row r="16" spans="3:10" ht="21.95" customHeight="1" x14ac:dyDescent="0.15"/>
    <row r="17" ht="21.95" customHeight="1" x14ac:dyDescent="0.15"/>
    <row r="18" ht="21.95" customHeight="1" x14ac:dyDescent="0.15"/>
    <row r="35" spans="2:11" ht="24.95" customHeight="1" x14ac:dyDescent="0.15"/>
    <row r="36" spans="2:11" ht="24.95" customHeight="1" x14ac:dyDescent="0.15">
      <c r="B36" s="9" t="s">
        <v>4</v>
      </c>
      <c r="C36" s="10"/>
    </row>
    <row r="37" spans="2:11" ht="24.95" customHeight="1" x14ac:dyDescent="0.15">
      <c r="B37" s="9" t="s">
        <v>37</v>
      </c>
      <c r="C37" s="10"/>
    </row>
    <row r="38" spans="2:11" ht="24.95" customHeight="1" x14ac:dyDescent="0.15">
      <c r="B38" s="9" t="s">
        <v>5</v>
      </c>
      <c r="C38" s="10"/>
    </row>
    <row r="39" spans="2:11" ht="24.95" customHeight="1" x14ac:dyDescent="0.15">
      <c r="C39" s="12" t="s">
        <v>43</v>
      </c>
    </row>
    <row r="40" spans="2:11" ht="24.95" customHeight="1" x14ac:dyDescent="0.15">
      <c r="B40" s="9" t="s">
        <v>38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5" customHeight="1" x14ac:dyDescent="0.15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5" customHeight="1" x14ac:dyDescent="0.15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5" customHeight="1" x14ac:dyDescent="0.15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5" customHeight="1" x14ac:dyDescent="0.15">
      <c r="B44" s="5"/>
      <c r="D44" s="7"/>
      <c r="E44" s="7"/>
      <c r="F44" s="7"/>
      <c r="G44" s="7"/>
      <c r="H44" s="7"/>
      <c r="I44" s="7"/>
      <c r="J44" s="7"/>
      <c r="K44" s="6"/>
    </row>
    <row r="45" spans="2:11" ht="24.95" customHeight="1" x14ac:dyDescent="0.15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5" customHeight="1" x14ac:dyDescent="0.15"/>
    <row r="47" spans="2:11" ht="24.95" customHeight="1" x14ac:dyDescent="0.15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</sheetPr>
  <dimension ref="A1:L137"/>
  <sheetViews>
    <sheetView zoomScaleNormal="100" workbookViewId="0"/>
  </sheetViews>
  <sheetFormatPr defaultRowHeight="13.5" x14ac:dyDescent="0.15"/>
  <cols>
    <col min="1" max="1" width="2.625" style="14" customWidth="1"/>
    <col min="2" max="2" width="18.25" style="14" customWidth="1"/>
    <col min="3" max="3" width="13.625" style="14" customWidth="1"/>
    <col min="4" max="4" width="12.625" style="14" customWidth="1"/>
    <col min="5" max="6" width="10.625" style="14" customWidth="1"/>
    <col min="7" max="7" width="12.625" style="14" customWidth="1"/>
    <col min="8" max="8" width="10.625" style="14" customWidth="1"/>
    <col min="9" max="9" width="2.625" style="14" customWidth="1"/>
    <col min="10" max="12" width="0" style="14" hidden="1" customWidth="1"/>
    <col min="13" max="16384" width="9" style="14"/>
  </cols>
  <sheetData>
    <row r="1" spans="1:12" ht="20.100000000000001" customHeight="1" x14ac:dyDescent="0.15">
      <c r="A1" s="13" t="s">
        <v>11</v>
      </c>
    </row>
    <row r="2" spans="1:12" ht="14.1" customHeight="1" x14ac:dyDescent="0.15">
      <c r="G2" s="25" t="s">
        <v>36</v>
      </c>
      <c r="H2" s="25"/>
    </row>
    <row r="3" spans="1:12" ht="20.100000000000001" customHeight="1" x14ac:dyDescent="0.15">
      <c r="B3" s="15"/>
      <c r="C3" s="189" t="s">
        <v>0</v>
      </c>
      <c r="D3" s="191" t="s">
        <v>12</v>
      </c>
      <c r="E3" s="20"/>
      <c r="F3" s="21"/>
      <c r="G3" s="189" t="s">
        <v>13</v>
      </c>
      <c r="H3" s="189" t="s">
        <v>14</v>
      </c>
      <c r="I3" s="27"/>
    </row>
    <row r="4" spans="1:12" ht="20.100000000000001" customHeight="1" thickBot="1" x14ac:dyDescent="0.2">
      <c r="B4" s="16"/>
      <c r="C4" s="190"/>
      <c r="D4" s="192"/>
      <c r="E4" s="22" t="s">
        <v>15</v>
      </c>
      <c r="F4" s="23" t="s">
        <v>16</v>
      </c>
      <c r="G4" s="190"/>
      <c r="H4" s="190"/>
      <c r="I4" s="27"/>
      <c r="J4" s="28" t="s">
        <v>26</v>
      </c>
      <c r="K4" s="25" t="s">
        <v>42</v>
      </c>
      <c r="L4" s="25" t="s">
        <v>41</v>
      </c>
    </row>
    <row r="5" spans="1:12" ht="20.100000000000001" customHeight="1" thickTop="1" thickBot="1" x14ac:dyDescent="0.2">
      <c r="B5" s="17" t="s">
        <v>17</v>
      </c>
      <c r="C5" s="29">
        <f>SUM(C6:C13)</f>
        <v>714223</v>
      </c>
      <c r="D5" s="30">
        <f>SUM(E5:F5)</f>
        <v>212861</v>
      </c>
      <c r="E5" s="31">
        <f>SUM(E6:E13)</f>
        <v>107546</v>
      </c>
      <c r="F5" s="32">
        <f t="shared" ref="F5:G5" si="0">SUM(F6:F13)</f>
        <v>105315</v>
      </c>
      <c r="G5" s="29">
        <f t="shared" si="0"/>
        <v>224496</v>
      </c>
      <c r="H5" s="33">
        <f>D5/C5</f>
        <v>0.29803156717159768</v>
      </c>
      <c r="I5" s="26"/>
      <c r="J5" s="24">
        <f t="shared" ref="J5:J13" si="1">C5-D5-G5</f>
        <v>276866</v>
      </c>
      <c r="K5" s="58">
        <f>E5/C5</f>
        <v>0.15057762071509878</v>
      </c>
      <c r="L5" s="58">
        <f>F5/C5</f>
        <v>0.14745394645649887</v>
      </c>
    </row>
    <row r="6" spans="1:12" ht="20.100000000000001" customHeight="1" thickTop="1" x14ac:dyDescent="0.15">
      <c r="B6" s="18" t="s">
        <v>18</v>
      </c>
      <c r="C6" s="34">
        <v>183935</v>
      </c>
      <c r="D6" s="35">
        <f t="shared" ref="D6:D13" si="2">SUM(E6:F6)</f>
        <v>42212</v>
      </c>
      <c r="E6" s="36">
        <v>23381</v>
      </c>
      <c r="F6" s="37">
        <v>18831</v>
      </c>
      <c r="G6" s="34">
        <v>59575</v>
      </c>
      <c r="H6" s="38">
        <f t="shared" ref="H6:H13" si="3">D6/C6</f>
        <v>0.22949411476880419</v>
      </c>
      <c r="I6" s="26"/>
      <c r="J6" s="24">
        <f t="shared" si="1"/>
        <v>82148</v>
      </c>
      <c r="K6" s="58">
        <f t="shared" ref="K6:K13" si="4">E6/C6</f>
        <v>0.12711555712615868</v>
      </c>
      <c r="L6" s="58">
        <f t="shared" ref="L6:L13" si="5">F6/C6</f>
        <v>0.1023785576426455</v>
      </c>
    </row>
    <row r="7" spans="1:12" ht="20.100000000000001" customHeight="1" x14ac:dyDescent="0.15">
      <c r="B7" s="19" t="s">
        <v>19</v>
      </c>
      <c r="C7" s="39">
        <v>94964</v>
      </c>
      <c r="D7" s="40">
        <f t="shared" si="2"/>
        <v>29656</v>
      </c>
      <c r="E7" s="41">
        <v>14965</v>
      </c>
      <c r="F7" s="42">
        <v>14691</v>
      </c>
      <c r="G7" s="39">
        <v>29826</v>
      </c>
      <c r="H7" s="43">
        <f t="shared" si="3"/>
        <v>0.31228676129901856</v>
      </c>
      <c r="I7" s="26"/>
      <c r="J7" s="24">
        <f t="shared" si="1"/>
        <v>35482</v>
      </c>
      <c r="K7" s="58">
        <f t="shared" si="4"/>
        <v>0.15758603260182807</v>
      </c>
      <c r="L7" s="58">
        <f t="shared" si="5"/>
        <v>0.15470072869719051</v>
      </c>
    </row>
    <row r="8" spans="1:12" ht="20.100000000000001" customHeight="1" x14ac:dyDescent="0.15">
      <c r="B8" s="19" t="s">
        <v>20</v>
      </c>
      <c r="C8" s="39">
        <v>52742</v>
      </c>
      <c r="D8" s="40">
        <f t="shared" si="2"/>
        <v>18371</v>
      </c>
      <c r="E8" s="41">
        <v>9086</v>
      </c>
      <c r="F8" s="42">
        <v>9285</v>
      </c>
      <c r="G8" s="39">
        <v>16125</v>
      </c>
      <c r="H8" s="43">
        <f t="shared" si="3"/>
        <v>0.34831822835690723</v>
      </c>
      <c r="I8" s="26"/>
      <c r="J8" s="24">
        <f t="shared" si="1"/>
        <v>18246</v>
      </c>
      <c r="K8" s="58">
        <f t="shared" si="4"/>
        <v>0.17227257214364264</v>
      </c>
      <c r="L8" s="58">
        <f t="shared" si="5"/>
        <v>0.17604565621326457</v>
      </c>
    </row>
    <row r="9" spans="1:12" ht="20.100000000000001" customHeight="1" x14ac:dyDescent="0.15">
      <c r="B9" s="19" t="s">
        <v>21</v>
      </c>
      <c r="C9" s="39">
        <v>31922</v>
      </c>
      <c r="D9" s="40">
        <f t="shared" si="2"/>
        <v>9337</v>
      </c>
      <c r="E9" s="41">
        <v>4819</v>
      </c>
      <c r="F9" s="42">
        <v>4518</v>
      </c>
      <c r="G9" s="39">
        <v>10225</v>
      </c>
      <c r="H9" s="43">
        <f t="shared" si="3"/>
        <v>0.29249420462377046</v>
      </c>
      <c r="I9" s="26"/>
      <c r="J9" s="24">
        <f t="shared" si="1"/>
        <v>12360</v>
      </c>
      <c r="K9" s="58">
        <f t="shared" si="4"/>
        <v>0.15096171919052692</v>
      </c>
      <c r="L9" s="58">
        <f t="shared" si="5"/>
        <v>0.14153248543324354</v>
      </c>
    </row>
    <row r="10" spans="1:12" ht="20.100000000000001" customHeight="1" x14ac:dyDescent="0.15">
      <c r="B10" s="19" t="s">
        <v>22</v>
      </c>
      <c r="C10" s="39">
        <v>46073</v>
      </c>
      <c r="D10" s="40">
        <f t="shared" si="2"/>
        <v>13947</v>
      </c>
      <c r="E10" s="41">
        <v>6707</v>
      </c>
      <c r="F10" s="42">
        <v>7240</v>
      </c>
      <c r="G10" s="39">
        <v>14406</v>
      </c>
      <c r="H10" s="43">
        <f t="shared" si="3"/>
        <v>0.30271525622381873</v>
      </c>
      <c r="I10" s="26"/>
      <c r="J10" s="24">
        <f t="shared" si="1"/>
        <v>17720</v>
      </c>
      <c r="K10" s="58">
        <f t="shared" si="4"/>
        <v>0.14557332928179195</v>
      </c>
      <c r="L10" s="58">
        <f t="shared" si="5"/>
        <v>0.15714192694202678</v>
      </c>
    </row>
    <row r="11" spans="1:12" ht="20.100000000000001" customHeight="1" x14ac:dyDescent="0.15">
      <c r="B11" s="19" t="s">
        <v>23</v>
      </c>
      <c r="C11" s="39">
        <v>101866</v>
      </c>
      <c r="D11" s="40">
        <f t="shared" si="2"/>
        <v>30689</v>
      </c>
      <c r="E11" s="41">
        <v>15041</v>
      </c>
      <c r="F11" s="42">
        <v>15648</v>
      </c>
      <c r="G11" s="39">
        <v>32640</v>
      </c>
      <c r="H11" s="43">
        <f t="shared" si="3"/>
        <v>0.30126833290793786</v>
      </c>
      <c r="I11" s="26"/>
      <c r="J11" s="24">
        <f t="shared" si="1"/>
        <v>38537</v>
      </c>
      <c r="K11" s="58">
        <f t="shared" si="4"/>
        <v>0.14765476213849568</v>
      </c>
      <c r="L11" s="58">
        <f t="shared" si="5"/>
        <v>0.15361357076944221</v>
      </c>
    </row>
    <row r="12" spans="1:12" ht="20.100000000000001" customHeight="1" x14ac:dyDescent="0.15">
      <c r="B12" s="19" t="s">
        <v>24</v>
      </c>
      <c r="C12" s="39">
        <v>142943</v>
      </c>
      <c r="D12" s="40">
        <f t="shared" si="2"/>
        <v>48362</v>
      </c>
      <c r="E12" s="41">
        <v>23903</v>
      </c>
      <c r="F12" s="42">
        <v>24459</v>
      </c>
      <c r="G12" s="39">
        <v>43424</v>
      </c>
      <c r="H12" s="43">
        <f t="shared" si="3"/>
        <v>0.3383306632713739</v>
      </c>
      <c r="I12" s="26"/>
      <c r="J12" s="24">
        <f t="shared" si="1"/>
        <v>51157</v>
      </c>
      <c r="K12" s="58">
        <f t="shared" si="4"/>
        <v>0.167220500479212</v>
      </c>
      <c r="L12" s="58">
        <f t="shared" si="5"/>
        <v>0.1711101627921619</v>
      </c>
    </row>
    <row r="13" spans="1:12" ht="20.100000000000001" customHeight="1" x14ac:dyDescent="0.15">
      <c r="B13" s="19" t="s">
        <v>25</v>
      </c>
      <c r="C13" s="39">
        <v>59778</v>
      </c>
      <c r="D13" s="40">
        <f t="shared" si="2"/>
        <v>20287</v>
      </c>
      <c r="E13" s="41">
        <v>9644</v>
      </c>
      <c r="F13" s="42">
        <v>10643</v>
      </c>
      <c r="G13" s="39">
        <v>18275</v>
      </c>
      <c r="H13" s="43">
        <f t="shared" si="3"/>
        <v>0.33937234434072738</v>
      </c>
      <c r="I13" s="26"/>
      <c r="J13" s="24">
        <f t="shared" si="1"/>
        <v>21216</v>
      </c>
      <c r="K13" s="58">
        <f t="shared" si="4"/>
        <v>0.16133025527786143</v>
      </c>
      <c r="L13" s="58">
        <f t="shared" si="5"/>
        <v>0.17804208906286595</v>
      </c>
    </row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</sheetData>
  <mergeCells count="4">
    <mergeCell ref="C3:C4"/>
    <mergeCell ref="D3:D4"/>
    <mergeCell ref="G3:G4"/>
    <mergeCell ref="H3:H4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22"/>
  <sheetViews>
    <sheetView zoomScaleNormal="100" workbookViewId="0"/>
  </sheetViews>
  <sheetFormatPr defaultRowHeight="13.5" x14ac:dyDescent="0.15"/>
  <cols>
    <col min="1" max="1" width="2.625" style="14" customWidth="1"/>
    <col min="2" max="2" width="2.875" style="14" customWidth="1"/>
    <col min="3" max="3" width="12.75" style="14" customWidth="1"/>
    <col min="4" max="12" width="8.375" style="14" customWidth="1"/>
    <col min="13" max="13" width="2.625" style="14" customWidth="1"/>
    <col min="14" max="16384" width="9" style="14"/>
  </cols>
  <sheetData>
    <row r="1" spans="1:12" ht="20.100000000000001" customHeight="1" x14ac:dyDescent="0.15">
      <c r="A1" s="13" t="s">
        <v>45</v>
      </c>
      <c r="B1" s="13"/>
    </row>
    <row r="2" spans="1:12" ht="14.1" customHeight="1" x14ac:dyDescent="0.15">
      <c r="K2" s="44" t="s">
        <v>2</v>
      </c>
    </row>
    <row r="3" spans="1:12" ht="20.100000000000001" customHeight="1" x14ac:dyDescent="0.15">
      <c r="B3" s="118"/>
      <c r="C3" s="110"/>
      <c r="D3" s="111" t="s">
        <v>27</v>
      </c>
      <c r="E3" s="112" t="s">
        <v>28</v>
      </c>
      <c r="F3" s="112" t="s">
        <v>29</v>
      </c>
      <c r="G3" s="112" t="s">
        <v>30</v>
      </c>
      <c r="H3" s="112" t="s">
        <v>31</v>
      </c>
      <c r="I3" s="112" t="s">
        <v>32</v>
      </c>
      <c r="J3" s="111" t="s">
        <v>33</v>
      </c>
      <c r="K3" s="113" t="s">
        <v>34</v>
      </c>
      <c r="L3" s="114" t="s">
        <v>1</v>
      </c>
    </row>
    <row r="4" spans="1:12" ht="20.100000000000001" customHeight="1" x14ac:dyDescent="0.15">
      <c r="B4" s="193" t="s">
        <v>62</v>
      </c>
      <c r="C4" s="194"/>
      <c r="D4" s="45">
        <f>SUM(D5:D6)</f>
        <v>7672</v>
      </c>
      <c r="E4" s="46">
        <f t="shared" ref="E4:K4" si="0">SUM(E5:E6)</f>
        <v>5199</v>
      </c>
      <c r="F4" s="46">
        <f t="shared" si="0"/>
        <v>8478</v>
      </c>
      <c r="G4" s="46">
        <f t="shared" si="0"/>
        <v>5087</v>
      </c>
      <c r="H4" s="46">
        <f t="shared" si="0"/>
        <v>4313</v>
      </c>
      <c r="I4" s="46">
        <f t="shared" si="0"/>
        <v>5226</v>
      </c>
      <c r="J4" s="45">
        <f t="shared" si="0"/>
        <v>3173</v>
      </c>
      <c r="K4" s="47">
        <f t="shared" si="0"/>
        <v>39148</v>
      </c>
      <c r="L4" s="55">
        <f>K4/人口統計!D5</f>
        <v>0.18391344586373268</v>
      </c>
    </row>
    <row r="5" spans="1:12" ht="20.100000000000001" customHeight="1" x14ac:dyDescent="0.15">
      <c r="B5" s="115"/>
      <c r="C5" s="116" t="s">
        <v>39</v>
      </c>
      <c r="D5" s="48">
        <v>975</v>
      </c>
      <c r="E5" s="49">
        <v>790</v>
      </c>
      <c r="F5" s="49">
        <v>822</v>
      </c>
      <c r="G5" s="49">
        <v>612</v>
      </c>
      <c r="H5" s="49">
        <v>478</v>
      </c>
      <c r="I5" s="49">
        <v>532</v>
      </c>
      <c r="J5" s="48">
        <v>335</v>
      </c>
      <c r="K5" s="50">
        <f>SUM(D5:J5)</f>
        <v>4544</v>
      </c>
      <c r="L5" s="56">
        <f>K5/人口統計!D5</f>
        <v>2.1347264177092092E-2</v>
      </c>
    </row>
    <row r="6" spans="1:12" ht="20.100000000000001" customHeight="1" x14ac:dyDescent="0.15">
      <c r="B6" s="115"/>
      <c r="C6" s="117" t="s">
        <v>40</v>
      </c>
      <c r="D6" s="51">
        <v>6697</v>
      </c>
      <c r="E6" s="52">
        <v>4409</v>
      </c>
      <c r="F6" s="52">
        <v>7656</v>
      </c>
      <c r="G6" s="52">
        <v>4475</v>
      </c>
      <c r="H6" s="52">
        <v>3835</v>
      </c>
      <c r="I6" s="52">
        <v>4694</v>
      </c>
      <c r="J6" s="51">
        <v>2838</v>
      </c>
      <c r="K6" s="53">
        <f>SUM(D6:J6)</f>
        <v>34604</v>
      </c>
      <c r="L6" s="57">
        <f>K6/人口統計!D5</f>
        <v>0.16256618168664058</v>
      </c>
    </row>
    <row r="7" spans="1:12" ht="20.100000000000001" customHeight="1" thickBot="1" x14ac:dyDescent="0.2">
      <c r="B7" s="193" t="s">
        <v>63</v>
      </c>
      <c r="C7" s="194"/>
      <c r="D7" s="45">
        <v>85</v>
      </c>
      <c r="E7" s="46">
        <v>115</v>
      </c>
      <c r="F7" s="46">
        <v>103</v>
      </c>
      <c r="G7" s="46">
        <v>105</v>
      </c>
      <c r="H7" s="46">
        <v>108</v>
      </c>
      <c r="I7" s="46">
        <v>88</v>
      </c>
      <c r="J7" s="45">
        <v>78</v>
      </c>
      <c r="K7" s="47">
        <f>SUM(D7:J7)</f>
        <v>682</v>
      </c>
      <c r="L7" s="78"/>
    </row>
    <row r="8" spans="1:12" ht="20.100000000000001" customHeight="1" thickTop="1" x14ac:dyDescent="0.15">
      <c r="B8" s="195" t="s">
        <v>35</v>
      </c>
      <c r="C8" s="196"/>
      <c r="D8" s="35">
        <f>D4+D7</f>
        <v>7757</v>
      </c>
      <c r="E8" s="34">
        <f t="shared" ref="E8:K8" si="1">E4+E7</f>
        <v>5314</v>
      </c>
      <c r="F8" s="34">
        <f t="shared" si="1"/>
        <v>8581</v>
      </c>
      <c r="G8" s="34">
        <f t="shared" si="1"/>
        <v>5192</v>
      </c>
      <c r="H8" s="34">
        <f t="shared" si="1"/>
        <v>4421</v>
      </c>
      <c r="I8" s="34">
        <f t="shared" si="1"/>
        <v>5314</v>
      </c>
      <c r="J8" s="35">
        <f t="shared" si="1"/>
        <v>3251</v>
      </c>
      <c r="K8" s="54">
        <f t="shared" si="1"/>
        <v>39830</v>
      </c>
      <c r="L8" s="79"/>
    </row>
    <row r="9" spans="1:12" ht="20.100000000000001" customHeight="1" x14ac:dyDescent="0.15"/>
    <row r="10" spans="1:12" ht="20.100000000000001" customHeight="1" x14ac:dyDescent="0.15"/>
    <row r="11" spans="1:12" ht="20.100000000000001" customHeight="1" x14ac:dyDescent="0.15"/>
    <row r="12" spans="1:12" ht="20.100000000000001" customHeight="1" x14ac:dyDescent="0.15"/>
    <row r="13" spans="1:12" ht="20.100000000000001" customHeight="1" x14ac:dyDescent="0.15"/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spans="1:12" ht="20.100000000000001" customHeight="1" x14ac:dyDescent="0.15"/>
    <row r="18" spans="1:12" ht="20.100000000000001" customHeight="1" x14ac:dyDescent="0.15"/>
    <row r="19" spans="1:12" ht="20.100000000000001" customHeight="1" x14ac:dyDescent="0.15"/>
    <row r="20" spans="1:12" ht="20.100000000000001" customHeight="1" x14ac:dyDescent="0.15">
      <c r="A20" s="13" t="s">
        <v>44</v>
      </c>
    </row>
    <row r="21" spans="1:12" ht="14.1" customHeight="1" x14ac:dyDescent="0.15">
      <c r="K21" s="44" t="s">
        <v>2</v>
      </c>
    </row>
    <row r="22" spans="1:12" ht="20.100000000000001" customHeight="1" x14ac:dyDescent="0.15">
      <c r="B22" s="182"/>
      <c r="C22" s="183"/>
      <c r="D22" s="184" t="s">
        <v>27</v>
      </c>
      <c r="E22" s="185" t="s">
        <v>28</v>
      </c>
      <c r="F22" s="185" t="s">
        <v>29</v>
      </c>
      <c r="G22" s="185" t="s">
        <v>30</v>
      </c>
      <c r="H22" s="185" t="s">
        <v>31</v>
      </c>
      <c r="I22" s="185" t="s">
        <v>32</v>
      </c>
      <c r="J22" s="184" t="s">
        <v>33</v>
      </c>
      <c r="K22" s="186" t="s">
        <v>34</v>
      </c>
      <c r="L22" s="187" t="s">
        <v>1</v>
      </c>
    </row>
    <row r="23" spans="1:12" ht="20.100000000000001" customHeight="1" x14ac:dyDescent="0.15">
      <c r="B23" s="197" t="s">
        <v>18</v>
      </c>
      <c r="C23" s="199"/>
      <c r="D23" s="40">
        <v>1246</v>
      </c>
      <c r="E23" s="39">
        <v>826</v>
      </c>
      <c r="F23" s="39">
        <v>1197</v>
      </c>
      <c r="G23" s="39">
        <v>773</v>
      </c>
      <c r="H23" s="39">
        <v>631</v>
      </c>
      <c r="I23" s="39">
        <v>905</v>
      </c>
      <c r="J23" s="40">
        <v>529</v>
      </c>
      <c r="K23" s="167">
        <f t="shared" ref="K23:K30" si="2">SUM(D23:J23)</f>
        <v>6107</v>
      </c>
      <c r="L23" s="188">
        <f>K23/人口統計!D6</f>
        <v>0.14467450014213967</v>
      </c>
    </row>
    <row r="24" spans="1:12" ht="20.100000000000001" customHeight="1" x14ac:dyDescent="0.15">
      <c r="B24" s="197" t="s">
        <v>19</v>
      </c>
      <c r="C24" s="199"/>
      <c r="D24" s="45">
        <v>1111</v>
      </c>
      <c r="E24" s="46">
        <v>851</v>
      </c>
      <c r="F24" s="46">
        <v>1200</v>
      </c>
      <c r="G24" s="46">
        <v>661</v>
      </c>
      <c r="H24" s="46">
        <v>573</v>
      </c>
      <c r="I24" s="46">
        <v>688</v>
      </c>
      <c r="J24" s="45">
        <v>461</v>
      </c>
      <c r="K24" s="47">
        <f t="shared" si="2"/>
        <v>5545</v>
      </c>
      <c r="L24" s="55">
        <f>K24/人口統計!D7</f>
        <v>0.18697734016725115</v>
      </c>
    </row>
    <row r="25" spans="1:12" ht="20.100000000000001" customHeight="1" x14ac:dyDescent="0.15">
      <c r="B25" s="197" t="s">
        <v>20</v>
      </c>
      <c r="C25" s="199"/>
      <c r="D25" s="45">
        <v>793</v>
      </c>
      <c r="E25" s="46">
        <v>492</v>
      </c>
      <c r="F25" s="46">
        <v>832</v>
      </c>
      <c r="G25" s="46">
        <v>559</v>
      </c>
      <c r="H25" s="46">
        <v>449</v>
      </c>
      <c r="I25" s="46">
        <v>473</v>
      </c>
      <c r="J25" s="45">
        <v>269</v>
      </c>
      <c r="K25" s="47">
        <f t="shared" si="2"/>
        <v>3867</v>
      </c>
      <c r="L25" s="55">
        <f>K25/人口統計!D8</f>
        <v>0.21049480158946166</v>
      </c>
    </row>
    <row r="26" spans="1:12" ht="20.100000000000001" customHeight="1" x14ac:dyDescent="0.15">
      <c r="B26" s="197" t="s">
        <v>21</v>
      </c>
      <c r="C26" s="199"/>
      <c r="D26" s="45">
        <v>220</v>
      </c>
      <c r="E26" s="46">
        <v>179</v>
      </c>
      <c r="F26" s="46">
        <v>330</v>
      </c>
      <c r="G26" s="46">
        <v>209</v>
      </c>
      <c r="H26" s="46">
        <v>189</v>
      </c>
      <c r="I26" s="46">
        <v>198</v>
      </c>
      <c r="J26" s="45">
        <v>171</v>
      </c>
      <c r="K26" s="47">
        <f t="shared" si="2"/>
        <v>1496</v>
      </c>
      <c r="L26" s="55">
        <f>K26/人口統計!D9</f>
        <v>0.16022276962621826</v>
      </c>
    </row>
    <row r="27" spans="1:12" ht="20.100000000000001" customHeight="1" x14ac:dyDescent="0.15">
      <c r="B27" s="197" t="s">
        <v>22</v>
      </c>
      <c r="C27" s="199"/>
      <c r="D27" s="45">
        <v>402</v>
      </c>
      <c r="E27" s="46">
        <v>276</v>
      </c>
      <c r="F27" s="46">
        <v>511</v>
      </c>
      <c r="G27" s="46">
        <v>303</v>
      </c>
      <c r="H27" s="46">
        <v>260</v>
      </c>
      <c r="I27" s="46">
        <v>341</v>
      </c>
      <c r="J27" s="45">
        <v>190</v>
      </c>
      <c r="K27" s="47">
        <f t="shared" si="2"/>
        <v>2283</v>
      </c>
      <c r="L27" s="55">
        <f>K27/人口統計!D10</f>
        <v>0.16369111636911163</v>
      </c>
    </row>
    <row r="28" spans="1:12" ht="20.100000000000001" customHeight="1" x14ac:dyDescent="0.15">
      <c r="B28" s="197" t="s">
        <v>23</v>
      </c>
      <c r="C28" s="199"/>
      <c r="D28" s="45">
        <v>721</v>
      </c>
      <c r="E28" s="46">
        <v>658</v>
      </c>
      <c r="F28" s="46">
        <v>1353</v>
      </c>
      <c r="G28" s="46">
        <v>642</v>
      </c>
      <c r="H28" s="46">
        <v>642</v>
      </c>
      <c r="I28" s="46">
        <v>718</v>
      </c>
      <c r="J28" s="45">
        <v>370</v>
      </c>
      <c r="K28" s="47">
        <f t="shared" si="2"/>
        <v>5104</v>
      </c>
      <c r="L28" s="55">
        <f>K28/人口統計!D11</f>
        <v>0.16631366287594904</v>
      </c>
    </row>
    <row r="29" spans="1:12" ht="20.100000000000001" customHeight="1" x14ac:dyDescent="0.15">
      <c r="B29" s="197" t="s">
        <v>24</v>
      </c>
      <c r="C29" s="198"/>
      <c r="D29" s="40">
        <v>2671</v>
      </c>
      <c r="E29" s="39">
        <v>1501</v>
      </c>
      <c r="F29" s="39">
        <v>2336</v>
      </c>
      <c r="G29" s="39">
        <v>1516</v>
      </c>
      <c r="H29" s="39">
        <v>1223</v>
      </c>
      <c r="I29" s="39">
        <v>1369</v>
      </c>
      <c r="J29" s="40">
        <v>831</v>
      </c>
      <c r="K29" s="167">
        <f t="shared" si="2"/>
        <v>11447</v>
      </c>
      <c r="L29" s="168">
        <f>K29/人口統計!D12</f>
        <v>0.23669409867251148</v>
      </c>
    </row>
    <row r="30" spans="1:12" ht="20.100000000000001" customHeight="1" x14ac:dyDescent="0.15">
      <c r="B30" s="197" t="s">
        <v>25</v>
      </c>
      <c r="C30" s="198"/>
      <c r="D30" s="40">
        <v>508</v>
      </c>
      <c r="E30" s="39">
        <v>416</v>
      </c>
      <c r="F30" s="39">
        <v>719</v>
      </c>
      <c r="G30" s="39">
        <v>424</v>
      </c>
      <c r="H30" s="39">
        <v>346</v>
      </c>
      <c r="I30" s="39">
        <v>534</v>
      </c>
      <c r="J30" s="40">
        <v>352</v>
      </c>
      <c r="K30" s="167">
        <f t="shared" si="2"/>
        <v>3299</v>
      </c>
      <c r="L30" s="168">
        <f>K30/人口統計!D13</f>
        <v>0.16261645388672549</v>
      </c>
    </row>
    <row r="31" spans="1:12" ht="20.100000000000001" customHeight="1" x14ac:dyDescent="0.15">
      <c r="C31" s="14" t="s">
        <v>46</v>
      </c>
    </row>
    <row r="32" spans="1:1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</sheetData>
  <mergeCells count="11">
    <mergeCell ref="B4:C4"/>
    <mergeCell ref="B7:C7"/>
    <mergeCell ref="B8:C8"/>
    <mergeCell ref="B29:C29"/>
    <mergeCell ref="B30:C30"/>
    <mergeCell ref="B23:C23"/>
    <mergeCell ref="B24:C24"/>
    <mergeCell ref="B25:C25"/>
    <mergeCell ref="B26:C26"/>
    <mergeCell ref="B27:C27"/>
    <mergeCell ref="B28:C28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09"/>
  <sheetViews>
    <sheetView zoomScaleNormal="100" workbookViewId="0"/>
  </sheetViews>
  <sheetFormatPr defaultRowHeight="13.5" x14ac:dyDescent="0.15"/>
  <cols>
    <col min="1" max="1" width="2.5" style="14" customWidth="1"/>
    <col min="2" max="2" width="2.625" style="14" customWidth="1"/>
    <col min="3" max="3" width="16.875" style="14" customWidth="1"/>
    <col min="4" max="11" width="10.125" style="14" customWidth="1"/>
    <col min="12" max="19" width="8.625" style="14" customWidth="1"/>
    <col min="20" max="20" width="9.625" style="14" customWidth="1"/>
    <col min="21" max="21" width="8.625" style="14" customWidth="1"/>
    <col min="22" max="22" width="9.125" style="14" bestFit="1" customWidth="1"/>
    <col min="23" max="23" width="11" style="14" bestFit="1" customWidth="1"/>
    <col min="24" max="16384" width="9" style="14"/>
  </cols>
  <sheetData>
    <row r="1" spans="1:19" ht="20.100000000000001" customHeight="1" x14ac:dyDescent="0.15">
      <c r="A1" s="104" t="s">
        <v>48</v>
      </c>
    </row>
    <row r="2" spans="1:19" ht="20.100000000000001" customHeight="1" x14ac:dyDescent="0.15"/>
    <row r="3" spans="1:19" ht="20.100000000000001" customHeight="1" thickBot="1" x14ac:dyDescent="0.2">
      <c r="B3" s="201"/>
      <c r="C3" s="201"/>
      <c r="D3" s="201" t="s">
        <v>120</v>
      </c>
      <c r="E3" s="201"/>
      <c r="F3" s="201" t="s">
        <v>121</v>
      </c>
      <c r="G3" s="201"/>
      <c r="H3" s="201" t="s">
        <v>122</v>
      </c>
      <c r="I3" s="201"/>
      <c r="J3" s="201" t="s">
        <v>123</v>
      </c>
      <c r="K3" s="201"/>
      <c r="N3" s="107" t="s">
        <v>99</v>
      </c>
      <c r="O3" s="108"/>
      <c r="P3" s="109"/>
      <c r="Q3" s="59" t="s">
        <v>100</v>
      </c>
      <c r="R3" s="88" t="s">
        <v>101</v>
      </c>
      <c r="S3" s="88" t="s">
        <v>102</v>
      </c>
    </row>
    <row r="4" spans="1:19" ht="33" customHeight="1" thickTop="1" thickBot="1" x14ac:dyDescent="0.2">
      <c r="B4" s="189"/>
      <c r="C4" s="189"/>
      <c r="D4" s="177" t="s">
        <v>125</v>
      </c>
      <c r="E4" s="178" t="s">
        <v>126</v>
      </c>
      <c r="F4" s="179" t="s">
        <v>125</v>
      </c>
      <c r="G4" s="180" t="s">
        <v>126</v>
      </c>
      <c r="H4" s="177" t="s">
        <v>125</v>
      </c>
      <c r="I4" s="178" t="s">
        <v>126</v>
      </c>
      <c r="J4" s="179" t="s">
        <v>125</v>
      </c>
      <c r="K4" s="180" t="s">
        <v>126</v>
      </c>
      <c r="N4" s="138"/>
      <c r="O4" s="83"/>
      <c r="P4" s="139"/>
      <c r="Q4" s="140"/>
      <c r="R4" s="141"/>
      <c r="S4" s="141"/>
    </row>
    <row r="5" spans="1:19" ht="20.100000000000001" customHeight="1" thickTop="1" thickBot="1" x14ac:dyDescent="0.2">
      <c r="B5" s="202" t="s">
        <v>124</v>
      </c>
      <c r="C5" s="202"/>
      <c r="D5" s="173">
        <v>29900</v>
      </c>
      <c r="E5" s="174">
        <v>1896390.4400000011</v>
      </c>
      <c r="F5" s="175">
        <v>7883</v>
      </c>
      <c r="G5" s="176">
        <v>153412.28000000006</v>
      </c>
      <c r="H5" s="173">
        <v>2917</v>
      </c>
      <c r="I5" s="174">
        <v>701508.6599999998</v>
      </c>
      <c r="J5" s="175">
        <v>6931</v>
      </c>
      <c r="K5" s="176">
        <v>1993169.9600000002</v>
      </c>
      <c r="M5" s="147">
        <f>Q5+Q7</f>
        <v>37783</v>
      </c>
      <c r="N5" s="119" t="s">
        <v>106</v>
      </c>
      <c r="O5" s="120"/>
      <c r="P5" s="132"/>
      <c r="Q5" s="121">
        <v>29900</v>
      </c>
      <c r="R5" s="122">
        <v>1896390.4400000011</v>
      </c>
      <c r="S5" s="122">
        <f>R5/Q5*100</f>
        <v>6342.4429431438166</v>
      </c>
    </row>
    <row r="6" spans="1:19" ht="20.100000000000001" customHeight="1" thickTop="1" x14ac:dyDescent="0.15">
      <c r="B6" s="203" t="s">
        <v>112</v>
      </c>
      <c r="C6" s="203"/>
      <c r="D6" s="169">
        <v>4855</v>
      </c>
      <c r="E6" s="170">
        <v>279234.63999999996</v>
      </c>
      <c r="F6" s="171">
        <v>1446</v>
      </c>
      <c r="G6" s="172">
        <v>29072.919999999991</v>
      </c>
      <c r="H6" s="169">
        <v>298</v>
      </c>
      <c r="I6" s="170">
        <v>71982.86</v>
      </c>
      <c r="J6" s="171">
        <v>1104</v>
      </c>
      <c r="K6" s="172">
        <v>345305.90999999992</v>
      </c>
      <c r="M6" s="58"/>
      <c r="N6" s="123"/>
      <c r="O6" s="92" t="s">
        <v>103</v>
      </c>
      <c r="P6" s="105"/>
      <c r="Q6" s="96">
        <f>Q5/Q$13</f>
        <v>0.62774243664840124</v>
      </c>
      <c r="R6" s="97">
        <f>R5/R$13</f>
        <v>0.39970447855107399</v>
      </c>
      <c r="S6" s="98" t="s">
        <v>105</v>
      </c>
    </row>
    <row r="7" spans="1:19" ht="20.100000000000001" customHeight="1" x14ac:dyDescent="0.15">
      <c r="B7" s="200" t="s">
        <v>113</v>
      </c>
      <c r="C7" s="200"/>
      <c r="D7" s="143">
        <v>4565</v>
      </c>
      <c r="E7" s="144">
        <v>284190.21000000002</v>
      </c>
      <c r="F7" s="145">
        <v>1206</v>
      </c>
      <c r="G7" s="146">
        <v>21026.649999999994</v>
      </c>
      <c r="H7" s="143">
        <v>238</v>
      </c>
      <c r="I7" s="144">
        <v>58011.609999999993</v>
      </c>
      <c r="J7" s="145">
        <v>936</v>
      </c>
      <c r="K7" s="146">
        <v>268792.76</v>
      </c>
      <c r="M7" s="58"/>
      <c r="N7" s="124" t="s">
        <v>107</v>
      </c>
      <c r="O7" s="125"/>
      <c r="P7" s="133"/>
      <c r="Q7" s="126">
        <v>7883</v>
      </c>
      <c r="R7" s="127">
        <v>153412.28000000006</v>
      </c>
      <c r="S7" s="127">
        <f>R7/Q7*100</f>
        <v>1946.1154382849177</v>
      </c>
    </row>
    <row r="8" spans="1:19" ht="20.100000000000001" customHeight="1" x14ac:dyDescent="0.15">
      <c r="B8" s="200" t="s">
        <v>114</v>
      </c>
      <c r="C8" s="200"/>
      <c r="D8" s="143">
        <v>2869</v>
      </c>
      <c r="E8" s="144">
        <v>181986.79</v>
      </c>
      <c r="F8" s="145">
        <v>809</v>
      </c>
      <c r="G8" s="146">
        <v>15273.26</v>
      </c>
      <c r="H8" s="143">
        <v>333</v>
      </c>
      <c r="I8" s="144">
        <v>89480.900000000009</v>
      </c>
      <c r="J8" s="145">
        <v>640</v>
      </c>
      <c r="K8" s="146">
        <v>196386.4</v>
      </c>
      <c r="L8" s="87"/>
      <c r="M8" s="86"/>
      <c r="N8" s="128"/>
      <c r="O8" s="92" t="s">
        <v>103</v>
      </c>
      <c r="P8" s="105"/>
      <c r="Q8" s="96">
        <f>Q7/Q$13</f>
        <v>0.16550145913375744</v>
      </c>
      <c r="R8" s="97">
        <f>R7/R$13</f>
        <v>3.2334889528725604E-2</v>
      </c>
      <c r="S8" s="98" t="s">
        <v>104</v>
      </c>
    </row>
    <row r="9" spans="1:19" ht="20.100000000000001" customHeight="1" x14ac:dyDescent="0.15">
      <c r="B9" s="200" t="s">
        <v>115</v>
      </c>
      <c r="C9" s="200"/>
      <c r="D9" s="143">
        <v>1109</v>
      </c>
      <c r="E9" s="144">
        <v>70200.719999999987</v>
      </c>
      <c r="F9" s="145">
        <v>262</v>
      </c>
      <c r="G9" s="146">
        <v>4598.6400000000003</v>
      </c>
      <c r="H9" s="143">
        <v>49</v>
      </c>
      <c r="I9" s="144">
        <v>11855.269999999999</v>
      </c>
      <c r="J9" s="145">
        <v>368</v>
      </c>
      <c r="K9" s="146">
        <v>105064.63</v>
      </c>
      <c r="L9" s="87"/>
      <c r="M9" s="86"/>
      <c r="N9" s="124" t="s">
        <v>108</v>
      </c>
      <c r="O9" s="125"/>
      <c r="P9" s="133"/>
      <c r="Q9" s="126">
        <v>2917</v>
      </c>
      <c r="R9" s="127">
        <v>701508.6599999998</v>
      </c>
      <c r="S9" s="127">
        <f>R9/Q9*100</f>
        <v>24048.977031196428</v>
      </c>
    </row>
    <row r="10" spans="1:19" ht="20.100000000000001" customHeight="1" x14ac:dyDescent="0.15">
      <c r="B10" s="200" t="s">
        <v>116</v>
      </c>
      <c r="C10" s="200"/>
      <c r="D10" s="143">
        <v>1693</v>
      </c>
      <c r="E10" s="144">
        <v>115561.41</v>
      </c>
      <c r="F10" s="145">
        <v>431</v>
      </c>
      <c r="G10" s="146">
        <v>8808.9800000000014</v>
      </c>
      <c r="H10" s="143">
        <v>227</v>
      </c>
      <c r="I10" s="144">
        <v>50733.360000000015</v>
      </c>
      <c r="J10" s="145">
        <v>389</v>
      </c>
      <c r="K10" s="146">
        <v>113322.51000000001</v>
      </c>
      <c r="L10" s="87"/>
      <c r="M10" s="86"/>
      <c r="N10" s="93"/>
      <c r="O10" s="92" t="s">
        <v>103</v>
      </c>
      <c r="P10" s="105"/>
      <c r="Q10" s="96">
        <f>Q9/Q$13</f>
        <v>6.1241628351283828E-2</v>
      </c>
      <c r="R10" s="97">
        <f>R9/R$13</f>
        <v>0.14785781832161229</v>
      </c>
      <c r="S10" s="98" t="s">
        <v>104</v>
      </c>
    </row>
    <row r="11" spans="1:19" ht="20.100000000000001" customHeight="1" x14ac:dyDescent="0.15">
      <c r="B11" s="200" t="s">
        <v>117</v>
      </c>
      <c r="C11" s="200"/>
      <c r="D11" s="143">
        <v>3678</v>
      </c>
      <c r="E11" s="144">
        <v>247057.21000000002</v>
      </c>
      <c r="F11" s="145">
        <v>1062</v>
      </c>
      <c r="G11" s="146">
        <v>24436.010000000006</v>
      </c>
      <c r="H11" s="143">
        <v>489</v>
      </c>
      <c r="I11" s="144">
        <v>112597.96</v>
      </c>
      <c r="J11" s="145">
        <v>959</v>
      </c>
      <c r="K11" s="146">
        <v>269400.42</v>
      </c>
      <c r="L11" s="87"/>
      <c r="M11" s="86"/>
      <c r="N11" s="124" t="s">
        <v>109</v>
      </c>
      <c r="O11" s="125"/>
      <c r="P11" s="133"/>
      <c r="Q11" s="99">
        <v>6931</v>
      </c>
      <c r="R11" s="100">
        <v>1993169.9600000002</v>
      </c>
      <c r="S11" s="100">
        <f>R11/Q11*100</f>
        <v>28757.321598614919</v>
      </c>
    </row>
    <row r="12" spans="1:19" ht="20.100000000000001" customHeight="1" thickBot="1" x14ac:dyDescent="0.2">
      <c r="B12" s="200" t="s">
        <v>118</v>
      </c>
      <c r="C12" s="200"/>
      <c r="D12" s="143">
        <v>8630</v>
      </c>
      <c r="E12" s="144">
        <v>542512.44999999995</v>
      </c>
      <c r="F12" s="145">
        <v>1879</v>
      </c>
      <c r="G12" s="146">
        <v>33798.1</v>
      </c>
      <c r="H12" s="143">
        <v>1044</v>
      </c>
      <c r="I12" s="144">
        <v>255399.84999999998</v>
      </c>
      <c r="J12" s="145">
        <v>1740</v>
      </c>
      <c r="K12" s="146">
        <v>472235.58999999991</v>
      </c>
      <c r="L12" s="87"/>
      <c r="M12" s="86"/>
      <c r="N12" s="123"/>
      <c r="O12" s="82" t="s">
        <v>103</v>
      </c>
      <c r="P12" s="106"/>
      <c r="Q12" s="101">
        <f>Q11/Q$13</f>
        <v>0.1455144758665575</v>
      </c>
      <c r="R12" s="102">
        <f>R11/R$13</f>
        <v>0.4201028135985882</v>
      </c>
      <c r="S12" s="103" t="s">
        <v>104</v>
      </c>
    </row>
    <row r="13" spans="1:19" ht="20.100000000000001" customHeight="1" thickTop="1" x14ac:dyDescent="0.15">
      <c r="B13" s="181" t="s">
        <v>119</v>
      </c>
      <c r="C13" s="181"/>
      <c r="D13" s="143">
        <v>2501</v>
      </c>
      <c r="E13" s="144">
        <v>175647.01</v>
      </c>
      <c r="F13" s="145">
        <v>788</v>
      </c>
      <c r="G13" s="146">
        <v>16397.72</v>
      </c>
      <c r="H13" s="143">
        <v>239</v>
      </c>
      <c r="I13" s="144">
        <v>51446.85</v>
      </c>
      <c r="J13" s="145">
        <v>795</v>
      </c>
      <c r="K13" s="146">
        <v>222661.74</v>
      </c>
      <c r="M13" s="58"/>
      <c r="N13" s="129" t="s">
        <v>110</v>
      </c>
      <c r="O13" s="130"/>
      <c r="P13" s="131"/>
      <c r="Q13" s="94">
        <f>Q5+Q7+Q9+Q11</f>
        <v>47631</v>
      </c>
      <c r="R13" s="95">
        <f>R5+R7+R9+R11</f>
        <v>4744481.3400000008</v>
      </c>
      <c r="S13" s="95">
        <f>R13/Q13*100</f>
        <v>9960.9106254330181</v>
      </c>
    </row>
    <row r="14" spans="1:19" ht="20.100000000000001" customHeight="1" x14ac:dyDescent="0.15">
      <c r="N14" s="128"/>
      <c r="O14" s="92" t="s">
        <v>103</v>
      </c>
      <c r="P14" s="105"/>
      <c r="Q14" s="96">
        <f>Q13/Q$13</f>
        <v>1</v>
      </c>
      <c r="R14" s="97">
        <f>R13/R$13</f>
        <v>1</v>
      </c>
      <c r="S14" s="98" t="s">
        <v>104</v>
      </c>
    </row>
    <row r="15" spans="1:19" ht="20.100000000000001" customHeight="1" x14ac:dyDescent="0.15">
      <c r="B15" s="89"/>
      <c r="C15" s="83"/>
      <c r="D15" s="83"/>
      <c r="E15" s="90"/>
      <c r="F15" s="90"/>
      <c r="G15" s="91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 x14ac:dyDescent="0.15">
      <c r="M16" s="14" t="s">
        <v>131</v>
      </c>
      <c r="N16" s="58">
        <f>D5/(D5+F5+H5+J5)</f>
        <v>0.62774243664840124</v>
      </c>
      <c r="O16" s="58">
        <f>F5/(D5+F5+H5+J5)</f>
        <v>0.16550145913375744</v>
      </c>
      <c r="P16" s="58">
        <f>H5/(D5+F5+H5+J5)</f>
        <v>6.1241628351283828E-2</v>
      </c>
      <c r="Q16" s="58">
        <f>J5/(D5+F5+H5+J5)</f>
        <v>0.1455144758665575</v>
      </c>
    </row>
    <row r="17" spans="13:17" ht="20.100000000000001" customHeight="1" x14ac:dyDescent="0.15">
      <c r="M17" s="14" t="s">
        <v>132</v>
      </c>
      <c r="N17" s="58">
        <f t="shared" ref="N17:N23" si="0">D6/(D6+F6+H6+J6)</f>
        <v>0.63027391925223941</v>
      </c>
      <c r="O17" s="58">
        <f t="shared" ref="O17:O23" si="1">F6/(D6+F6+H6+J6)</f>
        <v>0.18771907049201611</v>
      </c>
      <c r="P17" s="58">
        <f t="shared" ref="P17:P23" si="2">H6/(D6+F6+H6+J6)</f>
        <v>3.8686226145657539E-2</v>
      </c>
      <c r="Q17" s="58">
        <f t="shared" ref="Q17:Q23" si="3">J6/(D6+F6+H6+J6)</f>
        <v>0.14332078411008697</v>
      </c>
    </row>
    <row r="18" spans="13:17" ht="20.100000000000001" customHeight="1" x14ac:dyDescent="0.15">
      <c r="M18" s="14" t="s">
        <v>133</v>
      </c>
      <c r="N18" s="58">
        <f t="shared" si="0"/>
        <v>0.6573074154067674</v>
      </c>
      <c r="O18" s="58">
        <f t="shared" si="1"/>
        <v>0.17365010799136069</v>
      </c>
      <c r="P18" s="58">
        <f t="shared" si="2"/>
        <v>3.4269258459323257E-2</v>
      </c>
      <c r="Q18" s="58">
        <f t="shared" si="3"/>
        <v>0.13477321814254858</v>
      </c>
    </row>
    <row r="19" spans="13:17" ht="20.100000000000001" customHeight="1" x14ac:dyDescent="0.15">
      <c r="M19" s="14" t="s">
        <v>134</v>
      </c>
      <c r="N19" s="58">
        <f t="shared" si="0"/>
        <v>0.61685658998064929</v>
      </c>
      <c r="O19" s="58">
        <f t="shared" si="1"/>
        <v>0.17394108793807783</v>
      </c>
      <c r="P19" s="58">
        <f t="shared" si="2"/>
        <v>7.1597505912706944E-2</v>
      </c>
      <c r="Q19" s="58">
        <f t="shared" si="3"/>
        <v>0.1376048161685659</v>
      </c>
    </row>
    <row r="20" spans="13:17" ht="20.100000000000001" customHeight="1" x14ac:dyDescent="0.15">
      <c r="M20" s="14" t="s">
        <v>135</v>
      </c>
      <c r="N20" s="58">
        <f t="shared" si="0"/>
        <v>0.62024608501118572</v>
      </c>
      <c r="O20" s="58">
        <f t="shared" si="1"/>
        <v>0.1465324384787472</v>
      </c>
      <c r="P20" s="58">
        <f t="shared" si="2"/>
        <v>2.7404921700223715E-2</v>
      </c>
      <c r="Q20" s="58">
        <f t="shared" si="3"/>
        <v>0.2058165548098434</v>
      </c>
    </row>
    <row r="21" spans="13:17" ht="20.100000000000001" customHeight="1" x14ac:dyDescent="0.15">
      <c r="M21" s="14" t="s">
        <v>136</v>
      </c>
      <c r="N21" s="58">
        <f t="shared" si="0"/>
        <v>0.61788321167883209</v>
      </c>
      <c r="O21" s="58">
        <f t="shared" si="1"/>
        <v>0.15729927007299271</v>
      </c>
      <c r="P21" s="58">
        <f t="shared" si="2"/>
        <v>8.2846715328467158E-2</v>
      </c>
      <c r="Q21" s="58">
        <f t="shared" si="3"/>
        <v>0.14197080291970804</v>
      </c>
    </row>
    <row r="22" spans="13:17" ht="20.100000000000001" customHeight="1" x14ac:dyDescent="0.15">
      <c r="M22" s="14" t="s">
        <v>137</v>
      </c>
      <c r="N22" s="58">
        <f t="shared" si="0"/>
        <v>0.59437621202327084</v>
      </c>
      <c r="O22" s="58">
        <f t="shared" si="1"/>
        <v>0.17162249515190692</v>
      </c>
      <c r="P22" s="58">
        <f t="shared" si="2"/>
        <v>7.9023917259211374E-2</v>
      </c>
      <c r="Q22" s="58">
        <f t="shared" si="3"/>
        <v>0.15497737556561086</v>
      </c>
    </row>
    <row r="23" spans="13:17" ht="20.100000000000001" customHeight="1" x14ac:dyDescent="0.15">
      <c r="M23" s="14" t="s">
        <v>138</v>
      </c>
      <c r="N23" s="58">
        <f t="shared" si="0"/>
        <v>0.64921387196268709</v>
      </c>
      <c r="O23" s="58">
        <f t="shared" si="1"/>
        <v>0.1413525915895584</v>
      </c>
      <c r="P23" s="58">
        <f t="shared" si="2"/>
        <v>7.8537576167907922E-2</v>
      </c>
      <c r="Q23" s="58">
        <f t="shared" si="3"/>
        <v>0.13089596027984654</v>
      </c>
    </row>
    <row r="24" spans="13:17" ht="20.100000000000001" customHeight="1" x14ac:dyDescent="0.15">
      <c r="M24" s="14" t="s">
        <v>139</v>
      </c>
      <c r="N24" s="58">
        <f t="shared" ref="N24" si="4">D13/(D13+F13+H13+J13)</f>
        <v>0.57853342586167011</v>
      </c>
      <c r="O24" s="58">
        <f t="shared" ref="O24" si="5">F13/(D13+F13+H13+J13)</f>
        <v>0.18228082350219754</v>
      </c>
      <c r="P24" s="58">
        <f t="shared" ref="P24" si="6">H13/(D13+F13+H13+J13)</f>
        <v>5.5285681239879716E-2</v>
      </c>
      <c r="Q24" s="58">
        <f t="shared" ref="Q24" si="7">J13/(D13+F13+H13+J13)</f>
        <v>0.18390006939625261</v>
      </c>
    </row>
    <row r="25" spans="13:17" ht="20.100000000000001" customHeight="1" x14ac:dyDescent="0.15"/>
    <row r="26" spans="13:17" ht="20.100000000000001" customHeight="1" x14ac:dyDescent="0.15"/>
    <row r="27" spans="13:17" ht="20.100000000000001" customHeight="1" x14ac:dyDescent="0.15"/>
    <row r="28" spans="13:17" ht="20.100000000000001" customHeight="1" x14ac:dyDescent="0.15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 x14ac:dyDescent="0.15">
      <c r="M29" s="14" t="s">
        <v>131</v>
      </c>
      <c r="N29" s="58">
        <f>E5/(E5+G5+I5+K5)</f>
        <v>0.39970447855107399</v>
      </c>
      <c r="O29" s="58">
        <f>G5/(E5+G5+I5+K5)</f>
        <v>3.2334889528725604E-2</v>
      </c>
      <c r="P29" s="58">
        <f>I5/(E5+G5+I5+K5)</f>
        <v>0.14785781832161229</v>
      </c>
      <c r="Q29" s="58">
        <f>K5/(E5+G5+I5+K5)</f>
        <v>0.4201028135985882</v>
      </c>
    </row>
    <row r="30" spans="13:17" ht="20.100000000000001" customHeight="1" x14ac:dyDescent="0.15">
      <c r="M30" s="14" t="s">
        <v>132</v>
      </c>
      <c r="N30" s="58">
        <f t="shared" ref="N30:N37" si="8">E6/(E6+G6+I6+K6)</f>
        <v>0.38483469176311852</v>
      </c>
      <c r="O30" s="58">
        <f t="shared" ref="O30:O37" si="9">G6/(E6+G6+I6+K6)</f>
        <v>4.0067622723505225E-2</v>
      </c>
      <c r="P30" s="58">
        <f t="shared" ref="P30:P37" si="10">I6/(E6+G6+I6+K6)</f>
        <v>9.9205104854926729E-2</v>
      </c>
      <c r="Q30" s="58">
        <f t="shared" ref="Q30:Q37" si="11">K6/(E6+G6+I6+K6)</f>
        <v>0.47589258065844958</v>
      </c>
    </row>
    <row r="31" spans="13:17" ht="20.100000000000001" customHeight="1" x14ac:dyDescent="0.15">
      <c r="M31" s="14" t="s">
        <v>133</v>
      </c>
      <c r="N31" s="58">
        <f t="shared" si="8"/>
        <v>0.44965294915805287</v>
      </c>
      <c r="O31" s="58">
        <f t="shared" si="9"/>
        <v>3.3268898261534653E-2</v>
      </c>
      <c r="P31" s="58">
        <f t="shared" si="10"/>
        <v>9.17874388491665E-2</v>
      </c>
      <c r="Q31" s="58">
        <f t="shared" si="11"/>
        <v>0.42529071373124605</v>
      </c>
    </row>
    <row r="32" spans="13:17" ht="20.100000000000001" customHeight="1" x14ac:dyDescent="0.15">
      <c r="M32" s="14" t="s">
        <v>134</v>
      </c>
      <c r="N32" s="58">
        <f t="shared" si="8"/>
        <v>0.37668492582752772</v>
      </c>
      <c r="O32" s="58">
        <f t="shared" si="9"/>
        <v>3.1613321001181159E-2</v>
      </c>
      <c r="P32" s="58">
        <f t="shared" si="10"/>
        <v>0.18521182872383443</v>
      </c>
      <c r="Q32" s="58">
        <f t="shared" si="11"/>
        <v>0.4064899244474568</v>
      </c>
    </row>
    <row r="33" spans="13:17" ht="20.100000000000001" customHeight="1" x14ac:dyDescent="0.15">
      <c r="M33" s="14" t="s">
        <v>135</v>
      </c>
      <c r="N33" s="58">
        <f t="shared" si="8"/>
        <v>0.36616415064401969</v>
      </c>
      <c r="O33" s="58">
        <f t="shared" si="9"/>
        <v>2.3986322500931832E-2</v>
      </c>
      <c r="P33" s="58">
        <f t="shared" si="10"/>
        <v>6.1836614641637977E-2</v>
      </c>
      <c r="Q33" s="58">
        <f t="shared" si="11"/>
        <v>0.54801291221341042</v>
      </c>
    </row>
    <row r="34" spans="13:17" ht="20.100000000000001" customHeight="1" x14ac:dyDescent="0.15">
      <c r="M34" s="14" t="s">
        <v>136</v>
      </c>
      <c r="N34" s="58">
        <f t="shared" si="8"/>
        <v>0.40066188841473727</v>
      </c>
      <c r="O34" s="58">
        <f t="shared" si="9"/>
        <v>3.0541532522038738E-2</v>
      </c>
      <c r="P34" s="58">
        <f t="shared" si="10"/>
        <v>0.17589715998813704</v>
      </c>
      <c r="Q34" s="58">
        <f t="shared" si="11"/>
        <v>0.39289941907508702</v>
      </c>
    </row>
    <row r="35" spans="13:17" ht="20.100000000000001" customHeight="1" x14ac:dyDescent="0.15">
      <c r="M35" s="14" t="s">
        <v>137</v>
      </c>
      <c r="N35" s="58">
        <f t="shared" si="8"/>
        <v>0.37805720838645818</v>
      </c>
      <c r="O35" s="58">
        <f t="shared" si="9"/>
        <v>3.7392997859498123E-2</v>
      </c>
      <c r="P35" s="58">
        <f t="shared" si="10"/>
        <v>0.17230207702746292</v>
      </c>
      <c r="Q35" s="58">
        <f t="shared" si="11"/>
        <v>0.41224771672658062</v>
      </c>
    </row>
    <row r="36" spans="13:17" ht="20.100000000000001" customHeight="1" x14ac:dyDescent="0.15">
      <c r="M36" s="14" t="s">
        <v>138</v>
      </c>
      <c r="N36" s="58">
        <f t="shared" si="8"/>
        <v>0.41605438734467831</v>
      </c>
      <c r="O36" s="58">
        <f t="shared" si="9"/>
        <v>2.5919861910844947E-2</v>
      </c>
      <c r="P36" s="58">
        <f t="shared" si="10"/>
        <v>0.19586689322922035</v>
      </c>
      <c r="Q36" s="58">
        <f t="shared" si="11"/>
        <v>0.36215885751525645</v>
      </c>
    </row>
    <row r="37" spans="13:17" ht="20.100000000000001" customHeight="1" x14ac:dyDescent="0.15">
      <c r="M37" s="14" t="s">
        <v>139</v>
      </c>
      <c r="N37" s="58">
        <f t="shared" si="8"/>
        <v>0.37680094180172308</v>
      </c>
      <c r="O37" s="58">
        <f t="shared" si="9"/>
        <v>3.5176666767062818E-2</v>
      </c>
      <c r="P37" s="58">
        <f t="shared" si="10"/>
        <v>0.11036465427297611</v>
      </c>
      <c r="Q37" s="58">
        <f t="shared" si="11"/>
        <v>0.47765773715823795</v>
      </c>
    </row>
    <row r="38" spans="13:17" ht="20.100000000000001" customHeight="1" x14ac:dyDescent="0.15"/>
    <row r="39" spans="13:17" ht="20.100000000000001" customHeight="1" x14ac:dyDescent="0.15"/>
    <row r="40" spans="13:17" ht="20.100000000000001" customHeight="1" x14ac:dyDescent="0.15"/>
    <row r="41" spans="13:17" ht="20.100000000000001" customHeight="1" x14ac:dyDescent="0.15"/>
    <row r="42" spans="13:17" ht="20.100000000000001" customHeight="1" x14ac:dyDescent="0.15"/>
    <row r="43" spans="13:17" ht="20.100000000000001" customHeight="1" x14ac:dyDescent="0.15"/>
    <row r="44" spans="13:17" ht="20.100000000000001" customHeight="1" x14ac:dyDescent="0.15"/>
    <row r="45" spans="13:17" ht="20.100000000000001" customHeight="1" x14ac:dyDescent="0.15"/>
    <row r="46" spans="13:17" ht="20.100000000000001" customHeight="1" x14ac:dyDescent="0.15"/>
    <row r="47" spans="13:17" ht="20.100000000000001" customHeight="1" x14ac:dyDescent="0.15"/>
    <row r="48" spans="13:1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spans="4:11" ht="20.100000000000001" customHeight="1" x14ac:dyDescent="0.15"/>
    <row r="98" spans="4:11" ht="20.100000000000001" customHeight="1" x14ac:dyDescent="0.15"/>
    <row r="99" spans="4:11" ht="20.100000000000001" customHeight="1" x14ac:dyDescent="0.15"/>
    <row r="100" spans="4:11" ht="20.100000000000001" customHeight="1" x14ac:dyDescent="0.15"/>
    <row r="101" spans="4:11" ht="20.100000000000001" customHeight="1" x14ac:dyDescent="0.15"/>
    <row r="102" spans="4:11" ht="20.100000000000001" customHeight="1" x14ac:dyDescent="0.15"/>
    <row r="103" spans="4:11" ht="20.100000000000001" customHeight="1" x14ac:dyDescent="0.15"/>
    <row r="104" spans="4:11" ht="20.100000000000001" customHeight="1" x14ac:dyDescent="0.15"/>
    <row r="105" spans="4:11" ht="20.100000000000001" customHeight="1" x14ac:dyDescent="0.15"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</row>
    <row r="106" spans="4:11" ht="20.100000000000001" customHeight="1" x14ac:dyDescent="0.15"/>
    <row r="107" spans="4:11" ht="20.100000000000001" customHeight="1" x14ac:dyDescent="0.15"/>
    <row r="108" spans="4:11" ht="20.100000000000001" customHeight="1" x14ac:dyDescent="0.15"/>
    <row r="109" spans="4:11" ht="20.100000000000001" customHeight="1" x14ac:dyDescent="0.15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01"/>
  <sheetViews>
    <sheetView zoomScaleNormal="100" workbookViewId="0"/>
  </sheetViews>
  <sheetFormatPr defaultRowHeight="13.5" x14ac:dyDescent="0.15"/>
  <cols>
    <col min="1" max="1" width="2.375" customWidth="1"/>
    <col min="2" max="2" width="5.625" customWidth="1"/>
    <col min="3" max="4" width="14.625" customWidth="1"/>
    <col min="5" max="8" width="12.625" customWidth="1"/>
  </cols>
  <sheetData>
    <row r="1" spans="1:14" s="14" customFormat="1" ht="20.100000000000001" customHeight="1" x14ac:dyDescent="0.15">
      <c r="A1" s="104" t="s">
        <v>97</v>
      </c>
    </row>
    <row r="2" spans="1:14" s="14" customFormat="1" ht="20.100000000000001" customHeight="1" x14ac:dyDescent="0.15"/>
    <row r="3" spans="1:14" s="14" customFormat="1" ht="20.100000000000001" customHeight="1" x14ac:dyDescent="0.15">
      <c r="B3" s="191" t="s">
        <v>49</v>
      </c>
      <c r="C3" s="215"/>
      <c r="D3" s="216"/>
      <c r="E3" s="219" t="s">
        <v>47</v>
      </c>
      <c r="F3" s="204" t="s">
        <v>98</v>
      </c>
      <c r="G3" s="219" t="s">
        <v>52</v>
      </c>
      <c r="H3" s="204" t="s">
        <v>98</v>
      </c>
    </row>
    <row r="4" spans="1:14" s="14" customFormat="1" ht="20.100000000000001" customHeight="1" thickBot="1" x14ac:dyDescent="0.2">
      <c r="B4" s="192"/>
      <c r="C4" s="217"/>
      <c r="D4" s="218"/>
      <c r="E4" s="220"/>
      <c r="F4" s="205"/>
      <c r="G4" s="220"/>
      <c r="H4" s="205"/>
      <c r="N4" s="24"/>
    </row>
    <row r="5" spans="1:14" s="14" customFormat="1" ht="20.100000000000001" customHeight="1" thickTop="1" x14ac:dyDescent="0.15">
      <c r="B5" s="206" t="s">
        <v>64</v>
      </c>
      <c r="C5" s="209" t="s">
        <v>3</v>
      </c>
      <c r="D5" s="210"/>
      <c r="E5" s="148">
        <v>5026</v>
      </c>
      <c r="F5" s="149">
        <f>E5/SUM(E$5:E$15)</f>
        <v>0.16809364548494984</v>
      </c>
      <c r="G5" s="150">
        <v>298645.19</v>
      </c>
      <c r="H5" s="151">
        <f>G5/SUM(G$5:G$15)</f>
        <v>0.15748085610471652</v>
      </c>
      <c r="N5" s="24"/>
    </row>
    <row r="6" spans="1:14" s="14" customFormat="1" ht="20.100000000000001" customHeight="1" x14ac:dyDescent="0.15">
      <c r="B6" s="207"/>
      <c r="C6" s="211" t="s">
        <v>8</v>
      </c>
      <c r="D6" s="212"/>
      <c r="E6" s="152">
        <v>186</v>
      </c>
      <c r="F6" s="153">
        <f t="shared" ref="F6:F15" si="0">E6/SUM(E$5:E$15)</f>
        <v>6.2207357859531773E-3</v>
      </c>
      <c r="G6" s="154">
        <v>13359.53</v>
      </c>
      <c r="H6" s="155">
        <f t="shared" ref="H6:H15" si="1">G6/SUM(G$5:G$15)</f>
        <v>7.0447149058608426E-3</v>
      </c>
      <c r="N6" s="24"/>
    </row>
    <row r="7" spans="1:14" s="14" customFormat="1" ht="20.100000000000001" customHeight="1" x14ac:dyDescent="0.15">
      <c r="B7" s="207"/>
      <c r="C7" s="211" t="s">
        <v>9</v>
      </c>
      <c r="D7" s="212"/>
      <c r="E7" s="152">
        <v>1451</v>
      </c>
      <c r="F7" s="153">
        <f t="shared" si="0"/>
        <v>4.8528428093645486E-2</v>
      </c>
      <c r="G7" s="154">
        <v>69280.14</v>
      </c>
      <c r="H7" s="155">
        <f t="shared" si="1"/>
        <v>3.6532635125496628E-2</v>
      </c>
      <c r="N7" s="24"/>
    </row>
    <row r="8" spans="1:14" s="14" customFormat="1" ht="20.100000000000001" customHeight="1" x14ac:dyDescent="0.15">
      <c r="B8" s="207"/>
      <c r="C8" s="211" t="s">
        <v>10</v>
      </c>
      <c r="D8" s="212"/>
      <c r="E8" s="152">
        <v>300</v>
      </c>
      <c r="F8" s="153">
        <f t="shared" si="0"/>
        <v>1.0033444816053512E-2</v>
      </c>
      <c r="G8" s="154">
        <v>12634.480000000003</v>
      </c>
      <c r="H8" s="155">
        <f t="shared" si="1"/>
        <v>6.6623833011940333E-3</v>
      </c>
      <c r="N8" s="24"/>
    </row>
    <row r="9" spans="1:14" s="14" customFormat="1" ht="20.100000000000001" customHeight="1" x14ac:dyDescent="0.15">
      <c r="B9" s="207"/>
      <c r="C9" s="213" t="s">
        <v>66</v>
      </c>
      <c r="D9" s="214"/>
      <c r="E9" s="152">
        <v>2993</v>
      </c>
      <c r="F9" s="153">
        <f t="shared" si="0"/>
        <v>0.10010033444816054</v>
      </c>
      <c r="G9" s="154">
        <v>40514.83</v>
      </c>
      <c r="H9" s="155">
        <f t="shared" si="1"/>
        <v>2.1364181734643214E-2</v>
      </c>
      <c r="N9" s="24"/>
    </row>
    <row r="10" spans="1:14" s="14" customFormat="1" ht="20.100000000000001" customHeight="1" x14ac:dyDescent="0.15">
      <c r="B10" s="207"/>
      <c r="C10" s="211" t="s">
        <v>50</v>
      </c>
      <c r="D10" s="212"/>
      <c r="E10" s="152">
        <v>6215</v>
      </c>
      <c r="F10" s="153">
        <f t="shared" si="0"/>
        <v>0.20785953177257524</v>
      </c>
      <c r="G10" s="154">
        <v>676627.91999999969</v>
      </c>
      <c r="H10" s="155">
        <f t="shared" si="1"/>
        <v>0.35679779107091458</v>
      </c>
      <c r="N10" s="24"/>
    </row>
    <row r="11" spans="1:14" s="14" customFormat="1" ht="20.100000000000001" customHeight="1" x14ac:dyDescent="0.15">
      <c r="B11" s="207"/>
      <c r="C11" s="211" t="s">
        <v>51</v>
      </c>
      <c r="D11" s="212"/>
      <c r="E11" s="152">
        <v>3188</v>
      </c>
      <c r="F11" s="153">
        <f t="shared" si="0"/>
        <v>0.10662207357859532</v>
      </c>
      <c r="G11" s="154">
        <v>298479.64999999991</v>
      </c>
      <c r="H11" s="155">
        <f t="shared" si="1"/>
        <v>0.15739356395405577</v>
      </c>
      <c r="N11" s="24"/>
    </row>
    <row r="12" spans="1:14" s="14" customFormat="1" ht="20.100000000000001" customHeight="1" x14ac:dyDescent="0.15">
      <c r="B12" s="207"/>
      <c r="C12" s="213" t="s">
        <v>67</v>
      </c>
      <c r="D12" s="214"/>
      <c r="E12" s="152">
        <v>1309</v>
      </c>
      <c r="F12" s="153">
        <f t="shared" si="0"/>
        <v>4.377926421404682E-2</v>
      </c>
      <c r="G12" s="154">
        <v>143363.97</v>
      </c>
      <c r="H12" s="155">
        <f t="shared" si="1"/>
        <v>7.5598340392393049E-2</v>
      </c>
      <c r="N12" s="24"/>
    </row>
    <row r="13" spans="1:14" s="14" customFormat="1" ht="20.100000000000001" customHeight="1" x14ac:dyDescent="0.15">
      <c r="B13" s="207"/>
      <c r="C13" s="213" t="s">
        <v>68</v>
      </c>
      <c r="D13" s="214"/>
      <c r="E13" s="152">
        <v>273</v>
      </c>
      <c r="F13" s="153">
        <f t="shared" si="0"/>
        <v>9.1304347826086964E-3</v>
      </c>
      <c r="G13" s="154">
        <v>20072.900000000005</v>
      </c>
      <c r="H13" s="155">
        <f t="shared" si="1"/>
        <v>1.0584792865756067E-2</v>
      </c>
      <c r="N13" s="24"/>
    </row>
    <row r="14" spans="1:14" s="14" customFormat="1" ht="20.100000000000001" customHeight="1" x14ac:dyDescent="0.15">
      <c r="B14" s="207"/>
      <c r="C14" s="213" t="s">
        <v>69</v>
      </c>
      <c r="D14" s="214"/>
      <c r="E14" s="152">
        <v>1056</v>
      </c>
      <c r="F14" s="153">
        <f t="shared" si="0"/>
        <v>3.5317725752508362E-2</v>
      </c>
      <c r="G14" s="154">
        <v>218822.83000000002</v>
      </c>
      <c r="H14" s="155">
        <f t="shared" si="1"/>
        <v>0.11538912313858746</v>
      </c>
      <c r="N14" s="24"/>
    </row>
    <row r="15" spans="1:14" s="14" customFormat="1" ht="20.100000000000001" customHeight="1" x14ac:dyDescent="0.15">
      <c r="B15" s="208"/>
      <c r="C15" s="221" t="s">
        <v>70</v>
      </c>
      <c r="D15" s="222"/>
      <c r="E15" s="156">
        <v>7903</v>
      </c>
      <c r="F15" s="157">
        <f t="shared" si="0"/>
        <v>0.26431438127090301</v>
      </c>
      <c r="G15" s="158">
        <v>104589</v>
      </c>
      <c r="H15" s="159">
        <f t="shared" si="1"/>
        <v>5.5151617406381789E-2</v>
      </c>
      <c r="N15" s="24"/>
    </row>
    <row r="16" spans="1:14" s="14" customFormat="1" ht="20.100000000000001" customHeight="1" x14ac:dyDescent="0.15">
      <c r="B16" s="223" t="s">
        <v>65</v>
      </c>
      <c r="C16" s="224" t="s">
        <v>81</v>
      </c>
      <c r="D16" s="225"/>
      <c r="E16" s="160">
        <v>235</v>
      </c>
      <c r="F16" s="161">
        <f>E16/SUM(E$16:E$26)</f>
        <v>2.9810985665355828E-2</v>
      </c>
      <c r="G16" s="162">
        <v>4605.4400000000005</v>
      </c>
      <c r="H16" s="163">
        <f>G16/SUM(G$16:G$26)</f>
        <v>3.0020021865263979E-2</v>
      </c>
    </row>
    <row r="17" spans="2:8" s="14" customFormat="1" ht="20.100000000000001" customHeight="1" x14ac:dyDescent="0.15">
      <c r="B17" s="207"/>
      <c r="C17" s="213" t="s">
        <v>82</v>
      </c>
      <c r="D17" s="214"/>
      <c r="E17" s="152">
        <v>3</v>
      </c>
      <c r="F17" s="153">
        <f t="shared" ref="F17:F26" si="2">E17/SUM(E$16:E$26)</f>
        <v>3.80565774451351E-4</v>
      </c>
      <c r="G17" s="154">
        <v>79.41</v>
      </c>
      <c r="H17" s="155">
        <f t="shared" ref="H17:H26" si="3">G17/SUM(G$16:G$26)</f>
        <v>5.1762479509462984E-4</v>
      </c>
    </row>
    <row r="18" spans="2:8" s="14" customFormat="1" ht="20.100000000000001" customHeight="1" x14ac:dyDescent="0.15">
      <c r="B18" s="207"/>
      <c r="C18" s="213" t="s">
        <v>83</v>
      </c>
      <c r="D18" s="214"/>
      <c r="E18" s="152">
        <v>440</v>
      </c>
      <c r="F18" s="153">
        <f t="shared" si="2"/>
        <v>5.5816313586198145E-2</v>
      </c>
      <c r="G18" s="154">
        <v>13947.72</v>
      </c>
      <c r="H18" s="155">
        <f t="shared" si="3"/>
        <v>9.0916581123753573E-2</v>
      </c>
    </row>
    <row r="19" spans="2:8" s="14" customFormat="1" ht="20.100000000000001" customHeight="1" x14ac:dyDescent="0.15">
      <c r="B19" s="207"/>
      <c r="C19" s="213" t="s">
        <v>84</v>
      </c>
      <c r="D19" s="214"/>
      <c r="E19" s="152">
        <v>80</v>
      </c>
      <c r="F19" s="153">
        <f t="shared" si="2"/>
        <v>1.0148420652036028E-2</v>
      </c>
      <c r="G19" s="154">
        <v>2842.4600000000005</v>
      </c>
      <c r="H19" s="155">
        <f t="shared" si="3"/>
        <v>1.852824298028815E-2</v>
      </c>
    </row>
    <row r="20" spans="2:8" s="14" customFormat="1" ht="20.100000000000001" customHeight="1" x14ac:dyDescent="0.15">
      <c r="B20" s="207"/>
      <c r="C20" s="213" t="s">
        <v>85</v>
      </c>
      <c r="D20" s="214"/>
      <c r="E20" s="152">
        <v>328</v>
      </c>
      <c r="F20" s="153">
        <f t="shared" si="2"/>
        <v>4.1608524673347712E-2</v>
      </c>
      <c r="G20" s="154">
        <v>3935.58</v>
      </c>
      <c r="H20" s="155">
        <f t="shared" si="3"/>
        <v>2.5653617819903329E-2</v>
      </c>
    </row>
    <row r="21" spans="2:8" s="14" customFormat="1" ht="20.100000000000001" customHeight="1" x14ac:dyDescent="0.15">
      <c r="B21" s="207"/>
      <c r="C21" s="213" t="s">
        <v>86</v>
      </c>
      <c r="D21" s="214"/>
      <c r="E21" s="152">
        <v>407</v>
      </c>
      <c r="F21" s="153">
        <f t="shared" si="2"/>
        <v>5.1630090067233285E-2</v>
      </c>
      <c r="G21" s="154">
        <v>11198.56</v>
      </c>
      <c r="H21" s="155">
        <f t="shared" si="3"/>
        <v>7.2996503278616273E-2</v>
      </c>
    </row>
    <row r="22" spans="2:8" s="14" customFormat="1" ht="20.100000000000001" customHeight="1" x14ac:dyDescent="0.15">
      <c r="B22" s="207"/>
      <c r="C22" s="213" t="s">
        <v>87</v>
      </c>
      <c r="D22" s="214"/>
      <c r="E22" s="152">
        <v>2124</v>
      </c>
      <c r="F22" s="153">
        <f t="shared" si="2"/>
        <v>0.26944056831155649</v>
      </c>
      <c r="G22" s="154">
        <v>67709.360000000015</v>
      </c>
      <c r="H22" s="155">
        <f t="shared" si="3"/>
        <v>0.44135554207264244</v>
      </c>
    </row>
    <row r="23" spans="2:8" s="14" customFormat="1" ht="20.100000000000001" customHeight="1" x14ac:dyDescent="0.15">
      <c r="B23" s="207"/>
      <c r="C23" s="213" t="s">
        <v>88</v>
      </c>
      <c r="D23" s="214"/>
      <c r="E23" s="152">
        <v>74</v>
      </c>
      <c r="F23" s="153">
        <f t="shared" si="2"/>
        <v>9.3872891031333248E-3</v>
      </c>
      <c r="G23" s="154">
        <v>2586.41</v>
      </c>
      <c r="H23" s="155">
        <f t="shared" si="3"/>
        <v>1.6859211009705347E-2</v>
      </c>
    </row>
    <row r="24" spans="2:8" s="14" customFormat="1" ht="20.100000000000001" customHeight="1" x14ac:dyDescent="0.15">
      <c r="B24" s="207"/>
      <c r="C24" s="213" t="s">
        <v>89</v>
      </c>
      <c r="D24" s="214"/>
      <c r="E24" s="152">
        <v>16</v>
      </c>
      <c r="F24" s="153">
        <f t="shared" si="2"/>
        <v>2.0296841304072053E-3</v>
      </c>
      <c r="G24" s="154">
        <v>602.96000000000015</v>
      </c>
      <c r="H24" s="155">
        <f t="shared" si="3"/>
        <v>3.9303242217637339E-3</v>
      </c>
    </row>
    <row r="25" spans="2:8" s="14" customFormat="1" ht="20.100000000000001" customHeight="1" x14ac:dyDescent="0.15">
      <c r="B25" s="207"/>
      <c r="C25" s="213" t="s">
        <v>90</v>
      </c>
      <c r="D25" s="214"/>
      <c r="E25" s="152">
        <v>268</v>
      </c>
      <c r="F25" s="153">
        <f t="shared" si="2"/>
        <v>3.3997209184320691E-2</v>
      </c>
      <c r="G25" s="154">
        <v>21902.049999999996</v>
      </c>
      <c r="H25" s="155">
        <f t="shared" si="3"/>
        <v>0.14276595067878525</v>
      </c>
    </row>
    <row r="26" spans="2:8" s="14" customFormat="1" ht="20.100000000000001" customHeight="1" x14ac:dyDescent="0.15">
      <c r="B26" s="208"/>
      <c r="C26" s="221" t="s">
        <v>91</v>
      </c>
      <c r="D26" s="222"/>
      <c r="E26" s="156">
        <v>3908</v>
      </c>
      <c r="F26" s="157">
        <f t="shared" si="2"/>
        <v>0.4957503488519599</v>
      </c>
      <c r="G26" s="158">
        <v>24002.33</v>
      </c>
      <c r="H26" s="159">
        <f t="shared" si="3"/>
        <v>0.1564563801541832</v>
      </c>
    </row>
    <row r="27" spans="2:8" s="14" customFormat="1" ht="20.100000000000001" customHeight="1" x14ac:dyDescent="0.15">
      <c r="B27" s="232" t="s">
        <v>80</v>
      </c>
      <c r="C27" s="224" t="s">
        <v>71</v>
      </c>
      <c r="D27" s="225"/>
      <c r="E27" s="160">
        <v>103</v>
      </c>
      <c r="F27" s="161">
        <f>E27/SUM(E$27:E$36)</f>
        <v>3.5310250257113471E-2</v>
      </c>
      <c r="G27" s="162">
        <v>13094.6</v>
      </c>
      <c r="H27" s="163">
        <f>G27/SUM(G$27:G$36)</f>
        <v>1.866634119670027E-2</v>
      </c>
    </row>
    <row r="28" spans="2:8" s="14" customFormat="1" ht="20.100000000000001" customHeight="1" x14ac:dyDescent="0.15">
      <c r="B28" s="233"/>
      <c r="C28" s="213" t="s">
        <v>72</v>
      </c>
      <c r="D28" s="214"/>
      <c r="E28" s="152">
        <v>3</v>
      </c>
      <c r="F28" s="153">
        <f t="shared" ref="F28:F36" si="4">E28/SUM(E$27:E$36)</f>
        <v>1.0284538909838875E-3</v>
      </c>
      <c r="G28" s="154">
        <v>368.40999999999997</v>
      </c>
      <c r="H28" s="155">
        <f t="shared" ref="H28:H36" si="5">G28/SUM(G$27:G$36)</f>
        <v>5.251681426142338E-4</v>
      </c>
    </row>
    <row r="29" spans="2:8" s="14" customFormat="1" ht="20.100000000000001" customHeight="1" x14ac:dyDescent="0.15">
      <c r="B29" s="233"/>
      <c r="C29" s="213" t="s">
        <v>73</v>
      </c>
      <c r="D29" s="214"/>
      <c r="E29" s="152">
        <v>176</v>
      </c>
      <c r="F29" s="153">
        <f t="shared" si="4"/>
        <v>6.0335961604388068E-2</v>
      </c>
      <c r="G29" s="154">
        <v>26668.489999999998</v>
      </c>
      <c r="H29" s="155">
        <f t="shared" si="5"/>
        <v>3.8015909881996331E-2</v>
      </c>
    </row>
    <row r="30" spans="2:8" s="14" customFormat="1" ht="20.100000000000001" customHeight="1" x14ac:dyDescent="0.15">
      <c r="B30" s="233"/>
      <c r="C30" s="213" t="s">
        <v>74</v>
      </c>
      <c r="D30" s="214"/>
      <c r="E30" s="152">
        <v>7</v>
      </c>
      <c r="F30" s="153">
        <f t="shared" si="4"/>
        <v>2.3997257456290708E-3</v>
      </c>
      <c r="G30" s="154">
        <v>230.82999999999998</v>
      </c>
      <c r="H30" s="155">
        <f t="shared" si="5"/>
        <v>3.2904796927239651E-4</v>
      </c>
    </row>
    <row r="31" spans="2:8" s="14" customFormat="1" ht="20.100000000000001" customHeight="1" x14ac:dyDescent="0.15">
      <c r="B31" s="233"/>
      <c r="C31" s="213" t="s">
        <v>75</v>
      </c>
      <c r="D31" s="214"/>
      <c r="E31" s="152">
        <v>521</v>
      </c>
      <c r="F31" s="153">
        <f t="shared" si="4"/>
        <v>0.17860815906753513</v>
      </c>
      <c r="G31" s="154">
        <v>109992.53999999998</v>
      </c>
      <c r="H31" s="155">
        <f t="shared" si="5"/>
        <v>0.15679427250406291</v>
      </c>
    </row>
    <row r="32" spans="2:8" s="14" customFormat="1" ht="20.100000000000001" customHeight="1" x14ac:dyDescent="0.15">
      <c r="B32" s="233"/>
      <c r="C32" s="213" t="s">
        <v>76</v>
      </c>
      <c r="D32" s="214"/>
      <c r="E32" s="152">
        <v>124</v>
      </c>
      <c r="F32" s="153">
        <f t="shared" si="4"/>
        <v>4.2509427494000683E-2</v>
      </c>
      <c r="G32" s="154">
        <v>7752.4600000000009</v>
      </c>
      <c r="H32" s="155">
        <f t="shared" si="5"/>
        <v>1.1051125156459228E-2</v>
      </c>
    </row>
    <row r="33" spans="2:8" s="14" customFormat="1" ht="20.100000000000001" customHeight="1" x14ac:dyDescent="0.15">
      <c r="B33" s="233"/>
      <c r="C33" s="213" t="s">
        <v>77</v>
      </c>
      <c r="D33" s="214"/>
      <c r="E33" s="152">
        <v>1920</v>
      </c>
      <c r="F33" s="153">
        <f t="shared" si="4"/>
        <v>0.65821049022968803</v>
      </c>
      <c r="G33" s="154">
        <v>529214.82999999984</v>
      </c>
      <c r="H33" s="155">
        <f t="shared" si="5"/>
        <v>0.75439529142804884</v>
      </c>
    </row>
    <row r="34" spans="2:8" s="14" customFormat="1" ht="20.100000000000001" customHeight="1" x14ac:dyDescent="0.15">
      <c r="B34" s="233"/>
      <c r="C34" s="213" t="s">
        <v>78</v>
      </c>
      <c r="D34" s="214"/>
      <c r="E34" s="152">
        <v>21</v>
      </c>
      <c r="F34" s="153">
        <f t="shared" si="4"/>
        <v>7.1991772368872132E-3</v>
      </c>
      <c r="G34" s="154">
        <v>4990.6799999999994</v>
      </c>
      <c r="H34" s="155">
        <f t="shared" si="5"/>
        <v>7.1142101082544021E-3</v>
      </c>
    </row>
    <row r="35" spans="2:8" s="14" customFormat="1" ht="20.100000000000001" customHeight="1" x14ac:dyDescent="0.15">
      <c r="B35" s="233"/>
      <c r="C35" s="213" t="s">
        <v>79</v>
      </c>
      <c r="D35" s="214"/>
      <c r="E35" s="152">
        <v>28</v>
      </c>
      <c r="F35" s="153">
        <f t="shared" si="4"/>
        <v>9.598902982516283E-3</v>
      </c>
      <c r="G35" s="154">
        <v>6263.85</v>
      </c>
      <c r="H35" s="155">
        <f t="shared" si="5"/>
        <v>8.9291128636957984E-3</v>
      </c>
    </row>
    <row r="36" spans="2:8" s="14" customFormat="1" ht="20.100000000000001" customHeight="1" x14ac:dyDescent="0.15">
      <c r="B36" s="233"/>
      <c r="C36" s="221" t="s">
        <v>92</v>
      </c>
      <c r="D36" s="222"/>
      <c r="E36" s="156">
        <v>14</v>
      </c>
      <c r="F36" s="157">
        <f t="shared" si="4"/>
        <v>4.7994514912581415E-3</v>
      </c>
      <c r="G36" s="158">
        <v>2931.97</v>
      </c>
      <c r="H36" s="159">
        <f t="shared" si="5"/>
        <v>4.1795207488956737E-3</v>
      </c>
    </row>
    <row r="37" spans="2:8" s="14" customFormat="1" ht="20.100000000000001" customHeight="1" x14ac:dyDescent="0.15">
      <c r="B37" s="229" t="s">
        <v>93</v>
      </c>
      <c r="C37" s="224" t="s">
        <v>94</v>
      </c>
      <c r="D37" s="225"/>
      <c r="E37" s="160">
        <v>3630</v>
      </c>
      <c r="F37" s="161">
        <f>E37/SUM(E$37:E$39)</f>
        <v>0.52373394892511904</v>
      </c>
      <c r="G37" s="162">
        <v>969926.69999999984</v>
      </c>
      <c r="H37" s="163">
        <f>G37/SUM(G$37:G$39)</f>
        <v>0.48662518473838534</v>
      </c>
    </row>
    <row r="38" spans="2:8" s="14" customFormat="1" ht="20.100000000000001" customHeight="1" x14ac:dyDescent="0.15">
      <c r="B38" s="230"/>
      <c r="C38" s="213" t="s">
        <v>95</v>
      </c>
      <c r="D38" s="214"/>
      <c r="E38" s="152">
        <v>2738</v>
      </c>
      <c r="F38" s="153">
        <f t="shared" ref="F38:F39" si="6">E38/SUM(E$37:E$39)</f>
        <v>0.39503679122781704</v>
      </c>
      <c r="G38" s="154">
        <v>811835.60999999975</v>
      </c>
      <c r="H38" s="155">
        <f t="shared" ref="H38:H39" si="7">G38/SUM(G$37:G$39)</f>
        <v>0.40730877260462023</v>
      </c>
    </row>
    <row r="39" spans="2:8" s="14" customFormat="1" ht="20.100000000000001" customHeight="1" x14ac:dyDescent="0.15">
      <c r="B39" s="231"/>
      <c r="C39" s="221" t="s">
        <v>96</v>
      </c>
      <c r="D39" s="222"/>
      <c r="E39" s="156">
        <v>563</v>
      </c>
      <c r="F39" s="157">
        <f t="shared" si="6"/>
        <v>8.1229259847063917E-2</v>
      </c>
      <c r="G39" s="158">
        <v>211407.65</v>
      </c>
      <c r="H39" s="159">
        <f t="shared" si="7"/>
        <v>0.10606604265699451</v>
      </c>
    </row>
    <row r="40" spans="2:8" s="14" customFormat="1" ht="20.100000000000001" customHeight="1" x14ac:dyDescent="0.15">
      <c r="B40" s="226" t="s">
        <v>111</v>
      </c>
      <c r="C40" s="227"/>
      <c r="D40" s="228"/>
      <c r="E40" s="142">
        <f>SUM(E5:E39)</f>
        <v>47631</v>
      </c>
      <c r="F40" s="164">
        <f>E40/E$40</f>
        <v>1</v>
      </c>
      <c r="G40" s="165">
        <f>SUM(G5:G39)</f>
        <v>4744481.34</v>
      </c>
      <c r="H40" s="166">
        <f>G40/G$40</f>
        <v>1</v>
      </c>
    </row>
    <row r="41" spans="2:8" s="14" customFormat="1" ht="20.100000000000001" customHeight="1" x14ac:dyDescent="0.15">
      <c r="B41" s="83"/>
      <c r="C41" s="83"/>
      <c r="D41" s="83"/>
      <c r="E41" s="84"/>
      <c r="F41" s="84"/>
      <c r="G41" s="85"/>
      <c r="H41" s="86"/>
    </row>
    <row r="42" spans="2:8" s="14" customFormat="1" ht="20.100000000000001" customHeight="1" x14ac:dyDescent="0.15"/>
    <row r="43" spans="2:8" s="14" customFormat="1" ht="20.100000000000001" customHeight="1" x14ac:dyDescent="0.15"/>
    <row r="44" spans="2:8" s="14" customFormat="1" ht="20.100000000000001" customHeight="1" x14ac:dyDescent="0.15"/>
    <row r="45" spans="2:8" s="14" customFormat="1" ht="20.100000000000001" customHeight="1" x14ac:dyDescent="0.15"/>
    <row r="46" spans="2:8" s="14" customFormat="1" ht="20.100000000000001" customHeight="1" x14ac:dyDescent="0.15"/>
    <row r="47" spans="2:8" s="14" customFormat="1" ht="20.100000000000001" customHeight="1" x14ac:dyDescent="0.15"/>
    <row r="48" spans="2:8" s="14" customFormat="1" ht="20.100000000000001" customHeight="1" x14ac:dyDescent="0.15"/>
    <row r="49" s="14" customFormat="1" ht="20.100000000000001" customHeight="1" x14ac:dyDescent="0.15"/>
    <row r="50" s="14" customFormat="1" ht="20.100000000000001" customHeight="1" x14ac:dyDescent="0.15"/>
    <row r="51" s="14" customFormat="1" ht="20.100000000000001" customHeight="1" x14ac:dyDescent="0.15"/>
    <row r="52" s="14" customFormat="1" ht="20.100000000000001" customHeight="1" x14ac:dyDescent="0.15"/>
    <row r="53" s="14" customFormat="1" ht="20.100000000000001" customHeight="1" x14ac:dyDescent="0.15"/>
    <row r="54" s="14" customFormat="1" ht="20.100000000000001" customHeight="1" x14ac:dyDescent="0.15"/>
    <row r="55" s="14" customFormat="1" ht="20.100000000000001" customHeight="1" x14ac:dyDescent="0.15"/>
    <row r="56" s="14" customFormat="1" ht="20.100000000000001" customHeight="1" x14ac:dyDescent="0.15"/>
    <row r="57" s="14" customFormat="1" ht="20.100000000000001" customHeight="1" x14ac:dyDescent="0.15"/>
    <row r="58" s="14" customFormat="1" ht="20.100000000000001" customHeight="1" x14ac:dyDescent="0.15"/>
    <row r="59" s="14" customFormat="1" ht="20.100000000000001" customHeight="1" x14ac:dyDescent="0.15"/>
    <row r="60" s="14" customFormat="1" ht="20.100000000000001" customHeight="1" x14ac:dyDescent="0.15"/>
    <row r="61" s="14" customFormat="1" ht="20.100000000000001" customHeight="1" x14ac:dyDescent="0.15"/>
    <row r="62" s="14" customFormat="1" ht="20.100000000000001" customHeight="1" x14ac:dyDescent="0.15"/>
    <row r="63" s="14" customFormat="1" ht="20.100000000000001" customHeight="1" x14ac:dyDescent="0.15"/>
    <row r="64" s="14" customFormat="1" ht="20.100000000000001" customHeight="1" x14ac:dyDescent="0.15"/>
    <row r="65" s="14" customFormat="1" ht="20.100000000000001" customHeight="1" x14ac:dyDescent="0.15"/>
    <row r="66" s="14" customFormat="1" ht="20.100000000000001" customHeight="1" x14ac:dyDescent="0.15"/>
    <row r="67" s="14" customFormat="1" ht="20.100000000000001" customHeight="1" x14ac:dyDescent="0.15"/>
    <row r="68" s="14" customFormat="1" ht="20.100000000000001" customHeight="1" x14ac:dyDescent="0.15"/>
    <row r="69" s="14" customFormat="1" ht="20.100000000000001" customHeight="1" x14ac:dyDescent="0.15"/>
    <row r="70" s="14" customFormat="1" ht="20.100000000000001" customHeight="1" x14ac:dyDescent="0.15"/>
    <row r="71" s="14" customFormat="1" ht="20.100000000000001" customHeight="1" x14ac:dyDescent="0.15"/>
    <row r="72" s="14" customFormat="1" ht="20.100000000000001" customHeight="1" x14ac:dyDescent="0.15"/>
    <row r="73" s="14" customFormat="1" ht="20.100000000000001" customHeight="1" x14ac:dyDescent="0.15"/>
    <row r="74" s="14" customFormat="1" ht="20.100000000000001" customHeight="1" x14ac:dyDescent="0.15"/>
    <row r="75" s="14" customFormat="1" ht="20.100000000000001" customHeight="1" x14ac:dyDescent="0.15"/>
    <row r="76" s="14" customFormat="1" ht="20.100000000000001" customHeight="1" x14ac:dyDescent="0.15"/>
    <row r="77" s="14" customFormat="1" ht="20.100000000000001" customHeight="1" x14ac:dyDescent="0.15"/>
    <row r="78" s="14" customFormat="1" ht="20.100000000000001" customHeight="1" x14ac:dyDescent="0.15"/>
    <row r="79" s="14" customFormat="1" ht="20.100000000000001" customHeight="1" x14ac:dyDescent="0.15"/>
    <row r="80" s="14" customFormat="1" ht="20.100000000000001" customHeight="1" x14ac:dyDescent="0.15"/>
    <row r="81" s="14" customFormat="1" ht="20.100000000000001" customHeight="1" x14ac:dyDescent="0.15"/>
    <row r="82" s="14" customFormat="1" ht="20.100000000000001" customHeight="1" x14ac:dyDescent="0.15"/>
    <row r="83" s="14" customFormat="1" ht="20.100000000000001" customHeight="1" x14ac:dyDescent="0.15"/>
    <row r="84" s="14" customFormat="1" ht="20.100000000000001" customHeight="1" x14ac:dyDescent="0.15"/>
    <row r="85" s="14" customFormat="1" ht="20.100000000000001" customHeight="1" x14ac:dyDescent="0.15"/>
    <row r="86" s="14" customFormat="1" ht="20.100000000000001" customHeight="1" x14ac:dyDescent="0.15"/>
    <row r="87" s="14" customFormat="1" ht="20.100000000000001" customHeight="1" x14ac:dyDescent="0.15"/>
    <row r="88" s="14" customFormat="1" ht="20.100000000000001" customHeight="1" x14ac:dyDescent="0.15"/>
    <row r="89" s="14" customFormat="1" ht="20.100000000000001" customHeight="1" x14ac:dyDescent="0.15"/>
    <row r="90" s="14" customFormat="1" ht="20.100000000000001" customHeight="1" x14ac:dyDescent="0.15"/>
    <row r="91" s="14" customFormat="1" ht="20.100000000000001" customHeight="1" x14ac:dyDescent="0.15"/>
    <row r="92" s="14" customFormat="1" ht="20.100000000000001" customHeight="1" x14ac:dyDescent="0.15"/>
    <row r="93" s="14" customFormat="1" ht="20.100000000000001" customHeight="1" x14ac:dyDescent="0.15"/>
    <row r="94" s="14" customFormat="1" ht="20.100000000000001" customHeight="1" x14ac:dyDescent="0.15"/>
    <row r="95" s="14" customFormat="1" ht="20.100000000000001" customHeight="1" x14ac:dyDescent="0.15"/>
    <row r="96" s="14" customFormat="1" ht="20.100000000000001" customHeight="1" x14ac:dyDescent="0.15"/>
    <row r="97" s="14" customFormat="1" ht="20.100000000000001" customHeight="1" x14ac:dyDescent="0.15"/>
    <row r="98" s="14" customFormat="1" ht="20.100000000000001" customHeight="1" x14ac:dyDescent="0.15"/>
    <row r="99" s="14" customFormat="1" ht="20.100000000000001" customHeight="1" x14ac:dyDescent="0.15"/>
    <row r="100" s="14" customFormat="1" ht="20.100000000000001" customHeight="1" x14ac:dyDescent="0.15"/>
    <row r="101" s="14" customFormat="1" ht="20.100000000000001" customHeight="1" x14ac:dyDescent="0.15"/>
  </sheetData>
  <mergeCells count="45">
    <mergeCell ref="B40:D40"/>
    <mergeCell ref="C33:D33"/>
    <mergeCell ref="C34:D34"/>
    <mergeCell ref="C35:D35"/>
    <mergeCell ref="C36:D36"/>
    <mergeCell ref="B37:B39"/>
    <mergeCell ref="C37:D37"/>
    <mergeCell ref="C38:D38"/>
    <mergeCell ref="C39:D39"/>
    <mergeCell ref="B27:B36"/>
    <mergeCell ref="C27:D27"/>
    <mergeCell ref="C28:D28"/>
    <mergeCell ref="C29:D29"/>
    <mergeCell ref="C30:D30"/>
    <mergeCell ref="C31:D31"/>
    <mergeCell ref="C32:D32"/>
    <mergeCell ref="C15:D15"/>
    <mergeCell ref="B16:B26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H3:H4"/>
    <mergeCell ref="B5:B15"/>
    <mergeCell ref="C5:D5"/>
    <mergeCell ref="C6:D6"/>
    <mergeCell ref="C7:D7"/>
    <mergeCell ref="C8:D8"/>
    <mergeCell ref="C14:D14"/>
    <mergeCell ref="B3:D4"/>
    <mergeCell ref="E3:E4"/>
    <mergeCell ref="F3:F4"/>
    <mergeCell ref="G3:G4"/>
    <mergeCell ref="C9:D9"/>
    <mergeCell ref="C10:D10"/>
    <mergeCell ref="C11:D11"/>
    <mergeCell ref="C12:D12"/>
    <mergeCell ref="C13:D13"/>
  </mergeCells>
  <phoneticPr fontId="2"/>
  <pageMargins left="0.7" right="0.7" top="0.75" bottom="0.75" header="0.3" footer="0.3"/>
  <pageSetup paperSize="9" scale="98" orientation="portrait" r:id="rId1"/>
  <rowBreaks count="1" manualBreakCount="1">
    <brk id="40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50"/>
  <sheetViews>
    <sheetView zoomScaleNormal="100" workbookViewId="0"/>
  </sheetViews>
  <sheetFormatPr defaultRowHeight="13.5" x14ac:dyDescent="0.15"/>
  <cols>
    <col min="4" max="7" width="9.125" bestFit="1" customWidth="1"/>
    <col min="8" max="8" width="10.625" bestFit="1" customWidth="1"/>
    <col min="11" max="11" width="11.75" bestFit="1" customWidth="1"/>
    <col min="13" max="13" width="9.125" bestFit="1" customWidth="1"/>
  </cols>
  <sheetData>
    <row r="1" spans="1:13" s="14" customFormat="1" ht="20.100000000000001" customHeight="1" x14ac:dyDescent="0.15">
      <c r="A1" s="13" t="s">
        <v>141</v>
      </c>
    </row>
    <row r="2" spans="1:13" s="14" customFormat="1" ht="20.100000000000001" customHeight="1" x14ac:dyDescent="0.15"/>
    <row r="3" spans="1:13" s="14" customFormat="1" ht="31.5" customHeight="1" x14ac:dyDescent="0.15">
      <c r="B3" s="236" t="s">
        <v>53</v>
      </c>
      <c r="C3" s="237"/>
      <c r="D3" s="134" t="s">
        <v>55</v>
      </c>
      <c r="E3" s="135" t="s">
        <v>58</v>
      </c>
      <c r="F3" s="135" t="s">
        <v>59</v>
      </c>
      <c r="G3" s="136" t="s">
        <v>56</v>
      </c>
      <c r="H3" s="137" t="s">
        <v>57</v>
      </c>
    </row>
    <row r="4" spans="1:13" s="14" customFormat="1" ht="20.100000000000001" customHeight="1" x14ac:dyDescent="0.15">
      <c r="B4" s="238" t="s">
        <v>27</v>
      </c>
      <c r="C4" s="239"/>
      <c r="D4" s="60">
        <v>3139</v>
      </c>
      <c r="E4" s="65">
        <v>56068.239999999991</v>
      </c>
      <c r="F4" s="65">
        <f>E4*1000/D4</f>
        <v>17861.815864925135</v>
      </c>
      <c r="G4" s="65">
        <v>50030</v>
      </c>
      <c r="H4" s="61">
        <f>F4/G4</f>
        <v>0.35702210403608103</v>
      </c>
      <c r="K4" s="14">
        <f>D4*G4</f>
        <v>157044170</v>
      </c>
      <c r="L4" s="14" t="s">
        <v>27</v>
      </c>
      <c r="M4" s="24">
        <f>G4-F4</f>
        <v>32168.184135074865</v>
      </c>
    </row>
    <row r="5" spans="1:13" s="14" customFormat="1" ht="20.100000000000001" customHeight="1" x14ac:dyDescent="0.15">
      <c r="B5" s="234" t="s">
        <v>28</v>
      </c>
      <c r="C5" s="235"/>
      <c r="D5" s="62">
        <v>3144</v>
      </c>
      <c r="E5" s="66">
        <v>97297.51</v>
      </c>
      <c r="F5" s="66">
        <f t="shared" ref="F5:F13" si="0">E5*1000/D5</f>
        <v>30947.045165394404</v>
      </c>
      <c r="G5" s="66">
        <v>104730</v>
      </c>
      <c r="H5" s="63">
        <f t="shared" ref="H5:H10" si="1">F5/G5</f>
        <v>0.2954936041764003</v>
      </c>
      <c r="K5" s="14">
        <f t="shared" ref="K5:K10" si="2">D5*G5</f>
        <v>329271120</v>
      </c>
      <c r="L5" s="14" t="s">
        <v>28</v>
      </c>
      <c r="M5" s="24">
        <f t="shared" ref="M5:M10" si="3">G5-F5</f>
        <v>73782.954834605596</v>
      </c>
    </row>
    <row r="6" spans="1:13" s="14" customFormat="1" ht="20.100000000000001" customHeight="1" x14ac:dyDescent="0.15">
      <c r="B6" s="234" t="s">
        <v>29</v>
      </c>
      <c r="C6" s="235"/>
      <c r="D6" s="62">
        <v>6147</v>
      </c>
      <c r="E6" s="66">
        <v>571629.7699999999</v>
      </c>
      <c r="F6" s="66">
        <f t="shared" si="0"/>
        <v>92993.292663087661</v>
      </c>
      <c r="G6" s="66">
        <v>166920</v>
      </c>
      <c r="H6" s="63">
        <f t="shared" si="1"/>
        <v>0.55711294430318514</v>
      </c>
      <c r="K6" s="14">
        <f t="shared" si="2"/>
        <v>1026057240</v>
      </c>
      <c r="L6" s="14" t="s">
        <v>29</v>
      </c>
      <c r="M6" s="24">
        <f t="shared" si="3"/>
        <v>73926.707336912339</v>
      </c>
    </row>
    <row r="7" spans="1:13" s="14" customFormat="1" ht="20.100000000000001" customHeight="1" x14ac:dyDescent="0.15">
      <c r="B7" s="234" t="s">
        <v>30</v>
      </c>
      <c r="C7" s="235"/>
      <c r="D7" s="62">
        <v>3551</v>
      </c>
      <c r="E7" s="66">
        <v>419920.05</v>
      </c>
      <c r="F7" s="66">
        <f t="shared" si="0"/>
        <v>118254.02703463813</v>
      </c>
      <c r="G7" s="66">
        <v>196160</v>
      </c>
      <c r="H7" s="63">
        <f t="shared" si="1"/>
        <v>0.60284475445879959</v>
      </c>
      <c r="K7" s="14">
        <f t="shared" si="2"/>
        <v>696564160</v>
      </c>
      <c r="L7" s="14" t="s">
        <v>30</v>
      </c>
      <c r="M7" s="24">
        <f t="shared" si="3"/>
        <v>77905.972965361871</v>
      </c>
    </row>
    <row r="8" spans="1:13" s="14" customFormat="1" ht="20.100000000000001" customHeight="1" x14ac:dyDescent="0.15">
      <c r="B8" s="234" t="s">
        <v>31</v>
      </c>
      <c r="C8" s="235"/>
      <c r="D8" s="62">
        <v>2302</v>
      </c>
      <c r="E8" s="66">
        <v>353046.52000000008</v>
      </c>
      <c r="F8" s="66">
        <f t="shared" si="0"/>
        <v>153365.12597741096</v>
      </c>
      <c r="G8" s="66">
        <v>269310</v>
      </c>
      <c r="H8" s="63">
        <f t="shared" si="1"/>
        <v>0.56947430833393098</v>
      </c>
      <c r="K8" s="14">
        <f t="shared" si="2"/>
        <v>619951620</v>
      </c>
      <c r="L8" s="14" t="s">
        <v>31</v>
      </c>
      <c r="M8" s="24">
        <f t="shared" si="3"/>
        <v>115944.87402258904</v>
      </c>
    </row>
    <row r="9" spans="1:13" s="14" customFormat="1" ht="20.100000000000001" customHeight="1" x14ac:dyDescent="0.15">
      <c r="B9" s="234" t="s">
        <v>32</v>
      </c>
      <c r="C9" s="235"/>
      <c r="D9" s="62">
        <v>2007</v>
      </c>
      <c r="E9" s="66">
        <v>356894.35000000015</v>
      </c>
      <c r="F9" s="66">
        <f t="shared" si="0"/>
        <v>177824.78824115606</v>
      </c>
      <c r="G9" s="66">
        <v>308060</v>
      </c>
      <c r="H9" s="63">
        <f t="shared" si="1"/>
        <v>0.57724075907666061</v>
      </c>
      <c r="K9" s="14">
        <f t="shared" si="2"/>
        <v>618276420</v>
      </c>
      <c r="L9" s="14" t="s">
        <v>32</v>
      </c>
      <c r="M9" s="24">
        <f t="shared" si="3"/>
        <v>130235.21175884394</v>
      </c>
    </row>
    <row r="10" spans="1:13" s="14" customFormat="1" ht="20.100000000000001" customHeight="1" x14ac:dyDescent="0.15">
      <c r="B10" s="240" t="s">
        <v>33</v>
      </c>
      <c r="C10" s="241"/>
      <c r="D10" s="70">
        <v>962</v>
      </c>
      <c r="E10" s="71">
        <v>194946.27999999994</v>
      </c>
      <c r="F10" s="71">
        <f t="shared" si="0"/>
        <v>202646.86070686064</v>
      </c>
      <c r="G10" s="71">
        <v>360650</v>
      </c>
      <c r="H10" s="73">
        <f t="shared" si="1"/>
        <v>0.56189341662792358</v>
      </c>
      <c r="K10" s="14">
        <f t="shared" si="2"/>
        <v>346945300</v>
      </c>
      <c r="L10" s="14" t="s">
        <v>33</v>
      </c>
      <c r="M10" s="24">
        <f t="shared" si="3"/>
        <v>158003.13929313936</v>
      </c>
    </row>
    <row r="11" spans="1:13" s="14" customFormat="1" ht="20.100000000000001" customHeight="1" x14ac:dyDescent="0.15">
      <c r="B11" s="238" t="s">
        <v>60</v>
      </c>
      <c r="C11" s="239"/>
      <c r="D11" s="60">
        <f>SUM(D4:D5)</f>
        <v>6283</v>
      </c>
      <c r="E11" s="65">
        <f>SUM(E4:E5)</f>
        <v>153365.75</v>
      </c>
      <c r="F11" s="65">
        <f t="shared" si="0"/>
        <v>24409.637116027374</v>
      </c>
      <c r="G11" s="80"/>
      <c r="H11" s="61">
        <f>SUM(E4:E5)*1000/SUM(K4:K5)</f>
        <v>0.31536279683906299</v>
      </c>
    </row>
    <row r="12" spans="1:13" s="14" customFormat="1" ht="20.100000000000001" customHeight="1" x14ac:dyDescent="0.15">
      <c r="B12" s="240" t="s">
        <v>54</v>
      </c>
      <c r="C12" s="241"/>
      <c r="D12" s="64">
        <f>SUM(D6:D10)</f>
        <v>14969</v>
      </c>
      <c r="E12" s="76">
        <f>SUM(E6:E10)</f>
        <v>1896436.97</v>
      </c>
      <c r="F12" s="67">
        <f t="shared" si="0"/>
        <v>126690.95931591956</v>
      </c>
      <c r="G12" s="81"/>
      <c r="H12" s="68">
        <f>SUM(E6:E10)*1000/SUM(K6:K10)</f>
        <v>0.57332365490127113</v>
      </c>
    </row>
    <row r="13" spans="1:13" s="14" customFormat="1" ht="20.100000000000001" customHeight="1" x14ac:dyDescent="0.15">
      <c r="B13" s="236" t="s">
        <v>61</v>
      </c>
      <c r="C13" s="237"/>
      <c r="D13" s="69">
        <f>SUM(D11:D12)</f>
        <v>21252</v>
      </c>
      <c r="E13" s="77">
        <f>SUM(E11:E12)</f>
        <v>2049802.72</v>
      </c>
      <c r="F13" s="72">
        <f t="shared" si="0"/>
        <v>96452.226613965744</v>
      </c>
      <c r="G13" s="75"/>
      <c r="H13" s="74">
        <f>SUM(E4:E10)*1000/SUM(K4:K10)</f>
        <v>0.54025916586293621</v>
      </c>
    </row>
    <row r="14" spans="1:13" s="14" customFormat="1" ht="20.100000000000001" customHeight="1" x14ac:dyDescent="0.15"/>
    <row r="15" spans="1:13" s="14" customFormat="1" ht="20.100000000000001" customHeight="1" x14ac:dyDescent="0.15"/>
    <row r="16" spans="1:13" s="14" customFormat="1" ht="20.100000000000001" customHeight="1" x14ac:dyDescent="0.15"/>
    <row r="17" s="14" customFormat="1" ht="20.100000000000001" customHeight="1" x14ac:dyDescent="0.15"/>
    <row r="18" s="14" customFormat="1" ht="20.100000000000001" customHeight="1" x14ac:dyDescent="0.15"/>
    <row r="19" s="14" customFormat="1" ht="20.100000000000001" customHeight="1" x14ac:dyDescent="0.15"/>
    <row r="20" s="14" customFormat="1" ht="20.100000000000001" customHeight="1" x14ac:dyDescent="0.15"/>
    <row r="21" s="14" customFormat="1" ht="20.100000000000001" customHeight="1" x14ac:dyDescent="0.15"/>
    <row r="22" s="14" customFormat="1" ht="20.100000000000001" customHeight="1" x14ac:dyDescent="0.15"/>
    <row r="23" s="14" customFormat="1" ht="20.100000000000001" customHeight="1" x14ac:dyDescent="0.15"/>
    <row r="24" s="14" customFormat="1" ht="20.100000000000001" customHeight="1" x14ac:dyDescent="0.15"/>
    <row r="25" s="14" customFormat="1" ht="20.100000000000001" customHeight="1" x14ac:dyDescent="0.15"/>
    <row r="26" s="14" customFormat="1" ht="20.100000000000001" customHeight="1" x14ac:dyDescent="0.15"/>
    <row r="27" s="14" customFormat="1" ht="20.100000000000001" customHeight="1" x14ac:dyDescent="0.15"/>
    <row r="28" s="14" customFormat="1" ht="20.100000000000001" customHeight="1" x14ac:dyDescent="0.15"/>
    <row r="29" s="14" customFormat="1" ht="20.100000000000001" customHeight="1" x14ac:dyDescent="0.15"/>
    <row r="30" s="14" customFormat="1" ht="20.100000000000001" customHeight="1" x14ac:dyDescent="0.15"/>
    <row r="31" s="14" customFormat="1" ht="20.100000000000001" customHeight="1" x14ac:dyDescent="0.15"/>
    <row r="32" s="14" customFormat="1" ht="20.100000000000001" customHeight="1" x14ac:dyDescent="0.15"/>
    <row r="33" s="14" customFormat="1" ht="20.100000000000001" customHeight="1" x14ac:dyDescent="0.15"/>
    <row r="34" s="14" customFormat="1" ht="20.100000000000001" customHeight="1" x14ac:dyDescent="0.15"/>
    <row r="35" s="14" customFormat="1" ht="20.100000000000001" customHeight="1" x14ac:dyDescent="0.15"/>
    <row r="36" s="14" customFormat="1" ht="20.100000000000001" customHeight="1" x14ac:dyDescent="0.15"/>
    <row r="37" s="14" customFormat="1" ht="20.100000000000001" customHeight="1" x14ac:dyDescent="0.15"/>
    <row r="38" s="14" customFormat="1" ht="20.100000000000001" customHeight="1" x14ac:dyDescent="0.15"/>
    <row r="39" s="14" customFormat="1" ht="20.100000000000001" customHeight="1" x14ac:dyDescent="0.15"/>
    <row r="40" s="14" customFormat="1" ht="20.100000000000001" customHeight="1" x14ac:dyDescent="0.15"/>
    <row r="41" s="14" customFormat="1" ht="20.100000000000001" customHeight="1" x14ac:dyDescent="0.15"/>
    <row r="42" s="14" customFormat="1" ht="20.100000000000001" customHeight="1" x14ac:dyDescent="0.15"/>
    <row r="43" s="14" customFormat="1" ht="20.100000000000001" customHeight="1" x14ac:dyDescent="0.15"/>
    <row r="44" s="14" customFormat="1" ht="20.100000000000001" customHeight="1" x14ac:dyDescent="0.15"/>
    <row r="45" s="14" customFormat="1" ht="20.100000000000001" customHeight="1" x14ac:dyDescent="0.15"/>
    <row r="46" s="14" customFormat="1" ht="20.100000000000001" customHeight="1" x14ac:dyDescent="0.15"/>
    <row r="47" s="14" customFormat="1" ht="20.100000000000001" customHeight="1" x14ac:dyDescent="0.15"/>
    <row r="48" s="14" customFormat="1" ht="20.100000000000001" customHeight="1" x14ac:dyDescent="0.15"/>
    <row r="49" s="14" customFormat="1" ht="20.100000000000001" customHeight="1" x14ac:dyDescent="0.15"/>
    <row r="50" s="14" customFormat="1" ht="20.100000000000001" customHeight="1" x14ac:dyDescent="0.15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07月状況（表紙）</vt:lpstr>
      <vt:lpstr>人口統計</vt:lpstr>
      <vt:lpstr>認定者数（2-1.2）</vt:lpstr>
      <vt:lpstr>給付状況（3-1）</vt:lpstr>
      <vt:lpstr>給付状況（3-2）</vt:lpstr>
      <vt:lpstr>給付状況（3-3）</vt:lpstr>
      <vt:lpstr>'07月状況（表紙）'!Print_Area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'認定者数（2-1.2）'!Print_Area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S-Yoshida</cp:lastModifiedBy>
  <cp:lastPrinted>2015-12-17T07:31:32Z</cp:lastPrinted>
  <dcterms:created xsi:type="dcterms:W3CDTF">2003-07-11T02:30:35Z</dcterms:created>
  <dcterms:modified xsi:type="dcterms:W3CDTF">2017-09-15T03:59:24Z</dcterms:modified>
</cp:coreProperties>
</file>