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月次統計報告\2017年08月報告書\"/>
    </mc:Choice>
  </mc:AlternateContent>
  <bookViews>
    <workbookView xWindow="-915" yWindow="5130" windowWidth="15480" windowHeight="6480"/>
  </bookViews>
  <sheets>
    <sheet name="08月状況（表紙）" sheetId="6" r:id="rId1"/>
    <sheet name="人口統計" sheetId="9" r:id="rId2"/>
    <sheet name="認定者数（2-1.2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'08月状況（表紙）'!$A$1:$L$45</definedName>
    <definedName name="_xlnm.Print_Area" localSheetId="3">'給付状況（3-1）'!$A$1:$K$47</definedName>
    <definedName name="_xlnm.Print_Area" localSheetId="4">'給付状況（3-2）'!$A$1:$H$81</definedName>
    <definedName name="_xlnm.Print_Area" localSheetId="5">'給付状況（3-3）'!$A$1:$I$39</definedName>
    <definedName name="_xlnm.Print_Area" localSheetId="1">人口統計!$A$1:$I$39</definedName>
    <definedName name="_xlnm.Print_Area" localSheetId="2">'認定者数（2-1.2）'!$A$1:$L$43</definedName>
  </definedNames>
  <calcPr calcId="152511"/>
</workbook>
</file>

<file path=xl/calcChain.xml><?xml version="1.0" encoding="utf-8"?>
<calcChain xmlns="http://schemas.openxmlformats.org/spreadsheetml/2006/main">
  <c r="K30" i="10" l="1"/>
  <c r="G40" i="12" l="1"/>
  <c r="K4" i="13" l="1"/>
  <c r="H39" i="12"/>
  <c r="H38" i="12"/>
  <c r="H37" i="12"/>
  <c r="F39" i="12"/>
  <c r="F38" i="12"/>
  <c r="F37" i="12"/>
  <c r="H36" i="12"/>
  <c r="H35" i="12"/>
  <c r="H34" i="12"/>
  <c r="H33" i="12"/>
  <c r="H32" i="12"/>
  <c r="H31" i="12"/>
  <c r="H30" i="12"/>
  <c r="H29" i="12"/>
  <c r="H28" i="12"/>
  <c r="H27" i="12"/>
  <c r="F36" i="12"/>
  <c r="F35" i="12"/>
  <c r="F34" i="12"/>
  <c r="F33" i="12"/>
  <c r="F32" i="12"/>
  <c r="F31" i="12"/>
  <c r="F30" i="12"/>
  <c r="F29" i="12"/>
  <c r="F28" i="12"/>
  <c r="F27" i="12"/>
  <c r="H26" i="12"/>
  <c r="H25" i="12"/>
  <c r="H24" i="12"/>
  <c r="H23" i="12"/>
  <c r="H22" i="12"/>
  <c r="H21" i="12"/>
  <c r="H20" i="12"/>
  <c r="H19" i="12"/>
  <c r="H18" i="12"/>
  <c r="H17" i="12"/>
  <c r="H16" i="12"/>
  <c r="F26" i="12"/>
  <c r="F25" i="12"/>
  <c r="F24" i="12"/>
  <c r="F23" i="12"/>
  <c r="F22" i="12"/>
  <c r="F21" i="12"/>
  <c r="F20" i="12"/>
  <c r="F19" i="12"/>
  <c r="F18" i="12"/>
  <c r="F17" i="12"/>
  <c r="F16" i="12"/>
  <c r="H15" i="12"/>
  <c r="H14" i="12"/>
  <c r="H13" i="12"/>
  <c r="H12" i="12"/>
  <c r="H11" i="12"/>
  <c r="H10" i="12"/>
  <c r="H9" i="12"/>
  <c r="H8" i="12"/>
  <c r="H7" i="12"/>
  <c r="H6" i="12"/>
  <c r="H5" i="12"/>
  <c r="F15" i="12"/>
  <c r="F14" i="12"/>
  <c r="F13" i="12"/>
  <c r="F12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H40" i="12"/>
  <c r="E40" i="12"/>
  <c r="F40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K29" i="10"/>
  <c r="K28" i="10"/>
  <c r="K27" i="10"/>
  <c r="K26" i="10"/>
  <c r="K25" i="10"/>
  <c r="K24" i="10"/>
  <c r="K23" i="10"/>
  <c r="L13" i="9"/>
  <c r="K13" i="9"/>
  <c r="L12" i="9"/>
  <c r="K12" i="9"/>
  <c r="L11" i="9"/>
  <c r="K11" i="9"/>
  <c r="L10" i="9"/>
  <c r="K10" i="9"/>
  <c r="L9" i="9"/>
  <c r="K9" i="9"/>
  <c r="L8" i="9"/>
  <c r="K8" i="9"/>
  <c r="L7" i="9"/>
  <c r="K7" i="9"/>
  <c r="L6" i="9"/>
  <c r="K6" i="9"/>
  <c r="K7" i="10" l="1"/>
  <c r="K6" i="10"/>
  <c r="K5" i="10"/>
  <c r="J4" i="10"/>
  <c r="J8" i="10" s="1"/>
  <c r="I4" i="10"/>
  <c r="I8" i="10" s="1"/>
  <c r="H4" i="10"/>
  <c r="H8" i="10" s="1"/>
  <c r="G4" i="10"/>
  <c r="G8" i="10" s="1"/>
  <c r="F4" i="10"/>
  <c r="F8" i="10" s="1"/>
  <c r="E4" i="10"/>
  <c r="E8" i="10" s="1"/>
  <c r="D4" i="10"/>
  <c r="D8" i="10" s="1"/>
  <c r="K4" i="10" l="1"/>
  <c r="K8" i="10" l="1"/>
  <c r="G5" i="9"/>
  <c r="F5" i="9"/>
  <c r="E5" i="9"/>
  <c r="C5" i="9"/>
  <c r="D13" i="9"/>
  <c r="H13" i="9" s="1"/>
  <c r="D12" i="9"/>
  <c r="L29" i="10" s="1"/>
  <c r="D11" i="9"/>
  <c r="L28" i="10" s="1"/>
  <c r="D10" i="9"/>
  <c r="L27" i="10" s="1"/>
  <c r="D9" i="9"/>
  <c r="L26" i="10" s="1"/>
  <c r="D8" i="9"/>
  <c r="L25" i="10" s="1"/>
  <c r="D7" i="9"/>
  <c r="L24" i="10" s="1"/>
  <c r="D6" i="9"/>
  <c r="L23" i="10" s="1"/>
  <c r="H7" i="9" l="1"/>
  <c r="J7" i="9"/>
  <c r="H11" i="9"/>
  <c r="J11" i="9"/>
  <c r="H8" i="9"/>
  <c r="J8" i="9"/>
  <c r="H12" i="9"/>
  <c r="J12" i="9"/>
  <c r="H9" i="9"/>
  <c r="J9" i="9"/>
  <c r="J13" i="9"/>
  <c r="H6" i="9"/>
  <c r="J6" i="9"/>
  <c r="H10" i="9"/>
  <c r="J10" i="9"/>
  <c r="L5" i="9"/>
  <c r="K5" i="9"/>
  <c r="D5" i="9"/>
  <c r="H5" i="9" l="1"/>
  <c r="L6" i="10"/>
  <c r="L5" i="10"/>
  <c r="L4" i="10"/>
  <c r="J5" i="9"/>
  <c r="L30" i="10" l="1"/>
</calcChain>
</file>

<file path=xl/sharedStrings.xml><?xml version="1.0" encoding="utf-8"?>
<sst xmlns="http://schemas.openxmlformats.org/spreadsheetml/2006/main" count="201" uniqueCount="142">
  <si>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</si>
  <si>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</si>
  <si>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</si>
  <si>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</si>
  <si>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</si>
  <si>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</si>
  <si>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</si>
  <si>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</si>
  <si>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</si>
  <si>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</si>
  <si>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</si>
  <si>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</si>
  <si>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</si>
  <si>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</si>
  <si>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</si>
  <si>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</si>
  <si>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75歳以上</t>
    <rPh sb="2" eb="3">
      <t>サイ</t>
    </rPh>
    <rPh sb="3" eb="5">
      <t>イジョウ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</si>
  <si>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</si>
  <si>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</si>
  <si>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</si>
  <si>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</si>
  <si>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</si>
  <si>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</si>
  <si>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</si>
  <si>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</si>
  <si>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</si>
  <si>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</si>
  <si>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</si>
  <si>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</si>
  <si>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</si>
  <si>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</si>
  <si>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</si>
  <si>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</si>
  <si>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</si>
  <si>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</si>
  <si>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</si>
  <si>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</si>
  <si>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</si>
  <si>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</si>
  <si>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前期（65歳～74歳）</t>
    <rPh sb="0" eb="2">
      <t>ゼンキ</t>
    </rPh>
    <rPh sb="5" eb="6">
      <t>サイ</t>
    </rPh>
    <rPh sb="9" eb="10">
      <t>サイ</t>
    </rPh>
    <phoneticPr fontId="2"/>
  </si>
  <si>
    <t>後期（75歳以上）</t>
    <rPh sb="0" eb="2">
      <t>コウキ</t>
    </rPh>
    <rPh sb="5" eb="6">
      <t>サイ</t>
    </rPh>
    <rPh sb="6" eb="8">
      <t>イジョウ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</si>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</sst>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#,##0_);[Red]\(#,##0\)"/>
    <numFmt numFmtId="178" formatCode="#,##0_ "/>
    <numFmt numFmtId="179" formatCode="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5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2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4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6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38" fontId="15" fillId="0" borderId="45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4" xfId="1" applyFont="1" applyBorder="1" applyAlignment="1">
      <alignment vertical="center"/>
    </xf>
    <xf numFmtId="38" fontId="15" fillId="0" borderId="55" xfId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2" xfId="1" applyFont="1" applyBorder="1" applyAlignment="1">
      <alignment vertical="center"/>
    </xf>
    <xf numFmtId="38" fontId="15" fillId="0" borderId="49" xfId="1" applyFont="1" applyBorder="1" applyAlignment="1">
      <alignment vertical="center" shrinkToFit="1"/>
    </xf>
    <xf numFmtId="38" fontId="15" fillId="0" borderId="61" xfId="1" applyFont="1" applyBorder="1" applyAlignment="1">
      <alignment vertical="center" shrinkToFit="1"/>
    </xf>
    <xf numFmtId="0" fontId="15" fillId="0" borderId="64" xfId="0" applyFont="1" applyBorder="1" applyAlignment="1">
      <alignment vertical="center"/>
    </xf>
    <xf numFmtId="0" fontId="15" fillId="0" borderId="65" xfId="0" applyFont="1" applyBorder="1" applyAlignment="1">
      <alignment vertical="center"/>
    </xf>
    <xf numFmtId="38" fontId="15" fillId="0" borderId="59" xfId="1" applyFont="1" applyBorder="1" applyAlignment="1">
      <alignment vertical="center"/>
    </xf>
    <xf numFmtId="38" fontId="15" fillId="0" borderId="66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68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69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7" xfId="0" applyFill="1" applyBorder="1" applyAlignment="1">
      <alignment horizontal="left" vertical="center"/>
    </xf>
    <xf numFmtId="38" fontId="13" fillId="2" borderId="68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7" xfId="0" applyFill="1" applyBorder="1" applyAlignment="1">
      <alignment horizontal="center" vertical="center"/>
    </xf>
    <xf numFmtId="0" fontId="0" fillId="2" borderId="83" xfId="0" applyFill="1" applyBorder="1" applyAlignment="1">
      <alignment horizontal="center" vertical="center"/>
    </xf>
    <xf numFmtId="0" fontId="0" fillId="2" borderId="83" xfId="0" applyFill="1" applyBorder="1" applyAlignment="1">
      <alignment horizontal="left" vertical="center"/>
    </xf>
    <xf numFmtId="0" fontId="0" fillId="2" borderId="82" xfId="0" applyFill="1" applyBorder="1" applyAlignment="1">
      <alignment horizontal="left" vertical="center"/>
    </xf>
    <xf numFmtId="0" fontId="14" fillId="2" borderId="5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 wrapText="1"/>
    </xf>
    <xf numFmtId="0" fontId="14" fillId="2" borderId="60" xfId="0" applyFont="1" applyFill="1" applyBorder="1" applyAlignment="1">
      <alignment horizontal="center" vertical="center"/>
    </xf>
    <xf numFmtId="0" fontId="14" fillId="2" borderId="52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3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3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78" xfId="1" applyFont="1" applyBorder="1" applyAlignment="1">
      <alignment vertical="center"/>
    </xf>
    <xf numFmtId="176" fontId="13" fillId="0" borderId="77" xfId="1" applyNumberFormat="1" applyFont="1" applyBorder="1" applyAlignment="1">
      <alignment vertical="center"/>
    </xf>
    <xf numFmtId="178" fontId="13" fillId="0" borderId="78" xfId="1" applyNumberFormat="1" applyFont="1" applyBorder="1" applyAlignment="1">
      <alignment vertical="center"/>
    </xf>
    <xf numFmtId="176" fontId="13" fillId="0" borderId="76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4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4" xfId="1" applyNumberFormat="1" applyFont="1" applyBorder="1" applyAlignment="1">
      <alignment vertical="center"/>
    </xf>
    <xf numFmtId="176" fontId="13" fillId="0" borderId="57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3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38" fontId="15" fillId="0" borderId="86" xfId="1" applyFont="1" applyBorder="1" applyAlignment="1">
      <alignment vertical="center"/>
    </xf>
    <xf numFmtId="176" fontId="15" fillId="0" borderId="87" xfId="0" applyNumberFormat="1" applyFont="1" applyBorder="1" applyAlignment="1">
      <alignment vertical="center"/>
    </xf>
    <xf numFmtId="38" fontId="17" fillId="0" borderId="2" xfId="1" applyFont="1" applyBorder="1" applyAlignment="1">
      <alignment vertical="center"/>
    </xf>
    <xf numFmtId="38" fontId="17" fillId="0" borderId="1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90" xfId="1" applyFont="1" applyBorder="1" applyAlignment="1">
      <alignment vertical="center"/>
    </xf>
    <xf numFmtId="38" fontId="17" fillId="0" borderId="93" xfId="1" applyFont="1" applyBorder="1" applyAlignment="1">
      <alignment vertical="center"/>
    </xf>
    <xf numFmtId="38" fontId="17" fillId="0" borderId="94" xfId="1" applyFont="1" applyBorder="1" applyAlignment="1">
      <alignment vertical="center"/>
    </xf>
    <xf numFmtId="38" fontId="17" fillId="0" borderId="91" xfId="1" applyFont="1" applyBorder="1" applyAlignment="1">
      <alignment vertical="center"/>
    </xf>
    <xf numFmtId="179" fontId="0" fillId="2" borderId="25" xfId="0" applyNumberFormat="1" applyFill="1" applyBorder="1" applyAlignment="1">
      <alignment horizontal="center" vertical="center" wrapText="1"/>
    </xf>
    <xf numFmtId="179" fontId="0" fillId="2" borderId="52" xfId="0" applyNumberFormat="1" applyFill="1" applyBorder="1" applyAlignment="1">
      <alignment horizontal="center" vertical="center" wrapText="1"/>
    </xf>
    <xf numFmtId="179" fontId="0" fillId="2" borderId="50" xfId="0" applyNumberFormat="1" applyFill="1" applyBorder="1" applyAlignment="1">
      <alignment horizontal="center" vertical="center" wrapText="1"/>
    </xf>
    <xf numFmtId="179" fontId="0" fillId="2" borderId="21" xfId="0" applyNumberFormat="1" applyFill="1" applyBorder="1" applyAlignment="1">
      <alignment horizontal="center" vertical="center" wrapText="1"/>
    </xf>
    <xf numFmtId="0" fontId="0" fillId="2" borderId="18" xfId="0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12" fillId="2" borderId="72" xfId="0" applyFont="1" applyFill="1" applyBorder="1" applyAlignment="1">
      <alignment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86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176" fontId="15" fillId="0" borderId="20" xfId="0" applyNumberFormat="1" applyFont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 shrinkToFit="1"/>
    </xf>
    <xf numFmtId="0" fontId="12" fillId="2" borderId="72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0" fillId="2" borderId="18" xfId="0" applyFill="1" applyBorder="1" applyAlignment="1">
      <alignment horizontal="left" vertical="center"/>
    </xf>
    <xf numFmtId="0" fontId="0" fillId="2" borderId="18" xfId="0" applyFill="1" applyBorder="1" applyAlignment="1">
      <alignment horizontal="center" vertical="center"/>
    </xf>
    <xf numFmtId="0" fontId="0" fillId="2" borderId="88" xfId="0" applyFill="1" applyBorder="1" applyAlignment="1">
      <alignment horizontal="left" vertical="center"/>
    </xf>
    <xf numFmtId="0" fontId="0" fillId="2" borderId="92" xfId="0" applyFill="1" applyBorder="1" applyAlignment="1">
      <alignment horizontal="left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74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1" fillId="2" borderId="75" xfId="0" applyFont="1" applyFill="1" applyBorder="1" applyAlignment="1">
      <alignment horizontal="left" vertical="center" shrinkToFit="1"/>
    </xf>
    <xf numFmtId="0" fontId="1" fillId="2" borderId="76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58" xfId="0" applyFont="1" applyFill="1" applyBorder="1" applyAlignment="1">
      <alignment horizontal="left" vertical="center" shrinkToFit="1"/>
    </xf>
    <xf numFmtId="0" fontId="0" fillId="2" borderId="9" xfId="0" applyFont="1" applyFill="1" applyBorder="1" applyAlignment="1">
      <alignment horizontal="left" vertical="center" shrinkToFit="1"/>
    </xf>
    <xf numFmtId="0" fontId="0" fillId="2" borderId="58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3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 shrinkToFit="1"/>
    </xf>
    <xf numFmtId="0" fontId="0" fillId="2" borderId="53" xfId="0" applyFill="1" applyBorder="1" applyAlignment="1">
      <alignment horizontal="center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25" xfId="0" applyFont="1" applyFill="1" applyBorder="1" applyAlignment="1">
      <alignment horizontal="center" vertical="center" textRotation="255"/>
    </xf>
    <xf numFmtId="0" fontId="0" fillId="2" borderId="15" xfId="0" applyFont="1" applyFill="1" applyBorder="1" applyAlignment="1">
      <alignment horizontal="left" vertical="center" shrinkToFit="1"/>
    </xf>
    <xf numFmtId="0" fontId="0" fillId="2" borderId="57" xfId="0" applyFont="1" applyFill="1" applyBorder="1" applyAlignment="1">
      <alignment horizontal="left" vertical="center" shrinkToFit="1"/>
    </xf>
    <xf numFmtId="0" fontId="0" fillId="2" borderId="4" xfId="0" applyFill="1" applyBorder="1" applyAlignment="1">
      <alignment horizontal="center" vertical="center"/>
    </xf>
    <xf numFmtId="0" fontId="0" fillId="2" borderId="7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44" xfId="0" applyFont="1" applyFill="1" applyBorder="1" applyAlignment="1">
      <alignment horizontal="center" vertical="center" textRotation="255" shrinkToFit="1"/>
    </xf>
    <xf numFmtId="0" fontId="1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0" fillId="2" borderId="50" xfId="0" applyFont="1" applyFill="1" applyBorder="1" applyAlignment="1">
      <alignment horizontal="center" vertical="center" textRotation="255"/>
    </xf>
    <xf numFmtId="0" fontId="1" fillId="2" borderId="53" xfId="0" applyFont="1" applyFill="1" applyBorder="1" applyAlignment="1">
      <alignment horizontal="center" vertical="center" textRotation="255"/>
    </xf>
    <xf numFmtId="0" fontId="14" fillId="2" borderId="10" xfId="0" applyFont="1" applyFill="1" applyBorder="1" applyAlignment="1">
      <alignment horizontal="center" vertical="center"/>
    </xf>
    <xf numFmtId="0" fontId="14" fillId="2" borderId="58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51" xfId="0" applyFont="1" applyFill="1" applyBorder="1" applyAlignment="1">
      <alignment horizontal="center" vertical="center"/>
    </xf>
    <xf numFmtId="0" fontId="14" fillId="2" borderId="5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人口統計!$J$4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人口統計!$J$6:$J$13</c:f>
            </c:numRef>
          </c:val>
        </c:ser>
        <c:ser>
          <c:idx val="6"/>
          <c:order val="1"/>
          <c:tx>
            <c:strRef>
              <c:f>人口統計!$G$3:$G$4</c:f>
              <c:strCache>
                <c:ptCount val="2"/>
                <c:pt idx="0">
                  <c:v>40歳～64歳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3.3444816053511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59666</c:v>
                </c:pt>
                <c:pt idx="1">
                  <c:v>29810</c:v>
                </c:pt>
                <c:pt idx="2">
                  <c:v>16093</c:v>
                </c:pt>
                <c:pt idx="3">
                  <c:v>10223</c:v>
                </c:pt>
                <c:pt idx="4">
                  <c:v>14388</c:v>
                </c:pt>
                <c:pt idx="5">
                  <c:v>32649</c:v>
                </c:pt>
                <c:pt idx="6">
                  <c:v>43362</c:v>
                </c:pt>
                <c:pt idx="7">
                  <c:v>18242</c:v>
                </c:pt>
              </c:numCache>
            </c:numRef>
          </c:val>
        </c:ser>
        <c:ser>
          <c:idx val="3"/>
          <c:order val="2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23416</c:v>
                </c:pt>
                <c:pt idx="1">
                  <c:v>14981</c:v>
                </c:pt>
                <c:pt idx="2">
                  <c:v>9096</c:v>
                </c:pt>
                <c:pt idx="3">
                  <c:v>4824</c:v>
                </c:pt>
                <c:pt idx="4">
                  <c:v>6719</c:v>
                </c:pt>
                <c:pt idx="5">
                  <c:v>15052</c:v>
                </c:pt>
                <c:pt idx="6">
                  <c:v>23927</c:v>
                </c:pt>
                <c:pt idx="7">
                  <c:v>9637</c:v>
                </c:pt>
              </c:numCache>
            </c:numRef>
          </c:val>
        </c:ser>
        <c:ser>
          <c:idx val="4"/>
          <c:order val="3"/>
          <c:tx>
            <c:strRef>
              <c:f>人口統計!$F$4</c:f>
              <c:strCache>
                <c:ptCount val="1"/>
                <c:pt idx="0">
                  <c:v>75歳以上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0"/>
                  <c:y val="-6.6889632107023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6878692375918974E-17"/>
                  <c:y val="-6.688963210702422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18880</c:v>
                </c:pt>
                <c:pt idx="1">
                  <c:v>14733</c:v>
                </c:pt>
                <c:pt idx="2">
                  <c:v>9294</c:v>
                </c:pt>
                <c:pt idx="3">
                  <c:v>4534</c:v>
                </c:pt>
                <c:pt idx="4">
                  <c:v>7244</c:v>
                </c:pt>
                <c:pt idx="5">
                  <c:v>15671</c:v>
                </c:pt>
                <c:pt idx="6">
                  <c:v>24498</c:v>
                </c:pt>
                <c:pt idx="7">
                  <c:v>10653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09453424"/>
        <c:axId val="309451072"/>
      </c:barChart>
      <c:lineChart>
        <c:grouping val="standard"/>
        <c:varyColors val="0"/>
        <c:ser>
          <c:idx val="1"/>
          <c:order val="4"/>
          <c:tx>
            <c:strRef>
              <c:f>人口統計!$H$3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人口統計!$H$6:$H$13</c:f>
              <c:numCache>
                <c:formatCode>0.0%</c:formatCode>
                <c:ptCount val="8"/>
                <c:pt idx="0">
                  <c:v>0.22975968015297032</c:v>
                </c:pt>
                <c:pt idx="1">
                  <c:v>0.31316133383921418</c:v>
                </c:pt>
                <c:pt idx="2">
                  <c:v>0.34902258493072691</c:v>
                </c:pt>
                <c:pt idx="3">
                  <c:v>0.2930877885308027</c:v>
                </c:pt>
                <c:pt idx="4">
                  <c:v>0.30315464947133025</c:v>
                </c:pt>
                <c:pt idx="5">
                  <c:v>0.30164948453608248</c:v>
                </c:pt>
                <c:pt idx="6">
                  <c:v>0.3389658479221061</c:v>
                </c:pt>
                <c:pt idx="7">
                  <c:v>0.33973511042646887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9456952"/>
        <c:axId val="309451464"/>
      </c:lineChart>
      <c:catAx>
        <c:axId val="309453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309451072"/>
        <c:crosses val="autoZero"/>
        <c:auto val="1"/>
        <c:lblAlgn val="ctr"/>
        <c:lblOffset val="100"/>
        <c:noMultiLvlLbl val="0"/>
      </c:catAx>
      <c:valAx>
        <c:axId val="309451072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309453424"/>
        <c:crosses val="autoZero"/>
        <c:crossBetween val="between"/>
      </c:valAx>
      <c:valAx>
        <c:axId val="309451464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09456952"/>
        <c:crosses val="max"/>
        <c:crossBetween val="between"/>
      </c:valAx>
      <c:catAx>
        <c:axId val="309456952"/>
        <c:scaling>
          <c:orientation val="minMax"/>
        </c:scaling>
        <c:delete val="1"/>
        <c:axPos val="b"/>
        <c:majorTickMark val="out"/>
        <c:minorTickMark val="none"/>
        <c:tickLblPos val="nextTo"/>
        <c:crossAx val="309451464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'給付状況（3-2）'!$C$37:$D$39</c:f>
              <c:strCache>
                <c:ptCount val="3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介護療養型医療施設</c:v>
                </c:pt>
              </c:strCache>
            </c:strRef>
          </c:cat>
          <c:val>
            <c:numRef>
              <c:f>'給付状況（3-2）'!$E$37:$E$39</c:f>
              <c:numCache>
                <c:formatCode>#,##0_);[Red]\(#,##0\)</c:formatCode>
                <c:ptCount val="3"/>
                <c:pt idx="0">
                  <c:v>3568</c:v>
                </c:pt>
                <c:pt idx="1">
                  <c:v>2681</c:v>
                </c:pt>
                <c:pt idx="2">
                  <c:v>556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'給付状況（3-2）'!$C$37:$D$39</c:f>
              <c:strCache>
                <c:ptCount val="3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介護療養型医療施設</c:v>
                </c:pt>
              </c:strCache>
            </c:strRef>
          </c:cat>
          <c:val>
            <c:numRef>
              <c:f>'給付状況（3-2）'!$G$37:$G$39</c:f>
              <c:numCache>
                <c:formatCode>#,##0_ </c:formatCode>
                <c:ptCount val="3"/>
                <c:pt idx="0">
                  <c:v>955179.76</c:v>
                </c:pt>
                <c:pt idx="1">
                  <c:v>797840.69000000041</c:v>
                </c:pt>
                <c:pt idx="2">
                  <c:v>210123.71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'給付状況（3-2）'!$C$27:$D$36</c:f>
              <c:strCache>
                <c:ptCount val="10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看護小規模多機能型居宅介護</c:v>
                </c:pt>
              </c:strCache>
            </c:strRef>
          </c:cat>
          <c:val>
            <c:numRef>
              <c:f>'給付状況（3-2）'!$G$27:$G$36</c:f>
              <c:numCache>
                <c:formatCode>#,##0_ </c:formatCode>
                <c:ptCount val="10"/>
                <c:pt idx="0">
                  <c:v>12969.900000000001</c:v>
                </c:pt>
                <c:pt idx="1">
                  <c:v>242.55</c:v>
                </c:pt>
                <c:pt idx="2">
                  <c:v>27400.06</c:v>
                </c:pt>
                <c:pt idx="3">
                  <c:v>170.41</c:v>
                </c:pt>
                <c:pt idx="4">
                  <c:v>113122.03000000003</c:v>
                </c:pt>
                <c:pt idx="5">
                  <c:v>7345.86</c:v>
                </c:pt>
                <c:pt idx="6">
                  <c:v>530349.53</c:v>
                </c:pt>
                <c:pt idx="7">
                  <c:v>5813.119999999999</c:v>
                </c:pt>
                <c:pt idx="8">
                  <c:v>6292.11</c:v>
                </c:pt>
                <c:pt idx="9">
                  <c:v>2058.5899999999997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0981216"/>
        <c:axId val="310976120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'給付状況（3-2）'!$C$27:$D$36</c:f>
              <c:strCache>
                <c:ptCount val="10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看護小規模多機能型居宅介護</c:v>
                </c:pt>
              </c:strCache>
            </c:strRef>
          </c:cat>
          <c:val>
            <c:numRef>
              <c:f>'給付状況（3-2）'!$E$27:$E$36</c:f>
              <c:numCache>
                <c:formatCode>#,##0_);[Red]\(#,##0\)</c:formatCode>
                <c:ptCount val="10"/>
                <c:pt idx="0">
                  <c:v>103</c:v>
                </c:pt>
                <c:pt idx="1">
                  <c:v>2</c:v>
                </c:pt>
                <c:pt idx="2">
                  <c:v>172</c:v>
                </c:pt>
                <c:pt idx="3">
                  <c:v>5</c:v>
                </c:pt>
                <c:pt idx="4">
                  <c:v>533</c:v>
                </c:pt>
                <c:pt idx="5">
                  <c:v>120</c:v>
                </c:pt>
                <c:pt idx="6">
                  <c:v>1929</c:v>
                </c:pt>
                <c:pt idx="7">
                  <c:v>23</c:v>
                </c:pt>
                <c:pt idx="8">
                  <c:v>29</c:v>
                </c:pt>
                <c:pt idx="9">
                  <c:v>10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980432"/>
        <c:axId val="310981608"/>
      </c:lineChart>
      <c:catAx>
        <c:axId val="310980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10981608"/>
        <c:crosses val="autoZero"/>
        <c:auto val="1"/>
        <c:lblAlgn val="ctr"/>
        <c:lblOffset val="100"/>
        <c:noMultiLvlLbl val="0"/>
      </c:catAx>
      <c:valAx>
        <c:axId val="31098160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10980432"/>
        <c:crosses val="autoZero"/>
        <c:crossBetween val="between"/>
      </c:valAx>
      <c:valAx>
        <c:axId val="310976120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10981216"/>
        <c:crosses val="max"/>
        <c:crossBetween val="between"/>
      </c:valAx>
      <c:catAx>
        <c:axId val="310981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1097612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17452.107304460245</c:v>
                </c:pt>
                <c:pt idx="1">
                  <c:v>31094.750160153759</c:v>
                </c:pt>
                <c:pt idx="2">
                  <c:v>93435.53413917021</c:v>
                </c:pt>
                <c:pt idx="3">
                  <c:v>119604.24858757062</c:v>
                </c:pt>
                <c:pt idx="4">
                  <c:v>155701.13438045373</c:v>
                </c:pt>
                <c:pt idx="5">
                  <c:v>180679.77800201817</c:v>
                </c:pt>
                <c:pt idx="6">
                  <c:v>204847.63845350052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1640136"/>
        <c:axId val="310976512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3094</c:v>
                </c:pt>
                <c:pt idx="1">
                  <c:v>3122</c:v>
                </c:pt>
                <c:pt idx="2">
                  <c:v>6122</c:v>
                </c:pt>
                <c:pt idx="3">
                  <c:v>3540</c:v>
                </c:pt>
                <c:pt idx="4">
                  <c:v>2292</c:v>
                </c:pt>
                <c:pt idx="5">
                  <c:v>1982</c:v>
                </c:pt>
                <c:pt idx="6">
                  <c:v>957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982392"/>
        <c:axId val="310982784"/>
      </c:lineChart>
      <c:catAx>
        <c:axId val="310982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10982784"/>
        <c:crosses val="autoZero"/>
        <c:auto val="1"/>
        <c:lblAlgn val="ctr"/>
        <c:lblOffset val="100"/>
        <c:noMultiLvlLbl val="0"/>
      </c:catAx>
      <c:valAx>
        <c:axId val="31098278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10982392"/>
        <c:crosses val="autoZero"/>
        <c:crossBetween val="between"/>
      </c:valAx>
      <c:valAx>
        <c:axId val="310976512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311640136"/>
        <c:crosses val="max"/>
        <c:crossBetween val="between"/>
      </c:valAx>
      <c:catAx>
        <c:axId val="311640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10976512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50030</c:v>
                </c:pt>
                <c:pt idx="1">
                  <c:v>104730</c:v>
                </c:pt>
                <c:pt idx="2">
                  <c:v>166920</c:v>
                </c:pt>
                <c:pt idx="3">
                  <c:v>196160</c:v>
                </c:pt>
                <c:pt idx="4">
                  <c:v>269310</c:v>
                </c:pt>
                <c:pt idx="5">
                  <c:v>308060</c:v>
                </c:pt>
                <c:pt idx="6">
                  <c:v>360650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1643272"/>
        <c:axId val="311647192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17452.107304460245</c:v>
                </c:pt>
                <c:pt idx="1">
                  <c:v>31094.750160153759</c:v>
                </c:pt>
                <c:pt idx="2">
                  <c:v>93435.53413917021</c:v>
                </c:pt>
                <c:pt idx="3">
                  <c:v>119604.24858757062</c:v>
                </c:pt>
                <c:pt idx="4">
                  <c:v>155701.13438045373</c:v>
                </c:pt>
                <c:pt idx="5">
                  <c:v>180679.77800201817</c:v>
                </c:pt>
                <c:pt idx="6">
                  <c:v>204847.63845350052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1647584"/>
        <c:axId val="311644056"/>
      </c:barChart>
      <c:catAx>
        <c:axId val="311643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11647192"/>
        <c:crosses val="autoZero"/>
        <c:auto val="1"/>
        <c:lblAlgn val="ctr"/>
        <c:lblOffset val="100"/>
        <c:noMultiLvlLbl val="0"/>
      </c:catAx>
      <c:valAx>
        <c:axId val="31164719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11643272"/>
        <c:crosses val="autoZero"/>
        <c:crossBetween val="between"/>
      </c:valAx>
      <c:valAx>
        <c:axId val="311644056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311647584"/>
        <c:crosses val="max"/>
        <c:crossBetween val="between"/>
      </c:valAx>
      <c:catAx>
        <c:axId val="311647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11644056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'認定者数（2-1.2）'!$D$4:$J$4</c:f>
              <c:numCache>
                <c:formatCode>#,##0_);[Red]\(#,##0\)</c:formatCode>
                <c:ptCount val="7"/>
                <c:pt idx="0">
                  <c:v>7647</c:v>
                </c:pt>
                <c:pt idx="1">
                  <c:v>5236</c:v>
                </c:pt>
                <c:pt idx="2">
                  <c:v>8508</c:v>
                </c:pt>
                <c:pt idx="3">
                  <c:v>5128</c:v>
                </c:pt>
                <c:pt idx="4">
                  <c:v>4314</c:v>
                </c:pt>
                <c:pt idx="5">
                  <c:v>5238</c:v>
                </c:pt>
                <c:pt idx="6">
                  <c:v>3194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'認定者数（2-1.2）'!$D$5:$J$5</c:f>
              <c:numCache>
                <c:formatCode>#,##0_);[Red]\(#,##0\)</c:formatCode>
                <c:ptCount val="7"/>
                <c:pt idx="0">
                  <c:v>978</c:v>
                </c:pt>
                <c:pt idx="1">
                  <c:v>792</c:v>
                </c:pt>
                <c:pt idx="2">
                  <c:v>826</c:v>
                </c:pt>
                <c:pt idx="3">
                  <c:v>619</c:v>
                </c:pt>
                <c:pt idx="4">
                  <c:v>499</c:v>
                </c:pt>
                <c:pt idx="5">
                  <c:v>530</c:v>
                </c:pt>
                <c:pt idx="6">
                  <c:v>338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'認定者数（2-1.2）'!$D$6:$J$6</c:f>
              <c:numCache>
                <c:formatCode>#,##0_);[Red]\(#,##0\)</c:formatCode>
                <c:ptCount val="7"/>
                <c:pt idx="0">
                  <c:v>6669</c:v>
                </c:pt>
                <c:pt idx="1">
                  <c:v>4444</c:v>
                </c:pt>
                <c:pt idx="2">
                  <c:v>7682</c:v>
                </c:pt>
                <c:pt idx="3">
                  <c:v>4509</c:v>
                </c:pt>
                <c:pt idx="4">
                  <c:v>3815</c:v>
                </c:pt>
                <c:pt idx="5">
                  <c:v>4708</c:v>
                </c:pt>
                <c:pt idx="6">
                  <c:v>2856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'認定者数（2-1.2）'!$D$22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'認定者数（2-1.2）'!$D$23:$D$30</c:f>
              <c:numCache>
                <c:formatCode>#,##0_);[Red]\(#,##0\)</c:formatCode>
                <c:ptCount val="8"/>
                <c:pt idx="0">
                  <c:v>1226</c:v>
                </c:pt>
                <c:pt idx="1">
                  <c:v>1119</c:v>
                </c:pt>
                <c:pt idx="2">
                  <c:v>799</c:v>
                </c:pt>
                <c:pt idx="3">
                  <c:v>221</c:v>
                </c:pt>
                <c:pt idx="4">
                  <c:v>390</c:v>
                </c:pt>
                <c:pt idx="5">
                  <c:v>728</c:v>
                </c:pt>
                <c:pt idx="6">
                  <c:v>2666</c:v>
                </c:pt>
                <c:pt idx="7">
                  <c:v>498</c:v>
                </c:pt>
              </c:numCache>
            </c:numRef>
          </c:val>
        </c:ser>
        <c:ser>
          <c:idx val="1"/>
          <c:order val="1"/>
          <c:tx>
            <c:strRef>
              <c:f>'認定者数（2-1.2）'!$E$22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'認定者数（2-1.2）'!$E$23:$E$30</c:f>
              <c:numCache>
                <c:formatCode>#,##0_);[Red]\(#,##0\)</c:formatCode>
                <c:ptCount val="8"/>
                <c:pt idx="0">
                  <c:v>836</c:v>
                </c:pt>
                <c:pt idx="1">
                  <c:v>856</c:v>
                </c:pt>
                <c:pt idx="2">
                  <c:v>492</c:v>
                </c:pt>
                <c:pt idx="3">
                  <c:v>173</c:v>
                </c:pt>
                <c:pt idx="4">
                  <c:v>279</c:v>
                </c:pt>
                <c:pt idx="5">
                  <c:v>663</c:v>
                </c:pt>
                <c:pt idx="6">
                  <c:v>1519</c:v>
                </c:pt>
                <c:pt idx="7">
                  <c:v>418</c:v>
                </c:pt>
              </c:numCache>
            </c:numRef>
          </c:val>
        </c:ser>
        <c:ser>
          <c:idx val="2"/>
          <c:order val="2"/>
          <c:tx>
            <c:strRef>
              <c:f>'認定者数（2-1.2）'!$F$22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'認定者数（2-1.2）'!$F$23:$F$30</c:f>
              <c:numCache>
                <c:formatCode>#,##0_);[Red]\(#,##0\)</c:formatCode>
                <c:ptCount val="8"/>
                <c:pt idx="0">
                  <c:v>1200</c:v>
                </c:pt>
                <c:pt idx="1">
                  <c:v>1209</c:v>
                </c:pt>
                <c:pt idx="2">
                  <c:v>833</c:v>
                </c:pt>
                <c:pt idx="3">
                  <c:v>341</c:v>
                </c:pt>
                <c:pt idx="4">
                  <c:v>503</c:v>
                </c:pt>
                <c:pt idx="5">
                  <c:v>1344</c:v>
                </c:pt>
                <c:pt idx="6">
                  <c:v>2351</c:v>
                </c:pt>
                <c:pt idx="7">
                  <c:v>727</c:v>
                </c:pt>
              </c:numCache>
            </c:numRef>
          </c:val>
        </c:ser>
        <c:ser>
          <c:idx val="3"/>
          <c:order val="3"/>
          <c:tx>
            <c:strRef>
              <c:f>'認定者数（2-1.2）'!$G$22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'認定者数（2-1.2）'!$G$23:$G$30</c:f>
              <c:numCache>
                <c:formatCode>#,##0_);[Red]\(#,##0\)</c:formatCode>
                <c:ptCount val="8"/>
                <c:pt idx="0">
                  <c:v>782</c:v>
                </c:pt>
                <c:pt idx="1">
                  <c:v>665</c:v>
                </c:pt>
                <c:pt idx="2">
                  <c:v>554</c:v>
                </c:pt>
                <c:pt idx="3">
                  <c:v>212</c:v>
                </c:pt>
                <c:pt idx="4">
                  <c:v>314</c:v>
                </c:pt>
                <c:pt idx="5">
                  <c:v>654</c:v>
                </c:pt>
                <c:pt idx="6">
                  <c:v>1509</c:v>
                </c:pt>
                <c:pt idx="7">
                  <c:v>438</c:v>
                </c:pt>
              </c:numCache>
            </c:numRef>
          </c:val>
        </c:ser>
        <c:ser>
          <c:idx val="4"/>
          <c:order val="4"/>
          <c:tx>
            <c:strRef>
              <c:f>'認定者数（2-1.2）'!$H$22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'認定者数（2-1.2）'!$H$23:$H$30</c:f>
              <c:numCache>
                <c:formatCode>#,##0_);[Red]\(#,##0\)</c:formatCode>
                <c:ptCount val="8"/>
                <c:pt idx="0">
                  <c:v>639</c:v>
                </c:pt>
                <c:pt idx="1">
                  <c:v>579</c:v>
                </c:pt>
                <c:pt idx="2">
                  <c:v>451</c:v>
                </c:pt>
                <c:pt idx="3">
                  <c:v>185</c:v>
                </c:pt>
                <c:pt idx="4">
                  <c:v>264</c:v>
                </c:pt>
                <c:pt idx="5">
                  <c:v>640</c:v>
                </c:pt>
                <c:pt idx="6">
                  <c:v>1217</c:v>
                </c:pt>
                <c:pt idx="7">
                  <c:v>339</c:v>
                </c:pt>
              </c:numCache>
            </c:numRef>
          </c:val>
        </c:ser>
        <c:ser>
          <c:idx val="5"/>
          <c:order val="5"/>
          <c:tx>
            <c:strRef>
              <c:f>'認定者数（2-1.2）'!$I$22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'認定者数（2-1.2）'!$I$23:$I$30</c:f>
              <c:numCache>
                <c:formatCode>#,##0_);[Red]\(#,##0\)</c:formatCode>
                <c:ptCount val="8"/>
                <c:pt idx="0">
                  <c:v>903</c:v>
                </c:pt>
                <c:pt idx="1">
                  <c:v>692</c:v>
                </c:pt>
                <c:pt idx="2">
                  <c:v>472</c:v>
                </c:pt>
                <c:pt idx="3">
                  <c:v>195</c:v>
                </c:pt>
                <c:pt idx="4">
                  <c:v>344</c:v>
                </c:pt>
                <c:pt idx="5">
                  <c:v>722</c:v>
                </c:pt>
                <c:pt idx="6">
                  <c:v>1367</c:v>
                </c:pt>
                <c:pt idx="7">
                  <c:v>543</c:v>
                </c:pt>
              </c:numCache>
            </c:numRef>
          </c:val>
        </c:ser>
        <c:ser>
          <c:idx val="6"/>
          <c:order val="6"/>
          <c:tx>
            <c:strRef>
              <c:f>'認定者数（2-1.2）'!$J$22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'認定者数（2-1.2）'!$J$23:$J$30</c:f>
              <c:numCache>
                <c:formatCode>#,##0_);[Red]\(#,##0\)</c:formatCode>
                <c:ptCount val="8"/>
                <c:pt idx="0">
                  <c:v>542</c:v>
                </c:pt>
                <c:pt idx="1">
                  <c:v>458</c:v>
                </c:pt>
                <c:pt idx="2">
                  <c:v>269</c:v>
                </c:pt>
                <c:pt idx="3">
                  <c:v>169</c:v>
                </c:pt>
                <c:pt idx="4">
                  <c:v>193</c:v>
                </c:pt>
                <c:pt idx="5">
                  <c:v>374</c:v>
                </c:pt>
                <c:pt idx="6">
                  <c:v>836</c:v>
                </c:pt>
                <c:pt idx="7">
                  <c:v>353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9457736"/>
        <c:axId val="309457344"/>
      </c:barChart>
      <c:lineChart>
        <c:grouping val="standard"/>
        <c:varyColors val="0"/>
        <c:ser>
          <c:idx val="7"/>
          <c:order val="7"/>
          <c:tx>
            <c:strRef>
              <c:f>'認定者数（2-1.2）'!$L$22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'認定者数（2-1.2）'!$B$23:$C$29</c:f>
              <c:strCache>
                <c:ptCount val="7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</c:strCache>
            </c:strRef>
          </c:cat>
          <c:val>
            <c:numRef>
              <c:f>'認定者数（2-1.2）'!$L$23:$L$30</c:f>
              <c:numCache>
                <c:formatCode>0.0%</c:formatCode>
                <c:ptCount val="8"/>
                <c:pt idx="0">
                  <c:v>0.1448836769434462</c:v>
                </c:pt>
                <c:pt idx="1">
                  <c:v>0.18772295887460455</c:v>
                </c:pt>
                <c:pt idx="2">
                  <c:v>0.21044045676998369</c:v>
                </c:pt>
                <c:pt idx="3">
                  <c:v>0.15986321863646077</c:v>
                </c:pt>
                <c:pt idx="4">
                  <c:v>0.16379001647210484</c:v>
                </c:pt>
                <c:pt idx="5">
                  <c:v>0.16681313673794876</c:v>
                </c:pt>
                <c:pt idx="6">
                  <c:v>0.23675787299948373</c:v>
                </c:pt>
                <c:pt idx="7">
                  <c:v>0.16343026121241991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9455776"/>
        <c:axId val="309451856"/>
      </c:lineChart>
      <c:catAx>
        <c:axId val="309457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309457344"/>
        <c:crosses val="autoZero"/>
        <c:auto val="1"/>
        <c:lblAlgn val="ctr"/>
        <c:lblOffset val="100"/>
        <c:noMultiLvlLbl val="0"/>
      </c:catAx>
      <c:valAx>
        <c:axId val="30945734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09457736"/>
        <c:crosses val="autoZero"/>
        <c:crossBetween val="between"/>
      </c:valAx>
      <c:valAx>
        <c:axId val="309451856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09455776"/>
        <c:crosses val="max"/>
        <c:crossBetween val="between"/>
      </c:valAx>
      <c:catAx>
        <c:axId val="309455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0945185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0.63025973751505804</c:v>
                </c:pt>
                <c:pt idx="1">
                  <c:v>0.6324408630101378</c:v>
                </c:pt>
                <c:pt idx="2">
                  <c:v>0.66155847910944054</c:v>
                </c:pt>
                <c:pt idx="3">
                  <c:v>0.61618122977346279</c:v>
                </c:pt>
                <c:pt idx="4">
                  <c:v>0.63032650802434975</c:v>
                </c:pt>
                <c:pt idx="5">
                  <c:v>0.61923631123919309</c:v>
                </c:pt>
                <c:pt idx="6">
                  <c:v>0.60437765436131985</c:v>
                </c:pt>
                <c:pt idx="7">
                  <c:v>0.64785294790633818</c:v>
                </c:pt>
                <c:pt idx="8">
                  <c:v>0.58096357226792006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0.16408478982183994</c:v>
                </c:pt>
                <c:pt idx="1">
                  <c:v>0.18754873927735899</c:v>
                </c:pt>
                <c:pt idx="2">
                  <c:v>0.17334104380511783</c:v>
                </c:pt>
                <c:pt idx="3">
                  <c:v>0.17367853290183388</c:v>
                </c:pt>
                <c:pt idx="4">
                  <c:v>0.14277808522412838</c:v>
                </c:pt>
                <c:pt idx="5">
                  <c:v>0.15706051873198848</c:v>
                </c:pt>
                <c:pt idx="6">
                  <c:v>0.16154851355766089</c:v>
                </c:pt>
                <c:pt idx="7">
                  <c:v>0.14369613301807643</c:v>
                </c:pt>
                <c:pt idx="8">
                  <c:v>0.1762632197414806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6.1838239956041166E-2</c:v>
                </c:pt>
                <c:pt idx="1">
                  <c:v>3.8731479074603586E-2</c:v>
                </c:pt>
                <c:pt idx="2">
                  <c:v>3.3974266300419255E-2</c:v>
                </c:pt>
                <c:pt idx="3">
                  <c:v>7.3354908306364611E-2</c:v>
                </c:pt>
                <c:pt idx="4">
                  <c:v>2.7670171555063641E-2</c:v>
                </c:pt>
                <c:pt idx="5">
                  <c:v>8.3213256484149858E-2</c:v>
                </c:pt>
                <c:pt idx="6">
                  <c:v>7.8079059131002937E-2</c:v>
                </c:pt>
                <c:pt idx="7">
                  <c:v>8.0237968118373887E-2</c:v>
                </c:pt>
                <c:pt idx="8">
                  <c:v>5.6874265569917745E-2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0.1438172327070609</c:v>
                </c:pt>
                <c:pt idx="1">
                  <c:v>0.14127891863789965</c:v>
                </c:pt>
                <c:pt idx="2">
                  <c:v>0.1311262107850224</c:v>
                </c:pt>
                <c:pt idx="3">
                  <c:v>0.13678532901833873</c:v>
                </c:pt>
                <c:pt idx="4">
                  <c:v>0.19922523519645821</c:v>
                </c:pt>
                <c:pt idx="5">
                  <c:v>0.14048991354466858</c:v>
                </c:pt>
                <c:pt idx="6">
                  <c:v>0.15599477295001635</c:v>
                </c:pt>
                <c:pt idx="7">
                  <c:v>0.1282129509572115</c:v>
                </c:pt>
                <c:pt idx="8">
                  <c:v>0.18589894242068156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9452640"/>
        <c:axId val="309454208"/>
      </c:barChart>
      <c:catAx>
        <c:axId val="309452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09454208"/>
        <c:crosses val="autoZero"/>
        <c:auto val="1"/>
        <c:lblAlgn val="ctr"/>
        <c:lblOffset val="100"/>
        <c:noMultiLvlLbl val="0"/>
      </c:catAx>
      <c:valAx>
        <c:axId val="309454208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09452640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0.4033538629201327</c:v>
                </c:pt>
                <c:pt idx="1">
                  <c:v>0.38931915174150378</c:v>
                </c:pt>
                <c:pt idx="2">
                  <c:v>0.45795737373082146</c:v>
                </c:pt>
                <c:pt idx="3">
                  <c:v>0.37473723343905102</c:v>
                </c:pt>
                <c:pt idx="4">
                  <c:v>0.37618489727999838</c:v>
                </c:pt>
                <c:pt idx="5">
                  <c:v>0.40185999672941608</c:v>
                </c:pt>
                <c:pt idx="6">
                  <c:v>0.38497945363427222</c:v>
                </c:pt>
                <c:pt idx="7">
                  <c:v>0.4182082545871581</c:v>
                </c:pt>
                <c:pt idx="8">
                  <c:v>0.37818710831651497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3.1966064951347913E-2</c:v>
                </c:pt>
                <c:pt idx="1">
                  <c:v>3.9710082389300891E-2</c:v>
                </c:pt>
                <c:pt idx="2">
                  <c:v>3.3979115473077158E-2</c:v>
                </c:pt>
                <c:pt idx="3">
                  <c:v>3.1623882003237888E-2</c:v>
                </c:pt>
                <c:pt idx="4">
                  <c:v>2.4083182321457987E-2</c:v>
                </c:pt>
                <c:pt idx="5">
                  <c:v>3.0985412618264683E-2</c:v>
                </c:pt>
                <c:pt idx="6">
                  <c:v>3.4615059953915943E-2</c:v>
                </c:pt>
                <c:pt idx="7">
                  <c:v>2.6690197263582668E-2</c:v>
                </c:pt>
                <c:pt idx="8">
                  <c:v>3.2316914907490592E-2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0.14932358439892907</c:v>
                </c:pt>
                <c:pt idx="1">
                  <c:v>0.10048855765132381</c:v>
                </c:pt>
                <c:pt idx="2">
                  <c:v>9.0657766982530918E-2</c:v>
                </c:pt>
                <c:pt idx="3">
                  <c:v>0.18945896172271032</c:v>
                </c:pt>
                <c:pt idx="4">
                  <c:v>6.3043301138750868E-2</c:v>
                </c:pt>
                <c:pt idx="5">
                  <c:v>0.18053557667696851</c:v>
                </c:pt>
                <c:pt idx="6">
                  <c:v>0.17084966776544966</c:v>
                </c:pt>
                <c:pt idx="7">
                  <c:v>0.19885818396021174</c:v>
                </c:pt>
                <c:pt idx="8">
                  <c:v>0.11266122061376407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0.41535648772959027</c:v>
                </c:pt>
                <c:pt idx="1">
                  <c:v>0.47048220821787151</c:v>
                </c:pt>
                <c:pt idx="2">
                  <c:v>0.41740574381357048</c:v>
                </c:pt>
                <c:pt idx="3">
                  <c:v>0.40417992283500087</c:v>
                </c:pt>
                <c:pt idx="4">
                  <c:v>0.53668861925979283</c:v>
                </c:pt>
                <c:pt idx="5">
                  <c:v>0.3866190139753507</c:v>
                </c:pt>
                <c:pt idx="6">
                  <c:v>0.40955581864636209</c:v>
                </c:pt>
                <c:pt idx="7">
                  <c:v>0.3562433641890474</c:v>
                </c:pt>
                <c:pt idx="8">
                  <c:v>0.47683475616223031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9454600"/>
        <c:axId val="309456168"/>
      </c:barChart>
      <c:catAx>
        <c:axId val="309454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09456168"/>
        <c:crosses val="autoZero"/>
        <c:auto val="1"/>
        <c:lblAlgn val="ctr"/>
        <c:lblOffset val="100"/>
        <c:noMultiLvlLbl val="0"/>
      </c:catAx>
      <c:valAx>
        <c:axId val="309456168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09454600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'給付状況（3-2）'!$C$5:$D$15</c:f>
              <c:strCache>
                <c:ptCount val="11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</c:v>
                </c:pt>
                <c:pt idx="9">
                  <c:v>特定施設入居者生活介護</c:v>
                </c:pt>
                <c:pt idx="10">
                  <c:v>福祉用具貸与</c:v>
                </c:pt>
              </c:strCache>
            </c:strRef>
          </c:cat>
          <c:val>
            <c:numRef>
              <c:f>'給付状況（3-2）'!$G$5:$G$15</c:f>
              <c:numCache>
                <c:formatCode>#,##0_ </c:formatCode>
                <c:ptCount val="11"/>
                <c:pt idx="0">
                  <c:v>296128.37</c:v>
                </c:pt>
                <c:pt idx="1">
                  <c:v>13449.340000000004</c:v>
                </c:pt>
                <c:pt idx="2">
                  <c:v>70886.739999999991</c:v>
                </c:pt>
                <c:pt idx="3">
                  <c:v>13701.28</c:v>
                </c:pt>
                <c:pt idx="4">
                  <c:v>40367.220000000008</c:v>
                </c:pt>
                <c:pt idx="5">
                  <c:v>684968.31</c:v>
                </c:pt>
                <c:pt idx="6">
                  <c:v>298165.41999999993</c:v>
                </c:pt>
                <c:pt idx="7">
                  <c:v>144216.06999999998</c:v>
                </c:pt>
                <c:pt idx="8">
                  <c:v>17887.59</c:v>
                </c:pt>
                <c:pt idx="9">
                  <c:v>223350.78</c:v>
                </c:pt>
                <c:pt idx="10">
                  <c:v>103293.74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0977296"/>
        <c:axId val="310978080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'給付状況（3-2）'!$C$5:$D$15</c:f>
              <c:strCache>
                <c:ptCount val="11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</c:v>
                </c:pt>
                <c:pt idx="9">
                  <c:v>特定施設入居者生活介護</c:v>
                </c:pt>
                <c:pt idx="10">
                  <c:v>福祉用具貸与</c:v>
                </c:pt>
              </c:strCache>
            </c:strRef>
          </c:cat>
          <c:val>
            <c:numRef>
              <c:f>'給付状況（3-2）'!$E$5:$E$15</c:f>
              <c:numCache>
                <c:formatCode>#,##0_);[Red]\(#,##0\)</c:formatCode>
                <c:ptCount val="11"/>
                <c:pt idx="0">
                  <c:v>4954</c:v>
                </c:pt>
                <c:pt idx="1">
                  <c:v>178</c:v>
                </c:pt>
                <c:pt idx="2">
                  <c:v>1448</c:v>
                </c:pt>
                <c:pt idx="3">
                  <c:v>312</c:v>
                </c:pt>
                <c:pt idx="4">
                  <c:v>3035</c:v>
                </c:pt>
                <c:pt idx="5">
                  <c:v>6201</c:v>
                </c:pt>
                <c:pt idx="6">
                  <c:v>3161</c:v>
                </c:pt>
                <c:pt idx="7">
                  <c:v>1370</c:v>
                </c:pt>
                <c:pt idx="8">
                  <c:v>272</c:v>
                </c:pt>
                <c:pt idx="9">
                  <c:v>1066</c:v>
                </c:pt>
                <c:pt idx="10">
                  <c:v>7825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976904"/>
        <c:axId val="310979256"/>
      </c:lineChart>
      <c:catAx>
        <c:axId val="310976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10979256"/>
        <c:crosses val="autoZero"/>
        <c:auto val="1"/>
        <c:lblAlgn val="ctr"/>
        <c:lblOffset val="100"/>
        <c:noMultiLvlLbl val="0"/>
      </c:catAx>
      <c:valAx>
        <c:axId val="31097925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10976904"/>
        <c:crosses val="autoZero"/>
        <c:crossBetween val="between"/>
      </c:valAx>
      <c:valAx>
        <c:axId val="310978080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10977296"/>
        <c:crosses val="max"/>
        <c:crossBetween val="between"/>
      </c:valAx>
      <c:catAx>
        <c:axId val="310977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1097808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'給付状況（3-2）'!$C$16:$D$26</c:f>
              <c:strCache>
                <c:ptCount val="11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</c:v>
                </c:pt>
                <c:pt idx="9">
                  <c:v>介護予防特定施設入居者生活介護</c:v>
                </c:pt>
                <c:pt idx="10">
                  <c:v>介護予防福祉用具貸与</c:v>
                </c:pt>
              </c:strCache>
            </c:strRef>
          </c:cat>
          <c:val>
            <c:numRef>
              <c:f>'給付状況（3-2）'!$G$16:$G$26</c:f>
              <c:numCache>
                <c:formatCode>#,##0_ </c:formatCode>
                <c:ptCount val="11"/>
                <c:pt idx="0">
                  <c:v>4015.57</c:v>
                </c:pt>
                <c:pt idx="1">
                  <c:v>88.22999999999999</c:v>
                </c:pt>
                <c:pt idx="2">
                  <c:v>14121.739999999998</c:v>
                </c:pt>
                <c:pt idx="3">
                  <c:v>2846.4800000000005</c:v>
                </c:pt>
                <c:pt idx="4">
                  <c:v>3978.0899999999997</c:v>
                </c:pt>
                <c:pt idx="5">
                  <c:v>9729.7999999999993</c:v>
                </c:pt>
                <c:pt idx="6">
                  <c:v>67756.2</c:v>
                </c:pt>
                <c:pt idx="7">
                  <c:v>2944.3999999999996</c:v>
                </c:pt>
                <c:pt idx="8">
                  <c:v>425.60999999999996</c:v>
                </c:pt>
                <c:pt idx="9">
                  <c:v>21145.879999999997</c:v>
                </c:pt>
                <c:pt idx="10">
                  <c:v>24032.660000000003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0978472"/>
        <c:axId val="310977688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'給付状況（3-2）'!$C$16:$D$26</c:f>
              <c:strCache>
                <c:ptCount val="11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</c:v>
                </c:pt>
                <c:pt idx="9">
                  <c:v>介護予防特定施設入居者生活介護</c:v>
                </c:pt>
                <c:pt idx="10">
                  <c:v>介護予防福祉用具貸与</c:v>
                </c:pt>
              </c:strCache>
            </c:strRef>
          </c:cat>
          <c:val>
            <c:numRef>
              <c:f>'給付状況（3-2）'!$E$16:$E$26</c:f>
              <c:numCache>
                <c:formatCode>#,##0_);[Red]\(#,##0\)</c:formatCode>
                <c:ptCount val="11"/>
                <c:pt idx="0">
                  <c:v>204</c:v>
                </c:pt>
                <c:pt idx="1">
                  <c:v>2</c:v>
                </c:pt>
                <c:pt idx="2">
                  <c:v>437</c:v>
                </c:pt>
                <c:pt idx="3">
                  <c:v>80</c:v>
                </c:pt>
                <c:pt idx="4">
                  <c:v>323</c:v>
                </c:pt>
                <c:pt idx="5">
                  <c:v>346</c:v>
                </c:pt>
                <c:pt idx="6">
                  <c:v>2114</c:v>
                </c:pt>
                <c:pt idx="7">
                  <c:v>81</c:v>
                </c:pt>
                <c:pt idx="8">
                  <c:v>11</c:v>
                </c:pt>
                <c:pt idx="9">
                  <c:v>255</c:v>
                </c:pt>
                <c:pt idx="10">
                  <c:v>3911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983176"/>
        <c:axId val="310979648"/>
      </c:lineChart>
      <c:catAx>
        <c:axId val="310983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10979648"/>
        <c:crosses val="autoZero"/>
        <c:auto val="1"/>
        <c:lblAlgn val="ctr"/>
        <c:lblOffset val="100"/>
        <c:noMultiLvlLbl val="0"/>
      </c:catAx>
      <c:valAx>
        <c:axId val="31097964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10983176"/>
        <c:crosses val="autoZero"/>
        <c:crossBetween val="between"/>
      </c:valAx>
      <c:valAx>
        <c:axId val="310977688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10978472"/>
        <c:crosses val="max"/>
        <c:crossBetween val="between"/>
      </c:valAx>
      <c:catAx>
        <c:axId val="3109784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1097768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/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/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（平成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29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08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8</xdr:col>
      <xdr:colOff>63500</xdr:colOff>
      <xdr:row>38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9</xdr:row>
      <xdr:rowOff>9531</xdr:rowOff>
    </xdr:from>
    <xdr:to>
      <xdr:col>4</xdr:col>
      <xdr:colOff>331088</xdr:colOff>
      <xdr:row>17</xdr:row>
      <xdr:rowOff>98685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9</xdr:row>
      <xdr:rowOff>9530</xdr:rowOff>
    </xdr:from>
    <xdr:to>
      <xdr:col>8</xdr:col>
      <xdr:colOff>169674</xdr:colOff>
      <xdr:row>17</xdr:row>
      <xdr:rowOff>99128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9</xdr:row>
      <xdr:rowOff>28581</xdr:rowOff>
    </xdr:from>
    <xdr:to>
      <xdr:col>11</xdr:col>
      <xdr:colOff>635892</xdr:colOff>
      <xdr:row>17</xdr:row>
      <xdr:rowOff>117735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12</xdr:col>
      <xdr:colOff>0</xdr:colOff>
      <xdr:row>43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40</xdr:row>
      <xdr:rowOff>1</xdr:rowOff>
    </xdr:from>
    <xdr:to>
      <xdr:col>8</xdr:col>
      <xdr:colOff>0</xdr:colOff>
      <xdr:row>51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8</xdr:col>
      <xdr:colOff>0</xdr:colOff>
      <xdr:row>62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51</xdr:row>
      <xdr:rowOff>104775</xdr:rowOff>
    </xdr:from>
    <xdr:to>
      <xdr:col>7</xdr:col>
      <xdr:colOff>47625</xdr:colOff>
      <xdr:row>52</xdr:row>
      <xdr:rowOff>152400</xdr:rowOff>
    </xdr:to>
    <xdr:sp macro="" textlink="">
      <xdr:nvSpPr>
        <xdr:cNvPr id="4" name="テキスト ボックス 3"/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73</xdr:row>
      <xdr:rowOff>0</xdr:rowOff>
    </xdr:from>
    <xdr:to>
      <xdr:col>4</xdr:col>
      <xdr:colOff>0</xdr:colOff>
      <xdr:row>80</xdr:row>
      <xdr:rowOff>253999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73</xdr:row>
      <xdr:rowOff>0</xdr:rowOff>
    </xdr:from>
    <xdr:to>
      <xdr:col>8</xdr:col>
      <xdr:colOff>0</xdr:colOff>
      <xdr:row>80</xdr:row>
      <xdr:rowOff>253999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62</xdr:row>
      <xdr:rowOff>1</xdr:rowOff>
    </xdr:from>
    <xdr:to>
      <xdr:col>7</xdr:col>
      <xdr:colOff>962024</xdr:colOff>
      <xdr:row>73</xdr:row>
      <xdr:rowOff>1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40</xdr:row>
      <xdr:rowOff>114300</xdr:rowOff>
    </xdr:from>
    <xdr:to>
      <xdr:col>7</xdr:col>
      <xdr:colOff>323850</xdr:colOff>
      <xdr:row>41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62</xdr:row>
      <xdr:rowOff>114300</xdr:rowOff>
    </xdr:from>
    <xdr:to>
      <xdr:col>2</xdr:col>
      <xdr:colOff>95250</xdr:colOff>
      <xdr:row>63</xdr:row>
      <xdr:rowOff>161925</xdr:rowOff>
    </xdr:to>
    <xdr:sp macro="" textlink="">
      <xdr:nvSpPr>
        <xdr:cNvPr id="10" name="テキスト ボックス 9"/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62</xdr:row>
      <xdr:rowOff>95250</xdr:rowOff>
    </xdr:from>
    <xdr:to>
      <xdr:col>6</xdr:col>
      <xdr:colOff>952499</xdr:colOff>
      <xdr:row>63</xdr:row>
      <xdr:rowOff>142875</xdr:rowOff>
    </xdr:to>
    <xdr:sp macro="" textlink="">
      <xdr:nvSpPr>
        <xdr:cNvPr id="11" name="テキスト ボックス 10"/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51</xdr:row>
      <xdr:rowOff>123825</xdr:rowOff>
    </xdr:from>
    <xdr:to>
      <xdr:col>2</xdr:col>
      <xdr:colOff>19050</xdr:colOff>
      <xdr:row>52</xdr:row>
      <xdr:rowOff>171450</xdr:rowOff>
    </xdr:to>
    <xdr:sp macro="" textlink="">
      <xdr:nvSpPr>
        <xdr:cNvPr id="14" name="テキスト ボックス 13"/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/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/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/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34.9%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/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29.7%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/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56.0%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/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61.0%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/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57.8%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/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58.7%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/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56.8%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K47"/>
  <sheetViews>
    <sheetView tabSelected="1" view="pageBreakPreview" zoomScale="75" zoomScaleNormal="75" zoomScaleSheetLayoutView="75" workbookViewId="0"/>
  </sheetViews>
  <sheetFormatPr defaultRowHeight="13.5" x14ac:dyDescent="0.15"/>
  <cols>
    <col min="1" max="1" width="9" style="1"/>
    <col min="2" max="2" width="4.375" style="1" customWidth="1"/>
    <col min="3" max="16384" width="9" style="1"/>
  </cols>
  <sheetData>
    <row r="1" spans="3:10" ht="35.25" customHeight="1" x14ac:dyDescent="0.15">
      <c r="J1" s="3"/>
    </row>
    <row r="2" spans="3:10" ht="22.5" customHeight="1" x14ac:dyDescent="0.15"/>
    <row r="3" spans="3:10" s="2" customFormat="1" ht="25.5" customHeight="1" x14ac:dyDescent="0.15"/>
    <row r="4" spans="3:10" ht="21.95" customHeight="1" x14ac:dyDescent="0.15"/>
    <row r="5" spans="3:10" ht="27" customHeight="1" x14ac:dyDescent="0.15">
      <c r="C5" s="4"/>
    </row>
    <row r="6" spans="3:10" ht="21.95" customHeight="1" x14ac:dyDescent="0.15"/>
    <row r="7" spans="3:10" ht="21.95" customHeight="1" x14ac:dyDescent="0.15"/>
    <row r="8" spans="3:10" ht="21.95" customHeight="1" x14ac:dyDescent="0.15"/>
    <row r="9" spans="3:10" ht="21.95" customHeight="1" x14ac:dyDescent="0.15"/>
    <row r="10" spans="3:10" ht="21.95" customHeight="1" x14ac:dyDescent="0.15"/>
    <row r="11" spans="3:10" ht="21.95" customHeight="1" x14ac:dyDescent="0.15"/>
    <row r="12" spans="3:10" ht="21.95" customHeight="1" x14ac:dyDescent="0.15"/>
    <row r="13" spans="3:10" ht="21.95" customHeight="1" x14ac:dyDescent="0.15"/>
    <row r="14" spans="3:10" ht="21.95" customHeight="1" x14ac:dyDescent="0.15"/>
    <row r="15" spans="3:10" ht="21.95" customHeight="1" x14ac:dyDescent="0.15"/>
    <row r="16" spans="3:10" ht="21.95" customHeight="1" x14ac:dyDescent="0.15"/>
    <row r="17" ht="21.95" customHeight="1" x14ac:dyDescent="0.15"/>
    <row r="18" ht="21.95" customHeight="1" x14ac:dyDescent="0.15"/>
    <row r="35" spans="2:11" ht="24.95" customHeight="1" x14ac:dyDescent="0.15"/>
    <row r="36" spans="2:11" ht="24.95" customHeight="1" x14ac:dyDescent="0.15">
      <c r="B36" s="9" t="s">
        <v>4</v>
      </c>
      <c r="C36" s="10"/>
    </row>
    <row r="37" spans="2:11" ht="24.95" customHeight="1" x14ac:dyDescent="0.15">
      <c r="B37" s="9" t="s">
        <v>37</v>
      </c>
      <c r="C37" s="10"/>
    </row>
    <row r="38" spans="2:11" ht="24.95" customHeight="1" x14ac:dyDescent="0.15">
      <c r="B38" s="9" t="s">
        <v>5</v>
      </c>
      <c r="C38" s="10"/>
    </row>
    <row r="39" spans="2:11" ht="24.95" customHeight="1" x14ac:dyDescent="0.15">
      <c r="C39" s="12" t="s">
        <v>43</v>
      </c>
    </row>
    <row r="40" spans="2:11" ht="24.95" customHeight="1" x14ac:dyDescent="0.15">
      <c r="B40" s="9" t="s">
        <v>38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5" customHeight="1" x14ac:dyDescent="0.15">
      <c r="B41" s="11"/>
      <c r="C41" s="12" t="s">
        <v>140</v>
      </c>
      <c r="D41" s="7"/>
      <c r="E41" s="7"/>
      <c r="F41" s="7"/>
      <c r="G41" s="7"/>
      <c r="H41" s="7"/>
      <c r="I41" s="7"/>
      <c r="J41" s="7"/>
      <c r="K41" s="6"/>
    </row>
    <row r="42" spans="2:11" ht="24.95" customHeight="1" x14ac:dyDescent="0.15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5" customHeight="1" x14ac:dyDescent="0.15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24.95" customHeight="1" x14ac:dyDescent="0.15">
      <c r="B44" s="5"/>
      <c r="D44" s="7"/>
      <c r="E44" s="7"/>
      <c r="F44" s="7"/>
      <c r="G44" s="7"/>
      <c r="H44" s="7"/>
      <c r="I44" s="7"/>
      <c r="J44" s="7"/>
      <c r="K44" s="6"/>
    </row>
    <row r="45" spans="2:11" ht="24.95" customHeight="1" x14ac:dyDescent="0.15">
      <c r="B45" s="5"/>
      <c r="C45" s="7"/>
      <c r="D45" s="7"/>
      <c r="E45" s="7"/>
      <c r="F45" s="7"/>
      <c r="G45" s="7"/>
      <c r="H45" s="7"/>
      <c r="I45" s="7"/>
      <c r="J45" s="7"/>
      <c r="K45" s="6"/>
    </row>
    <row r="46" spans="2:11" ht="24.95" customHeight="1" x14ac:dyDescent="0.15"/>
    <row r="47" spans="2:11" ht="24.95" customHeight="1" x14ac:dyDescent="0.15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 summaryRight="0"/>
  </sheetPr>
  <dimension ref="A1:L137"/>
  <sheetViews>
    <sheetView zoomScaleNormal="100" workbookViewId="0"/>
  </sheetViews>
  <sheetFormatPr defaultRowHeight="13.5" x14ac:dyDescent="0.15"/>
  <cols>
    <col min="1" max="1" width="2.625" style="14" customWidth="1"/>
    <col min="2" max="2" width="18.25" style="14" customWidth="1"/>
    <col min="3" max="3" width="13.625" style="14" customWidth="1"/>
    <col min="4" max="4" width="12.625" style="14" customWidth="1"/>
    <col min="5" max="6" width="10.625" style="14" customWidth="1"/>
    <col min="7" max="7" width="12.625" style="14" customWidth="1"/>
    <col min="8" max="8" width="10.625" style="14" customWidth="1"/>
    <col min="9" max="9" width="2.625" style="14" customWidth="1"/>
    <col min="10" max="12" width="0" style="14" hidden="1" customWidth="1"/>
    <col min="13" max="16384" width="9" style="14"/>
  </cols>
  <sheetData>
    <row r="1" spans="1:12" ht="20.100000000000001" customHeight="1" x14ac:dyDescent="0.15">
      <c r="A1" s="13" t="s">
        <v>11</v>
      </c>
    </row>
    <row r="2" spans="1:12" ht="14.1" customHeight="1" x14ac:dyDescent="0.15">
      <c r="G2" s="25" t="s">
        <v>36</v>
      </c>
      <c r="H2" s="25"/>
    </row>
    <row r="3" spans="1:12" ht="20.100000000000001" customHeight="1" x14ac:dyDescent="0.15">
      <c r="B3" s="15"/>
      <c r="C3" s="189" t="s">
        <v>0</v>
      </c>
      <c r="D3" s="191" t="s">
        <v>12</v>
      </c>
      <c r="E3" s="20"/>
      <c r="F3" s="21"/>
      <c r="G3" s="189" t="s">
        <v>13</v>
      </c>
      <c r="H3" s="189" t="s">
        <v>14</v>
      </c>
      <c r="I3" s="27"/>
    </row>
    <row r="4" spans="1:12" ht="20.100000000000001" customHeight="1" thickBot="1" x14ac:dyDescent="0.2">
      <c r="B4" s="16"/>
      <c r="C4" s="190"/>
      <c r="D4" s="192"/>
      <c r="E4" s="22" t="s">
        <v>15</v>
      </c>
      <c r="F4" s="23" t="s">
        <v>16</v>
      </c>
      <c r="G4" s="190"/>
      <c r="H4" s="190"/>
      <c r="I4" s="27"/>
      <c r="J4" s="28" t="s">
        <v>26</v>
      </c>
      <c r="K4" s="25" t="s">
        <v>42</v>
      </c>
      <c r="L4" s="25" t="s">
        <v>41</v>
      </c>
    </row>
    <row r="5" spans="1:12" ht="20.100000000000001" customHeight="1" thickTop="1" thickBot="1" x14ac:dyDescent="0.2">
      <c r="B5" s="17" t="s">
        <v>17</v>
      </c>
      <c r="C5" s="29">
        <f>SUM(C6:C13)</f>
        <v>714084</v>
      </c>
      <c r="D5" s="30">
        <f>SUM(E5:F5)</f>
        <v>213159</v>
      </c>
      <c r="E5" s="31">
        <f>SUM(E6:E13)</f>
        <v>107652</v>
      </c>
      <c r="F5" s="32">
        <f t="shared" ref="F5:G5" si="0">SUM(F6:F13)</f>
        <v>105507</v>
      </c>
      <c r="G5" s="29">
        <f t="shared" si="0"/>
        <v>224433</v>
      </c>
      <c r="H5" s="33">
        <f>D5/C5</f>
        <v>0.29850689834809352</v>
      </c>
      <c r="I5" s="26"/>
      <c r="J5" s="24">
        <f t="shared" ref="J5:J13" si="1">C5-D5-G5</f>
        <v>276492</v>
      </c>
      <c r="K5" s="58">
        <f>E5/C5</f>
        <v>0.15075537331742483</v>
      </c>
      <c r="L5" s="58">
        <f>F5/C5</f>
        <v>0.14775152503066866</v>
      </c>
    </row>
    <row r="6" spans="1:12" ht="20.100000000000001" customHeight="1" thickTop="1" x14ac:dyDescent="0.15">
      <c r="B6" s="18" t="s">
        <v>18</v>
      </c>
      <c r="C6" s="34">
        <v>184088</v>
      </c>
      <c r="D6" s="35">
        <f t="shared" ref="D6:D13" si="2">SUM(E6:F6)</f>
        <v>42296</v>
      </c>
      <c r="E6" s="36">
        <v>23416</v>
      </c>
      <c r="F6" s="37">
        <v>18880</v>
      </c>
      <c r="G6" s="34">
        <v>59666</v>
      </c>
      <c r="H6" s="38">
        <f t="shared" ref="H6:H13" si="3">D6/C6</f>
        <v>0.22975968015297032</v>
      </c>
      <c r="I6" s="26"/>
      <c r="J6" s="24">
        <f t="shared" si="1"/>
        <v>82126</v>
      </c>
      <c r="K6" s="58">
        <f t="shared" ref="K6:K13" si="4">E6/C6</f>
        <v>0.12720003476598149</v>
      </c>
      <c r="L6" s="58">
        <f t="shared" ref="L6:L13" si="5">F6/C6</f>
        <v>0.10255964538698883</v>
      </c>
    </row>
    <row r="7" spans="1:12" ht="20.100000000000001" customHeight="1" x14ac:dyDescent="0.15">
      <c r="B7" s="19" t="s">
        <v>19</v>
      </c>
      <c r="C7" s="39">
        <v>94884</v>
      </c>
      <c r="D7" s="40">
        <f t="shared" si="2"/>
        <v>29714</v>
      </c>
      <c r="E7" s="41">
        <v>14981</v>
      </c>
      <c r="F7" s="42">
        <v>14733</v>
      </c>
      <c r="G7" s="39">
        <v>29810</v>
      </c>
      <c r="H7" s="43">
        <f t="shared" si="3"/>
        <v>0.31316133383921418</v>
      </c>
      <c r="I7" s="26"/>
      <c r="J7" s="24">
        <f t="shared" si="1"/>
        <v>35360</v>
      </c>
      <c r="K7" s="58">
        <f t="shared" si="4"/>
        <v>0.15788752582100249</v>
      </c>
      <c r="L7" s="58">
        <f t="shared" si="5"/>
        <v>0.15527380801821172</v>
      </c>
    </row>
    <row r="8" spans="1:12" ht="20.100000000000001" customHeight="1" x14ac:dyDescent="0.15">
      <c r="B8" s="19" t="s">
        <v>20</v>
      </c>
      <c r="C8" s="39">
        <v>52690</v>
      </c>
      <c r="D8" s="40">
        <f t="shared" si="2"/>
        <v>18390</v>
      </c>
      <c r="E8" s="41">
        <v>9096</v>
      </c>
      <c r="F8" s="42">
        <v>9294</v>
      </c>
      <c r="G8" s="39">
        <v>16093</v>
      </c>
      <c r="H8" s="43">
        <f t="shared" si="3"/>
        <v>0.34902258493072691</v>
      </c>
      <c r="I8" s="26"/>
      <c r="J8" s="24">
        <f t="shared" si="1"/>
        <v>18207</v>
      </c>
      <c r="K8" s="58">
        <f t="shared" si="4"/>
        <v>0.172632378060353</v>
      </c>
      <c r="L8" s="58">
        <f t="shared" si="5"/>
        <v>0.17639020687037388</v>
      </c>
    </row>
    <row r="9" spans="1:12" ht="20.100000000000001" customHeight="1" x14ac:dyDescent="0.15">
      <c r="B9" s="19" t="s">
        <v>21</v>
      </c>
      <c r="C9" s="39">
        <v>31929</v>
      </c>
      <c r="D9" s="40">
        <f t="shared" si="2"/>
        <v>9358</v>
      </c>
      <c r="E9" s="41">
        <v>4824</v>
      </c>
      <c r="F9" s="42">
        <v>4534</v>
      </c>
      <c r="G9" s="39">
        <v>10223</v>
      </c>
      <c r="H9" s="43">
        <f t="shared" si="3"/>
        <v>0.2930877885308027</v>
      </c>
      <c r="I9" s="26"/>
      <c r="J9" s="24">
        <f t="shared" si="1"/>
        <v>12348</v>
      </c>
      <c r="K9" s="58">
        <f t="shared" si="4"/>
        <v>0.15108522033261299</v>
      </c>
      <c r="L9" s="58">
        <f t="shared" si="5"/>
        <v>0.14200256819818974</v>
      </c>
    </row>
    <row r="10" spans="1:12" ht="20.100000000000001" customHeight="1" x14ac:dyDescent="0.15">
      <c r="B10" s="19" t="s">
        <v>22</v>
      </c>
      <c r="C10" s="39">
        <v>46059</v>
      </c>
      <c r="D10" s="40">
        <f t="shared" si="2"/>
        <v>13963</v>
      </c>
      <c r="E10" s="41">
        <v>6719</v>
      </c>
      <c r="F10" s="42">
        <v>7244</v>
      </c>
      <c r="G10" s="39">
        <v>14388</v>
      </c>
      <c r="H10" s="43">
        <f t="shared" si="3"/>
        <v>0.30315464947133025</v>
      </c>
      <c r="I10" s="26"/>
      <c r="J10" s="24">
        <f t="shared" si="1"/>
        <v>17708</v>
      </c>
      <c r="K10" s="58">
        <f t="shared" si="4"/>
        <v>0.14587811285525087</v>
      </c>
      <c r="L10" s="58">
        <f t="shared" si="5"/>
        <v>0.15727653661607938</v>
      </c>
    </row>
    <row r="11" spans="1:12" ht="20.100000000000001" customHeight="1" x14ac:dyDescent="0.15">
      <c r="B11" s="19" t="s">
        <v>23</v>
      </c>
      <c r="C11" s="39">
        <v>101850</v>
      </c>
      <c r="D11" s="40">
        <f t="shared" si="2"/>
        <v>30723</v>
      </c>
      <c r="E11" s="41">
        <v>15052</v>
      </c>
      <c r="F11" s="42">
        <v>15671</v>
      </c>
      <c r="G11" s="39">
        <v>32649</v>
      </c>
      <c r="H11" s="43">
        <f t="shared" si="3"/>
        <v>0.30164948453608248</v>
      </c>
      <c r="I11" s="26"/>
      <c r="J11" s="24">
        <f t="shared" si="1"/>
        <v>38478</v>
      </c>
      <c r="K11" s="58">
        <f t="shared" si="4"/>
        <v>0.14778595974472264</v>
      </c>
      <c r="L11" s="58">
        <f t="shared" si="5"/>
        <v>0.15386352479135984</v>
      </c>
    </row>
    <row r="12" spans="1:12" ht="20.100000000000001" customHeight="1" x14ac:dyDescent="0.15">
      <c r="B12" s="19" t="s">
        <v>24</v>
      </c>
      <c r="C12" s="39">
        <v>142861</v>
      </c>
      <c r="D12" s="40">
        <f t="shared" si="2"/>
        <v>48425</v>
      </c>
      <c r="E12" s="41">
        <v>23927</v>
      </c>
      <c r="F12" s="42">
        <v>24498</v>
      </c>
      <c r="G12" s="39">
        <v>43362</v>
      </c>
      <c r="H12" s="43">
        <f t="shared" si="3"/>
        <v>0.3389658479221061</v>
      </c>
      <c r="I12" s="26"/>
      <c r="J12" s="24">
        <f t="shared" si="1"/>
        <v>51074</v>
      </c>
      <c r="K12" s="58">
        <f t="shared" si="4"/>
        <v>0.16748447791909618</v>
      </c>
      <c r="L12" s="58">
        <f t="shared" si="5"/>
        <v>0.17148137000300992</v>
      </c>
    </row>
    <row r="13" spans="1:12" ht="20.100000000000001" customHeight="1" x14ac:dyDescent="0.15">
      <c r="B13" s="19" t="s">
        <v>25</v>
      </c>
      <c r="C13" s="39">
        <v>59723</v>
      </c>
      <c r="D13" s="40">
        <f t="shared" si="2"/>
        <v>20290</v>
      </c>
      <c r="E13" s="41">
        <v>9637</v>
      </c>
      <c r="F13" s="42">
        <v>10653</v>
      </c>
      <c r="G13" s="39">
        <v>18242</v>
      </c>
      <c r="H13" s="43">
        <f t="shared" si="3"/>
        <v>0.33973511042646887</v>
      </c>
      <c r="I13" s="26"/>
      <c r="J13" s="24">
        <f t="shared" si="1"/>
        <v>21191</v>
      </c>
      <c r="K13" s="58">
        <f t="shared" si="4"/>
        <v>0.16136161947658356</v>
      </c>
      <c r="L13" s="58">
        <f t="shared" si="5"/>
        <v>0.1783734909498853</v>
      </c>
    </row>
    <row r="14" spans="1:12" ht="20.100000000000001" customHeight="1" x14ac:dyDescent="0.15"/>
    <row r="15" spans="1:12" ht="20.100000000000001" customHeight="1" x14ac:dyDescent="0.15"/>
    <row r="16" spans="1:12" ht="20.100000000000001" customHeight="1" x14ac:dyDescent="0.15"/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  <row r="21" ht="20.100000000000001" customHeight="1" x14ac:dyDescent="0.15"/>
    <row r="22" ht="20.100000000000001" customHeight="1" x14ac:dyDescent="0.15"/>
    <row r="23" ht="20.100000000000001" customHeight="1" x14ac:dyDescent="0.15"/>
    <row r="24" ht="20.100000000000001" customHeight="1" x14ac:dyDescent="0.15"/>
    <row r="25" ht="20.100000000000001" customHeight="1" x14ac:dyDescent="0.15"/>
    <row r="26" ht="20.100000000000001" customHeight="1" x14ac:dyDescent="0.15"/>
    <row r="27" ht="20.100000000000001" customHeight="1" x14ac:dyDescent="0.15"/>
    <row r="28" ht="20.100000000000001" customHeight="1" x14ac:dyDescent="0.15"/>
    <row r="29" ht="20.100000000000001" customHeight="1" x14ac:dyDescent="0.15"/>
    <row r="30" ht="20.100000000000001" customHeight="1" x14ac:dyDescent="0.15"/>
    <row r="31" ht="20.100000000000001" customHeight="1" x14ac:dyDescent="0.15"/>
    <row r="32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</sheetData>
  <mergeCells count="4">
    <mergeCell ref="C3:C4"/>
    <mergeCell ref="D3:D4"/>
    <mergeCell ref="G3:G4"/>
    <mergeCell ref="H3:H4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222"/>
  <sheetViews>
    <sheetView zoomScaleNormal="100" workbookViewId="0"/>
  </sheetViews>
  <sheetFormatPr defaultRowHeight="13.5" x14ac:dyDescent="0.15"/>
  <cols>
    <col min="1" max="1" width="2.625" style="14" customWidth="1"/>
    <col min="2" max="2" width="2.875" style="14" customWidth="1"/>
    <col min="3" max="3" width="12.75" style="14" customWidth="1"/>
    <col min="4" max="12" width="8.375" style="14" customWidth="1"/>
    <col min="13" max="13" width="2.625" style="14" customWidth="1"/>
    <col min="14" max="16384" width="9" style="14"/>
  </cols>
  <sheetData>
    <row r="1" spans="1:12" ht="20.100000000000001" customHeight="1" x14ac:dyDescent="0.15">
      <c r="A1" s="13" t="s">
        <v>45</v>
      </c>
      <c r="B1" s="13"/>
    </row>
    <row r="2" spans="1:12" ht="14.1" customHeight="1" x14ac:dyDescent="0.15">
      <c r="K2" s="44" t="s">
        <v>2</v>
      </c>
    </row>
    <row r="3" spans="1:12" ht="20.100000000000001" customHeight="1" x14ac:dyDescent="0.15">
      <c r="B3" s="118"/>
      <c r="C3" s="110"/>
      <c r="D3" s="111" t="s">
        <v>27</v>
      </c>
      <c r="E3" s="112" t="s">
        <v>28</v>
      </c>
      <c r="F3" s="112" t="s">
        <v>29</v>
      </c>
      <c r="G3" s="112" t="s">
        <v>30</v>
      </c>
      <c r="H3" s="112" t="s">
        <v>31</v>
      </c>
      <c r="I3" s="112" t="s">
        <v>32</v>
      </c>
      <c r="J3" s="111" t="s">
        <v>33</v>
      </c>
      <c r="K3" s="113" t="s">
        <v>34</v>
      </c>
      <c r="L3" s="114" t="s">
        <v>1</v>
      </c>
    </row>
    <row r="4" spans="1:12" ht="20.100000000000001" customHeight="1" x14ac:dyDescent="0.15">
      <c r="B4" s="193" t="s">
        <v>62</v>
      </c>
      <c r="C4" s="194"/>
      <c r="D4" s="45">
        <f>SUM(D5:D6)</f>
        <v>7647</v>
      </c>
      <c r="E4" s="46">
        <f t="shared" ref="E4:K4" si="0">SUM(E5:E6)</f>
        <v>5236</v>
      </c>
      <c r="F4" s="46">
        <f t="shared" si="0"/>
        <v>8508</v>
      </c>
      <c r="G4" s="46">
        <f t="shared" si="0"/>
        <v>5128</v>
      </c>
      <c r="H4" s="46">
        <f t="shared" si="0"/>
        <v>4314</v>
      </c>
      <c r="I4" s="46">
        <f t="shared" si="0"/>
        <v>5238</v>
      </c>
      <c r="J4" s="45">
        <f t="shared" si="0"/>
        <v>3194</v>
      </c>
      <c r="K4" s="47">
        <f t="shared" si="0"/>
        <v>39265</v>
      </c>
      <c r="L4" s="55">
        <f>K4/人口統計!D5</f>
        <v>0.18420521770134032</v>
      </c>
    </row>
    <row r="5" spans="1:12" ht="20.100000000000001" customHeight="1" x14ac:dyDescent="0.15">
      <c r="B5" s="115"/>
      <c r="C5" s="116" t="s">
        <v>39</v>
      </c>
      <c r="D5" s="48">
        <v>978</v>
      </c>
      <c r="E5" s="49">
        <v>792</v>
      </c>
      <c r="F5" s="49">
        <v>826</v>
      </c>
      <c r="G5" s="49">
        <v>619</v>
      </c>
      <c r="H5" s="49">
        <v>499</v>
      </c>
      <c r="I5" s="49">
        <v>530</v>
      </c>
      <c r="J5" s="48">
        <v>338</v>
      </c>
      <c r="K5" s="50">
        <f>SUM(D5:J5)</f>
        <v>4582</v>
      </c>
      <c r="L5" s="56">
        <f>K5/人口統計!D5</f>
        <v>2.1495691009997233E-2</v>
      </c>
    </row>
    <row r="6" spans="1:12" ht="20.100000000000001" customHeight="1" x14ac:dyDescent="0.15">
      <c r="B6" s="115"/>
      <c r="C6" s="117" t="s">
        <v>40</v>
      </c>
      <c r="D6" s="51">
        <v>6669</v>
      </c>
      <c r="E6" s="52">
        <v>4444</v>
      </c>
      <c r="F6" s="52">
        <v>7682</v>
      </c>
      <c r="G6" s="52">
        <v>4509</v>
      </c>
      <c r="H6" s="52">
        <v>3815</v>
      </c>
      <c r="I6" s="52">
        <v>4708</v>
      </c>
      <c r="J6" s="51">
        <v>2856</v>
      </c>
      <c r="K6" s="53">
        <f>SUM(D6:J6)</f>
        <v>34683</v>
      </c>
      <c r="L6" s="57">
        <f>K6/人口統計!D5</f>
        <v>0.16270952669134309</v>
      </c>
    </row>
    <row r="7" spans="1:12" ht="20.100000000000001" customHeight="1" thickBot="1" x14ac:dyDescent="0.2">
      <c r="B7" s="193" t="s">
        <v>63</v>
      </c>
      <c r="C7" s="194"/>
      <c r="D7" s="45">
        <v>83</v>
      </c>
      <c r="E7" s="46">
        <v>124</v>
      </c>
      <c r="F7" s="46">
        <v>97</v>
      </c>
      <c r="G7" s="46">
        <v>107</v>
      </c>
      <c r="H7" s="46">
        <v>105</v>
      </c>
      <c r="I7" s="46">
        <v>84</v>
      </c>
      <c r="J7" s="45">
        <v>79</v>
      </c>
      <c r="K7" s="47">
        <f>SUM(D7:J7)</f>
        <v>679</v>
      </c>
      <c r="L7" s="78"/>
    </row>
    <row r="8" spans="1:12" ht="20.100000000000001" customHeight="1" thickTop="1" x14ac:dyDescent="0.15">
      <c r="B8" s="195" t="s">
        <v>35</v>
      </c>
      <c r="C8" s="196"/>
      <c r="D8" s="35">
        <f>D4+D7</f>
        <v>7730</v>
      </c>
      <c r="E8" s="34">
        <f t="shared" ref="E8:K8" si="1">E4+E7</f>
        <v>5360</v>
      </c>
      <c r="F8" s="34">
        <f t="shared" si="1"/>
        <v>8605</v>
      </c>
      <c r="G8" s="34">
        <f t="shared" si="1"/>
        <v>5235</v>
      </c>
      <c r="H8" s="34">
        <f t="shared" si="1"/>
        <v>4419</v>
      </c>
      <c r="I8" s="34">
        <f t="shared" si="1"/>
        <v>5322</v>
      </c>
      <c r="J8" s="35">
        <f t="shared" si="1"/>
        <v>3273</v>
      </c>
      <c r="K8" s="54">
        <f t="shared" si="1"/>
        <v>39944</v>
      </c>
      <c r="L8" s="79"/>
    </row>
    <row r="9" spans="1:12" ht="20.100000000000001" customHeight="1" x14ac:dyDescent="0.15"/>
    <row r="10" spans="1:12" ht="20.100000000000001" customHeight="1" x14ac:dyDescent="0.15"/>
    <row r="11" spans="1:12" ht="20.100000000000001" customHeight="1" x14ac:dyDescent="0.15"/>
    <row r="12" spans="1:12" ht="20.100000000000001" customHeight="1" x14ac:dyDescent="0.15"/>
    <row r="13" spans="1:12" ht="20.100000000000001" customHeight="1" x14ac:dyDescent="0.15"/>
    <row r="14" spans="1:12" ht="20.100000000000001" customHeight="1" x14ac:dyDescent="0.15"/>
    <row r="15" spans="1:12" ht="20.100000000000001" customHeight="1" x14ac:dyDescent="0.15"/>
    <row r="16" spans="1:12" ht="20.100000000000001" customHeight="1" x14ac:dyDescent="0.15"/>
    <row r="17" spans="1:12" ht="20.100000000000001" customHeight="1" x14ac:dyDescent="0.15"/>
    <row r="18" spans="1:12" ht="20.100000000000001" customHeight="1" x14ac:dyDescent="0.15"/>
    <row r="19" spans="1:12" ht="20.100000000000001" customHeight="1" x14ac:dyDescent="0.15"/>
    <row r="20" spans="1:12" ht="20.100000000000001" customHeight="1" x14ac:dyDescent="0.15">
      <c r="A20" s="13" t="s">
        <v>44</v>
      </c>
    </row>
    <row r="21" spans="1:12" ht="14.1" customHeight="1" x14ac:dyDescent="0.15">
      <c r="K21" s="44" t="s">
        <v>2</v>
      </c>
    </row>
    <row r="22" spans="1:12" ht="20.100000000000001" customHeight="1" x14ac:dyDescent="0.15">
      <c r="B22" s="182"/>
      <c r="C22" s="183"/>
      <c r="D22" s="184" t="s">
        <v>27</v>
      </c>
      <c r="E22" s="185" t="s">
        <v>28</v>
      </c>
      <c r="F22" s="185" t="s">
        <v>29</v>
      </c>
      <c r="G22" s="185" t="s">
        <v>30</v>
      </c>
      <c r="H22" s="185" t="s">
        <v>31</v>
      </c>
      <c r="I22" s="185" t="s">
        <v>32</v>
      </c>
      <c r="J22" s="184" t="s">
        <v>33</v>
      </c>
      <c r="K22" s="186" t="s">
        <v>34</v>
      </c>
      <c r="L22" s="187" t="s">
        <v>1</v>
      </c>
    </row>
    <row r="23" spans="1:12" ht="20.100000000000001" customHeight="1" x14ac:dyDescent="0.15">
      <c r="B23" s="197" t="s">
        <v>18</v>
      </c>
      <c r="C23" s="199"/>
      <c r="D23" s="40">
        <v>1226</v>
      </c>
      <c r="E23" s="39">
        <v>836</v>
      </c>
      <c r="F23" s="39">
        <v>1200</v>
      </c>
      <c r="G23" s="39">
        <v>782</v>
      </c>
      <c r="H23" s="39">
        <v>639</v>
      </c>
      <c r="I23" s="39">
        <v>903</v>
      </c>
      <c r="J23" s="40">
        <v>542</v>
      </c>
      <c r="K23" s="167">
        <f t="shared" ref="K23:K30" si="2">SUM(D23:J23)</f>
        <v>6128</v>
      </c>
      <c r="L23" s="188">
        <f>K23/人口統計!D6</f>
        <v>0.1448836769434462</v>
      </c>
    </row>
    <row r="24" spans="1:12" ht="20.100000000000001" customHeight="1" x14ac:dyDescent="0.15">
      <c r="B24" s="197" t="s">
        <v>19</v>
      </c>
      <c r="C24" s="199"/>
      <c r="D24" s="45">
        <v>1119</v>
      </c>
      <c r="E24" s="46">
        <v>856</v>
      </c>
      <c r="F24" s="46">
        <v>1209</v>
      </c>
      <c r="G24" s="46">
        <v>665</v>
      </c>
      <c r="H24" s="46">
        <v>579</v>
      </c>
      <c r="I24" s="46">
        <v>692</v>
      </c>
      <c r="J24" s="45">
        <v>458</v>
      </c>
      <c r="K24" s="47">
        <f t="shared" si="2"/>
        <v>5578</v>
      </c>
      <c r="L24" s="55">
        <f>K24/人口統計!D7</f>
        <v>0.18772295887460455</v>
      </c>
    </row>
    <row r="25" spans="1:12" ht="20.100000000000001" customHeight="1" x14ac:dyDescent="0.15">
      <c r="B25" s="197" t="s">
        <v>20</v>
      </c>
      <c r="C25" s="199"/>
      <c r="D25" s="45">
        <v>799</v>
      </c>
      <c r="E25" s="46">
        <v>492</v>
      </c>
      <c r="F25" s="46">
        <v>833</v>
      </c>
      <c r="G25" s="46">
        <v>554</v>
      </c>
      <c r="H25" s="46">
        <v>451</v>
      </c>
      <c r="I25" s="46">
        <v>472</v>
      </c>
      <c r="J25" s="45">
        <v>269</v>
      </c>
      <c r="K25" s="47">
        <f t="shared" si="2"/>
        <v>3870</v>
      </c>
      <c r="L25" s="55">
        <f>K25/人口統計!D8</f>
        <v>0.21044045676998369</v>
      </c>
    </row>
    <row r="26" spans="1:12" ht="20.100000000000001" customHeight="1" x14ac:dyDescent="0.15">
      <c r="B26" s="197" t="s">
        <v>21</v>
      </c>
      <c r="C26" s="199"/>
      <c r="D26" s="45">
        <v>221</v>
      </c>
      <c r="E26" s="46">
        <v>173</v>
      </c>
      <c r="F26" s="46">
        <v>341</v>
      </c>
      <c r="G26" s="46">
        <v>212</v>
      </c>
      <c r="H26" s="46">
        <v>185</v>
      </c>
      <c r="I26" s="46">
        <v>195</v>
      </c>
      <c r="J26" s="45">
        <v>169</v>
      </c>
      <c r="K26" s="47">
        <f t="shared" si="2"/>
        <v>1496</v>
      </c>
      <c r="L26" s="55">
        <f>K26/人口統計!D9</f>
        <v>0.15986321863646077</v>
      </c>
    </row>
    <row r="27" spans="1:12" ht="20.100000000000001" customHeight="1" x14ac:dyDescent="0.15">
      <c r="B27" s="197" t="s">
        <v>22</v>
      </c>
      <c r="C27" s="199"/>
      <c r="D27" s="45">
        <v>390</v>
      </c>
      <c r="E27" s="46">
        <v>279</v>
      </c>
      <c r="F27" s="46">
        <v>503</v>
      </c>
      <c r="G27" s="46">
        <v>314</v>
      </c>
      <c r="H27" s="46">
        <v>264</v>
      </c>
      <c r="I27" s="46">
        <v>344</v>
      </c>
      <c r="J27" s="45">
        <v>193</v>
      </c>
      <c r="K27" s="47">
        <f t="shared" si="2"/>
        <v>2287</v>
      </c>
      <c r="L27" s="55">
        <f>K27/人口統計!D10</f>
        <v>0.16379001647210484</v>
      </c>
    </row>
    <row r="28" spans="1:12" ht="20.100000000000001" customHeight="1" x14ac:dyDescent="0.15">
      <c r="B28" s="197" t="s">
        <v>23</v>
      </c>
      <c r="C28" s="199"/>
      <c r="D28" s="45">
        <v>728</v>
      </c>
      <c r="E28" s="46">
        <v>663</v>
      </c>
      <c r="F28" s="46">
        <v>1344</v>
      </c>
      <c r="G28" s="46">
        <v>654</v>
      </c>
      <c r="H28" s="46">
        <v>640</v>
      </c>
      <c r="I28" s="46">
        <v>722</v>
      </c>
      <c r="J28" s="45">
        <v>374</v>
      </c>
      <c r="K28" s="47">
        <f t="shared" si="2"/>
        <v>5125</v>
      </c>
      <c r="L28" s="55">
        <f>K28/人口統計!D11</f>
        <v>0.16681313673794876</v>
      </c>
    </row>
    <row r="29" spans="1:12" ht="20.100000000000001" customHeight="1" x14ac:dyDescent="0.15">
      <c r="B29" s="197" t="s">
        <v>24</v>
      </c>
      <c r="C29" s="198"/>
      <c r="D29" s="40">
        <v>2666</v>
      </c>
      <c r="E29" s="39">
        <v>1519</v>
      </c>
      <c r="F29" s="39">
        <v>2351</v>
      </c>
      <c r="G29" s="39">
        <v>1509</v>
      </c>
      <c r="H29" s="39">
        <v>1217</v>
      </c>
      <c r="I29" s="39">
        <v>1367</v>
      </c>
      <c r="J29" s="40">
        <v>836</v>
      </c>
      <c r="K29" s="167">
        <f t="shared" si="2"/>
        <v>11465</v>
      </c>
      <c r="L29" s="168">
        <f>K29/人口統計!D12</f>
        <v>0.23675787299948373</v>
      </c>
    </row>
    <row r="30" spans="1:12" ht="20.100000000000001" customHeight="1" x14ac:dyDescent="0.15">
      <c r="B30" s="197" t="s">
        <v>25</v>
      </c>
      <c r="C30" s="198"/>
      <c r="D30" s="40">
        <v>498</v>
      </c>
      <c r="E30" s="39">
        <v>418</v>
      </c>
      <c r="F30" s="39">
        <v>727</v>
      </c>
      <c r="G30" s="39">
        <v>438</v>
      </c>
      <c r="H30" s="39">
        <v>339</v>
      </c>
      <c r="I30" s="39">
        <v>543</v>
      </c>
      <c r="J30" s="40">
        <v>353</v>
      </c>
      <c r="K30" s="167">
        <f t="shared" si="2"/>
        <v>3316</v>
      </c>
      <c r="L30" s="168">
        <f>K30/人口統計!D13</f>
        <v>0.16343026121241991</v>
      </c>
    </row>
    <row r="31" spans="1:12" ht="20.100000000000001" customHeight="1" x14ac:dyDescent="0.15">
      <c r="C31" s="14" t="s">
        <v>46</v>
      </c>
    </row>
    <row r="32" spans="1:12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</sheetData>
  <mergeCells count="11">
    <mergeCell ref="B4:C4"/>
    <mergeCell ref="B7:C7"/>
    <mergeCell ref="B8:C8"/>
    <mergeCell ref="B29:C29"/>
    <mergeCell ref="B30:C30"/>
    <mergeCell ref="B23:C23"/>
    <mergeCell ref="B24:C24"/>
    <mergeCell ref="B25:C25"/>
    <mergeCell ref="B26:C26"/>
    <mergeCell ref="B27:C27"/>
    <mergeCell ref="B28:C28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109"/>
  <sheetViews>
    <sheetView zoomScaleNormal="100" workbookViewId="0"/>
  </sheetViews>
  <sheetFormatPr defaultRowHeight="13.5" x14ac:dyDescent="0.15"/>
  <cols>
    <col min="1" max="1" width="2.5" style="14" customWidth="1"/>
    <col min="2" max="2" width="2.625" style="14" customWidth="1"/>
    <col min="3" max="3" width="16.875" style="14" customWidth="1"/>
    <col min="4" max="11" width="10.125" style="14" customWidth="1"/>
    <col min="12" max="19" width="8.625" style="14" customWidth="1"/>
    <col min="20" max="20" width="9.625" style="14" customWidth="1"/>
    <col min="21" max="21" width="8.625" style="14" customWidth="1"/>
    <col min="22" max="22" width="9.125" style="14" bestFit="1" customWidth="1"/>
    <col min="23" max="23" width="11" style="14" bestFit="1" customWidth="1"/>
    <col min="24" max="16384" width="9" style="14"/>
  </cols>
  <sheetData>
    <row r="1" spans="1:19" ht="20.100000000000001" customHeight="1" x14ac:dyDescent="0.15">
      <c r="A1" s="104" t="s">
        <v>48</v>
      </c>
    </row>
    <row r="2" spans="1:19" ht="20.100000000000001" customHeight="1" x14ac:dyDescent="0.15"/>
    <row r="3" spans="1:19" ht="20.100000000000001" customHeight="1" thickBot="1" x14ac:dyDescent="0.2">
      <c r="B3" s="201"/>
      <c r="C3" s="201"/>
      <c r="D3" s="201" t="s">
        <v>120</v>
      </c>
      <c r="E3" s="201"/>
      <c r="F3" s="201" t="s">
        <v>121</v>
      </c>
      <c r="G3" s="201"/>
      <c r="H3" s="201" t="s">
        <v>122</v>
      </c>
      <c r="I3" s="201"/>
      <c r="J3" s="201" t="s">
        <v>123</v>
      </c>
      <c r="K3" s="201"/>
      <c r="N3" s="107" t="s">
        <v>99</v>
      </c>
      <c r="O3" s="108"/>
      <c r="P3" s="109"/>
      <c r="Q3" s="59" t="s">
        <v>100</v>
      </c>
      <c r="R3" s="88" t="s">
        <v>101</v>
      </c>
      <c r="S3" s="88" t="s">
        <v>102</v>
      </c>
    </row>
    <row r="4" spans="1:19" ht="33" customHeight="1" thickTop="1" thickBot="1" x14ac:dyDescent="0.2">
      <c r="B4" s="189"/>
      <c r="C4" s="189"/>
      <c r="D4" s="177" t="s">
        <v>125</v>
      </c>
      <c r="E4" s="178" t="s">
        <v>126</v>
      </c>
      <c r="F4" s="179" t="s">
        <v>125</v>
      </c>
      <c r="G4" s="180" t="s">
        <v>126</v>
      </c>
      <c r="H4" s="177" t="s">
        <v>125</v>
      </c>
      <c r="I4" s="178" t="s">
        <v>126</v>
      </c>
      <c r="J4" s="179" t="s">
        <v>125</v>
      </c>
      <c r="K4" s="180" t="s">
        <v>126</v>
      </c>
      <c r="N4" s="138"/>
      <c r="O4" s="83"/>
      <c r="P4" s="139"/>
      <c r="Q4" s="140"/>
      <c r="R4" s="141"/>
      <c r="S4" s="141"/>
    </row>
    <row r="5" spans="1:19" ht="20.100000000000001" customHeight="1" thickTop="1" thickBot="1" x14ac:dyDescent="0.2">
      <c r="B5" s="202" t="s">
        <v>124</v>
      </c>
      <c r="C5" s="202"/>
      <c r="D5" s="173">
        <v>29822</v>
      </c>
      <c r="E5" s="174">
        <v>1906414.8600000008</v>
      </c>
      <c r="F5" s="175">
        <v>7764</v>
      </c>
      <c r="G5" s="176">
        <v>151084.66000000003</v>
      </c>
      <c r="H5" s="173">
        <v>2926</v>
      </c>
      <c r="I5" s="174">
        <v>705764.16000000015</v>
      </c>
      <c r="J5" s="175">
        <v>6805</v>
      </c>
      <c r="K5" s="176">
        <v>1963144.1599999997</v>
      </c>
      <c r="M5" s="147">
        <f>Q5+Q7</f>
        <v>37586</v>
      </c>
      <c r="N5" s="119" t="s">
        <v>106</v>
      </c>
      <c r="O5" s="120"/>
      <c r="P5" s="132"/>
      <c r="Q5" s="121">
        <v>29822</v>
      </c>
      <c r="R5" s="122">
        <v>1906414.8600000008</v>
      </c>
      <c r="S5" s="122">
        <f>R5/Q5*100</f>
        <v>6392.6458990007404</v>
      </c>
    </row>
    <row r="6" spans="1:19" ht="20.100000000000001" customHeight="1" thickTop="1" x14ac:dyDescent="0.15">
      <c r="B6" s="203" t="s">
        <v>112</v>
      </c>
      <c r="C6" s="203"/>
      <c r="D6" s="169">
        <v>4866</v>
      </c>
      <c r="E6" s="170">
        <v>282339.81999999995</v>
      </c>
      <c r="F6" s="171">
        <v>1443</v>
      </c>
      <c r="G6" s="172">
        <v>28798.319999999992</v>
      </c>
      <c r="H6" s="169">
        <v>298</v>
      </c>
      <c r="I6" s="170">
        <v>72875.740000000005</v>
      </c>
      <c r="J6" s="171">
        <v>1087</v>
      </c>
      <c r="K6" s="172">
        <v>341200.43</v>
      </c>
      <c r="M6" s="58"/>
      <c r="N6" s="123"/>
      <c r="O6" s="92" t="s">
        <v>103</v>
      </c>
      <c r="P6" s="105"/>
      <c r="Q6" s="96">
        <f>Q5/Q$13</f>
        <v>0.63025973751505804</v>
      </c>
      <c r="R6" s="97">
        <f>R5/R$13</f>
        <v>0.4033538629201327</v>
      </c>
      <c r="S6" s="98" t="s">
        <v>105</v>
      </c>
    </row>
    <row r="7" spans="1:19" ht="20.100000000000001" customHeight="1" x14ac:dyDescent="0.15">
      <c r="B7" s="200" t="s">
        <v>113</v>
      </c>
      <c r="C7" s="200"/>
      <c r="D7" s="143">
        <v>4576</v>
      </c>
      <c r="E7" s="144">
        <v>287901.09000000003</v>
      </c>
      <c r="F7" s="145">
        <v>1199</v>
      </c>
      <c r="G7" s="146">
        <v>21361.429999999997</v>
      </c>
      <c r="H7" s="143">
        <v>235</v>
      </c>
      <c r="I7" s="144">
        <v>56993.229999999996</v>
      </c>
      <c r="J7" s="145">
        <v>907</v>
      </c>
      <c r="K7" s="146">
        <v>262407.76</v>
      </c>
      <c r="M7" s="58"/>
      <c r="N7" s="124" t="s">
        <v>107</v>
      </c>
      <c r="O7" s="125"/>
      <c r="P7" s="133"/>
      <c r="Q7" s="126">
        <v>7764</v>
      </c>
      <c r="R7" s="127">
        <v>151084.66000000003</v>
      </c>
      <c r="S7" s="127">
        <f>R7/Q7*100</f>
        <v>1945.9641937145805</v>
      </c>
    </row>
    <row r="8" spans="1:19" ht="20.100000000000001" customHeight="1" x14ac:dyDescent="0.15">
      <c r="B8" s="200" t="s">
        <v>114</v>
      </c>
      <c r="C8" s="200"/>
      <c r="D8" s="143">
        <v>2856</v>
      </c>
      <c r="E8" s="144">
        <v>180732.47000000003</v>
      </c>
      <c r="F8" s="145">
        <v>805</v>
      </c>
      <c r="G8" s="146">
        <v>15251.920000000002</v>
      </c>
      <c r="H8" s="143">
        <v>340</v>
      </c>
      <c r="I8" s="144">
        <v>91374.390000000014</v>
      </c>
      <c r="J8" s="145">
        <v>634</v>
      </c>
      <c r="K8" s="146">
        <v>194932.41999999995</v>
      </c>
      <c r="L8" s="87"/>
      <c r="M8" s="86"/>
      <c r="N8" s="128"/>
      <c r="O8" s="92" t="s">
        <v>103</v>
      </c>
      <c r="P8" s="105"/>
      <c r="Q8" s="96">
        <f>Q7/Q$13</f>
        <v>0.16408478982183994</v>
      </c>
      <c r="R8" s="97">
        <f>R7/R$13</f>
        <v>3.1966064951347913E-2</v>
      </c>
      <c r="S8" s="98" t="s">
        <v>104</v>
      </c>
    </row>
    <row r="9" spans="1:19" ht="20.100000000000001" customHeight="1" x14ac:dyDescent="0.15">
      <c r="B9" s="200" t="s">
        <v>115</v>
      </c>
      <c r="C9" s="200"/>
      <c r="D9" s="143">
        <v>1139</v>
      </c>
      <c r="E9" s="144">
        <v>73642.990000000005</v>
      </c>
      <c r="F9" s="145">
        <v>258</v>
      </c>
      <c r="G9" s="146">
        <v>4714.5899999999992</v>
      </c>
      <c r="H9" s="143">
        <v>50</v>
      </c>
      <c r="I9" s="144">
        <v>12341.53</v>
      </c>
      <c r="J9" s="145">
        <v>360</v>
      </c>
      <c r="K9" s="146">
        <v>105063.64</v>
      </c>
      <c r="L9" s="87"/>
      <c r="M9" s="86"/>
      <c r="N9" s="124" t="s">
        <v>108</v>
      </c>
      <c r="O9" s="125"/>
      <c r="P9" s="133"/>
      <c r="Q9" s="126">
        <v>2926</v>
      </c>
      <c r="R9" s="127">
        <v>705764.16000000015</v>
      </c>
      <c r="S9" s="127">
        <f>R9/Q9*100</f>
        <v>24120.442925495561</v>
      </c>
    </row>
    <row r="10" spans="1:19" ht="20.100000000000001" customHeight="1" x14ac:dyDescent="0.15">
      <c r="B10" s="200" t="s">
        <v>116</v>
      </c>
      <c r="C10" s="200"/>
      <c r="D10" s="143">
        <v>1719</v>
      </c>
      <c r="E10" s="144">
        <v>116874.91999999998</v>
      </c>
      <c r="F10" s="145">
        <v>436</v>
      </c>
      <c r="G10" s="146">
        <v>9011.64</v>
      </c>
      <c r="H10" s="143">
        <v>231</v>
      </c>
      <c r="I10" s="144">
        <v>52506.05</v>
      </c>
      <c r="J10" s="145">
        <v>390</v>
      </c>
      <c r="K10" s="146">
        <v>112442.31</v>
      </c>
      <c r="L10" s="87"/>
      <c r="M10" s="86"/>
      <c r="N10" s="93"/>
      <c r="O10" s="92" t="s">
        <v>103</v>
      </c>
      <c r="P10" s="105"/>
      <c r="Q10" s="96">
        <f>Q9/Q$13</f>
        <v>6.1838239956041166E-2</v>
      </c>
      <c r="R10" s="97">
        <f>R9/R$13</f>
        <v>0.14932358439892907</v>
      </c>
      <c r="S10" s="98" t="s">
        <v>104</v>
      </c>
    </row>
    <row r="11" spans="1:19" ht="20.100000000000001" customHeight="1" x14ac:dyDescent="0.15">
      <c r="B11" s="200" t="s">
        <v>117</v>
      </c>
      <c r="C11" s="200"/>
      <c r="D11" s="143">
        <v>3700</v>
      </c>
      <c r="E11" s="144">
        <v>251751.77000000002</v>
      </c>
      <c r="F11" s="145">
        <v>989</v>
      </c>
      <c r="G11" s="146">
        <v>22636.019999999997</v>
      </c>
      <c r="H11" s="143">
        <v>478</v>
      </c>
      <c r="I11" s="144">
        <v>111724.68</v>
      </c>
      <c r="J11" s="145">
        <v>955</v>
      </c>
      <c r="K11" s="146">
        <v>267823.13</v>
      </c>
      <c r="L11" s="87"/>
      <c r="M11" s="86"/>
      <c r="N11" s="124" t="s">
        <v>109</v>
      </c>
      <c r="O11" s="125"/>
      <c r="P11" s="133"/>
      <c r="Q11" s="99">
        <v>6805</v>
      </c>
      <c r="R11" s="100">
        <v>1963144.1599999997</v>
      </c>
      <c r="S11" s="100">
        <f>R11/Q11*100</f>
        <v>28848.554886113146</v>
      </c>
    </row>
    <row r="12" spans="1:19" ht="20.100000000000001" customHeight="1" thickBot="1" x14ac:dyDescent="0.2">
      <c r="B12" s="200" t="s">
        <v>118</v>
      </c>
      <c r="C12" s="200"/>
      <c r="D12" s="143">
        <v>8494</v>
      </c>
      <c r="E12" s="144">
        <v>537695.88999999978</v>
      </c>
      <c r="F12" s="145">
        <v>1884</v>
      </c>
      <c r="G12" s="146">
        <v>34315.94</v>
      </c>
      <c r="H12" s="143">
        <v>1052</v>
      </c>
      <c r="I12" s="144">
        <v>255674.5999999998</v>
      </c>
      <c r="J12" s="145">
        <v>1681</v>
      </c>
      <c r="K12" s="146">
        <v>458026.81</v>
      </c>
      <c r="L12" s="87"/>
      <c r="M12" s="86"/>
      <c r="N12" s="123"/>
      <c r="O12" s="82" t="s">
        <v>103</v>
      </c>
      <c r="P12" s="106"/>
      <c r="Q12" s="101">
        <f>Q11/Q$13</f>
        <v>0.1438172327070609</v>
      </c>
      <c r="R12" s="102">
        <f>R11/R$13</f>
        <v>0.41535648772959027</v>
      </c>
      <c r="S12" s="103" t="s">
        <v>104</v>
      </c>
    </row>
    <row r="13" spans="1:19" ht="20.100000000000001" customHeight="1" thickTop="1" x14ac:dyDescent="0.15">
      <c r="B13" s="181" t="s">
        <v>119</v>
      </c>
      <c r="C13" s="181"/>
      <c r="D13" s="143">
        <v>2472</v>
      </c>
      <c r="E13" s="144">
        <v>175475.91</v>
      </c>
      <c r="F13" s="145">
        <v>750</v>
      </c>
      <c r="G13" s="146">
        <v>14994.799999999997</v>
      </c>
      <c r="H13" s="143">
        <v>242</v>
      </c>
      <c r="I13" s="144">
        <v>52273.940000000017</v>
      </c>
      <c r="J13" s="145">
        <v>791</v>
      </c>
      <c r="K13" s="146">
        <v>221247.66</v>
      </c>
      <c r="M13" s="58"/>
      <c r="N13" s="129" t="s">
        <v>110</v>
      </c>
      <c r="O13" s="130"/>
      <c r="P13" s="131"/>
      <c r="Q13" s="94">
        <f>Q5+Q7+Q9+Q11</f>
        <v>47317</v>
      </c>
      <c r="R13" s="95">
        <f>R5+R7+R9+R11</f>
        <v>4726407.8400000008</v>
      </c>
      <c r="S13" s="95">
        <f>R13/Q13*100</f>
        <v>9988.8155208487442</v>
      </c>
    </row>
    <row r="14" spans="1:19" ht="20.100000000000001" customHeight="1" x14ac:dyDescent="0.15">
      <c r="N14" s="128"/>
      <c r="O14" s="92" t="s">
        <v>103</v>
      </c>
      <c r="P14" s="105"/>
      <c r="Q14" s="96">
        <f>Q13/Q$13</f>
        <v>1</v>
      </c>
      <c r="R14" s="97">
        <f>R13/R$13</f>
        <v>1</v>
      </c>
      <c r="S14" s="98" t="s">
        <v>104</v>
      </c>
    </row>
    <row r="15" spans="1:19" ht="20.100000000000001" customHeight="1" x14ac:dyDescent="0.15">
      <c r="B15" s="89"/>
      <c r="C15" s="83"/>
      <c r="D15" s="83"/>
      <c r="E15" s="90"/>
      <c r="F15" s="90"/>
      <c r="G15" s="91"/>
      <c r="N15" s="14" t="s">
        <v>127</v>
      </c>
      <c r="O15" s="14" t="s">
        <v>128</v>
      </c>
      <c r="P15" s="14" t="s">
        <v>129</v>
      </c>
      <c r="Q15" s="14" t="s">
        <v>130</v>
      </c>
    </row>
    <row r="16" spans="1:19" ht="20.100000000000001" customHeight="1" x14ac:dyDescent="0.15">
      <c r="M16" s="14" t="s">
        <v>131</v>
      </c>
      <c r="N16" s="58">
        <f>D5/(D5+F5+H5+J5)</f>
        <v>0.63025973751505804</v>
      </c>
      <c r="O16" s="58">
        <f>F5/(D5+F5+H5+J5)</f>
        <v>0.16408478982183994</v>
      </c>
      <c r="P16" s="58">
        <f>H5/(D5+F5+H5+J5)</f>
        <v>6.1838239956041166E-2</v>
      </c>
      <c r="Q16" s="58">
        <f>J5/(D5+F5+H5+J5)</f>
        <v>0.1438172327070609</v>
      </c>
    </row>
    <row r="17" spans="13:17" ht="20.100000000000001" customHeight="1" x14ac:dyDescent="0.15">
      <c r="M17" s="14" t="s">
        <v>132</v>
      </c>
      <c r="N17" s="58">
        <f t="shared" ref="N17:N23" si="0">D6/(D6+F6+H6+J6)</f>
        <v>0.6324408630101378</v>
      </c>
      <c r="O17" s="58">
        <f t="shared" ref="O17:O23" si="1">F6/(D6+F6+H6+J6)</f>
        <v>0.18754873927735899</v>
      </c>
      <c r="P17" s="58">
        <f t="shared" ref="P17:P23" si="2">H6/(D6+F6+H6+J6)</f>
        <v>3.8731479074603586E-2</v>
      </c>
      <c r="Q17" s="58">
        <f t="shared" ref="Q17:Q23" si="3">J6/(D6+F6+H6+J6)</f>
        <v>0.14127891863789965</v>
      </c>
    </row>
    <row r="18" spans="13:17" ht="20.100000000000001" customHeight="1" x14ac:dyDescent="0.15">
      <c r="M18" s="14" t="s">
        <v>133</v>
      </c>
      <c r="N18" s="58">
        <f t="shared" si="0"/>
        <v>0.66155847910944054</v>
      </c>
      <c r="O18" s="58">
        <f t="shared" si="1"/>
        <v>0.17334104380511783</v>
      </c>
      <c r="P18" s="58">
        <f t="shared" si="2"/>
        <v>3.3974266300419255E-2</v>
      </c>
      <c r="Q18" s="58">
        <f t="shared" si="3"/>
        <v>0.1311262107850224</v>
      </c>
    </row>
    <row r="19" spans="13:17" ht="20.100000000000001" customHeight="1" x14ac:dyDescent="0.15">
      <c r="M19" s="14" t="s">
        <v>134</v>
      </c>
      <c r="N19" s="58">
        <f t="shared" si="0"/>
        <v>0.61618122977346279</v>
      </c>
      <c r="O19" s="58">
        <f t="shared" si="1"/>
        <v>0.17367853290183388</v>
      </c>
      <c r="P19" s="58">
        <f t="shared" si="2"/>
        <v>7.3354908306364611E-2</v>
      </c>
      <c r="Q19" s="58">
        <f t="shared" si="3"/>
        <v>0.13678532901833873</v>
      </c>
    </row>
    <row r="20" spans="13:17" ht="20.100000000000001" customHeight="1" x14ac:dyDescent="0.15">
      <c r="M20" s="14" t="s">
        <v>135</v>
      </c>
      <c r="N20" s="58">
        <f t="shared" si="0"/>
        <v>0.63032650802434975</v>
      </c>
      <c r="O20" s="58">
        <f t="shared" si="1"/>
        <v>0.14277808522412838</v>
      </c>
      <c r="P20" s="58">
        <f t="shared" si="2"/>
        <v>2.7670171555063641E-2</v>
      </c>
      <c r="Q20" s="58">
        <f t="shared" si="3"/>
        <v>0.19922523519645821</v>
      </c>
    </row>
    <row r="21" spans="13:17" ht="20.100000000000001" customHeight="1" x14ac:dyDescent="0.15">
      <c r="M21" s="14" t="s">
        <v>136</v>
      </c>
      <c r="N21" s="58">
        <f t="shared" si="0"/>
        <v>0.61923631123919309</v>
      </c>
      <c r="O21" s="58">
        <f t="shared" si="1"/>
        <v>0.15706051873198848</v>
      </c>
      <c r="P21" s="58">
        <f t="shared" si="2"/>
        <v>8.3213256484149858E-2</v>
      </c>
      <c r="Q21" s="58">
        <f t="shared" si="3"/>
        <v>0.14048991354466858</v>
      </c>
    </row>
    <row r="22" spans="13:17" ht="20.100000000000001" customHeight="1" x14ac:dyDescent="0.15">
      <c r="M22" s="14" t="s">
        <v>137</v>
      </c>
      <c r="N22" s="58">
        <f t="shared" si="0"/>
        <v>0.60437765436131985</v>
      </c>
      <c r="O22" s="58">
        <f t="shared" si="1"/>
        <v>0.16154851355766089</v>
      </c>
      <c r="P22" s="58">
        <f t="shared" si="2"/>
        <v>7.8079059131002937E-2</v>
      </c>
      <c r="Q22" s="58">
        <f t="shared" si="3"/>
        <v>0.15599477295001635</v>
      </c>
    </row>
    <row r="23" spans="13:17" ht="20.100000000000001" customHeight="1" x14ac:dyDescent="0.15">
      <c r="M23" s="14" t="s">
        <v>138</v>
      </c>
      <c r="N23" s="58">
        <f t="shared" si="0"/>
        <v>0.64785294790633818</v>
      </c>
      <c r="O23" s="58">
        <f t="shared" si="1"/>
        <v>0.14369613301807643</v>
      </c>
      <c r="P23" s="58">
        <f t="shared" si="2"/>
        <v>8.0237968118373887E-2</v>
      </c>
      <c r="Q23" s="58">
        <f t="shared" si="3"/>
        <v>0.1282129509572115</v>
      </c>
    </row>
    <row r="24" spans="13:17" ht="20.100000000000001" customHeight="1" x14ac:dyDescent="0.15">
      <c r="M24" s="14" t="s">
        <v>139</v>
      </c>
      <c r="N24" s="58">
        <f t="shared" ref="N24" si="4">D13/(D13+F13+H13+J13)</f>
        <v>0.58096357226792006</v>
      </c>
      <c r="O24" s="58">
        <f t="shared" ref="O24" si="5">F13/(D13+F13+H13+J13)</f>
        <v>0.1762632197414806</v>
      </c>
      <c r="P24" s="58">
        <f t="shared" ref="P24" si="6">H13/(D13+F13+H13+J13)</f>
        <v>5.6874265569917745E-2</v>
      </c>
      <c r="Q24" s="58">
        <f t="shared" ref="Q24" si="7">J13/(D13+F13+H13+J13)</f>
        <v>0.18589894242068156</v>
      </c>
    </row>
    <row r="25" spans="13:17" ht="20.100000000000001" customHeight="1" x14ac:dyDescent="0.15"/>
    <row r="26" spans="13:17" ht="20.100000000000001" customHeight="1" x14ac:dyDescent="0.15"/>
    <row r="27" spans="13:17" ht="20.100000000000001" customHeight="1" x14ac:dyDescent="0.15"/>
    <row r="28" spans="13:17" ht="20.100000000000001" customHeight="1" x14ac:dyDescent="0.15">
      <c r="N28" s="14" t="s">
        <v>127</v>
      </c>
      <c r="O28" s="14" t="s">
        <v>128</v>
      </c>
      <c r="P28" s="14" t="s">
        <v>129</v>
      </c>
      <c r="Q28" s="14" t="s">
        <v>130</v>
      </c>
    </row>
    <row r="29" spans="13:17" ht="20.100000000000001" customHeight="1" x14ac:dyDescent="0.15">
      <c r="M29" s="14" t="s">
        <v>131</v>
      </c>
      <c r="N29" s="58">
        <f>E5/(E5+G5+I5+K5)</f>
        <v>0.4033538629201327</v>
      </c>
      <c r="O29" s="58">
        <f>G5/(E5+G5+I5+K5)</f>
        <v>3.1966064951347913E-2</v>
      </c>
      <c r="P29" s="58">
        <f>I5/(E5+G5+I5+K5)</f>
        <v>0.14932358439892907</v>
      </c>
      <c r="Q29" s="58">
        <f>K5/(E5+G5+I5+K5)</f>
        <v>0.41535648772959027</v>
      </c>
    </row>
    <row r="30" spans="13:17" ht="20.100000000000001" customHeight="1" x14ac:dyDescent="0.15">
      <c r="M30" s="14" t="s">
        <v>132</v>
      </c>
      <c r="N30" s="58">
        <f t="shared" ref="N30:N37" si="8">E6/(E6+G6+I6+K6)</f>
        <v>0.38931915174150378</v>
      </c>
      <c r="O30" s="58">
        <f t="shared" ref="O30:O37" si="9">G6/(E6+G6+I6+K6)</f>
        <v>3.9710082389300891E-2</v>
      </c>
      <c r="P30" s="58">
        <f t="shared" ref="P30:P37" si="10">I6/(E6+G6+I6+K6)</f>
        <v>0.10048855765132381</v>
      </c>
      <c r="Q30" s="58">
        <f t="shared" ref="Q30:Q37" si="11">K6/(E6+G6+I6+K6)</f>
        <v>0.47048220821787151</v>
      </c>
    </row>
    <row r="31" spans="13:17" ht="20.100000000000001" customHeight="1" x14ac:dyDescent="0.15">
      <c r="M31" s="14" t="s">
        <v>133</v>
      </c>
      <c r="N31" s="58">
        <f t="shared" si="8"/>
        <v>0.45795737373082146</v>
      </c>
      <c r="O31" s="58">
        <f t="shared" si="9"/>
        <v>3.3979115473077158E-2</v>
      </c>
      <c r="P31" s="58">
        <f t="shared" si="10"/>
        <v>9.0657766982530918E-2</v>
      </c>
      <c r="Q31" s="58">
        <f t="shared" si="11"/>
        <v>0.41740574381357048</v>
      </c>
    </row>
    <row r="32" spans="13:17" ht="20.100000000000001" customHeight="1" x14ac:dyDescent="0.15">
      <c r="M32" s="14" t="s">
        <v>134</v>
      </c>
      <c r="N32" s="58">
        <f t="shared" si="8"/>
        <v>0.37473723343905102</v>
      </c>
      <c r="O32" s="58">
        <f t="shared" si="9"/>
        <v>3.1623882003237888E-2</v>
      </c>
      <c r="P32" s="58">
        <f t="shared" si="10"/>
        <v>0.18945896172271032</v>
      </c>
      <c r="Q32" s="58">
        <f t="shared" si="11"/>
        <v>0.40417992283500087</v>
      </c>
    </row>
    <row r="33" spans="13:17" ht="20.100000000000001" customHeight="1" x14ac:dyDescent="0.15">
      <c r="M33" s="14" t="s">
        <v>135</v>
      </c>
      <c r="N33" s="58">
        <f t="shared" si="8"/>
        <v>0.37618489727999838</v>
      </c>
      <c r="O33" s="58">
        <f t="shared" si="9"/>
        <v>2.4083182321457987E-2</v>
      </c>
      <c r="P33" s="58">
        <f t="shared" si="10"/>
        <v>6.3043301138750868E-2</v>
      </c>
      <c r="Q33" s="58">
        <f t="shared" si="11"/>
        <v>0.53668861925979283</v>
      </c>
    </row>
    <row r="34" spans="13:17" ht="20.100000000000001" customHeight="1" x14ac:dyDescent="0.15">
      <c r="M34" s="14" t="s">
        <v>136</v>
      </c>
      <c r="N34" s="58">
        <f t="shared" si="8"/>
        <v>0.40185999672941608</v>
      </c>
      <c r="O34" s="58">
        <f t="shared" si="9"/>
        <v>3.0985412618264683E-2</v>
      </c>
      <c r="P34" s="58">
        <f t="shared" si="10"/>
        <v>0.18053557667696851</v>
      </c>
      <c r="Q34" s="58">
        <f t="shared" si="11"/>
        <v>0.3866190139753507</v>
      </c>
    </row>
    <row r="35" spans="13:17" ht="20.100000000000001" customHeight="1" x14ac:dyDescent="0.15">
      <c r="M35" s="14" t="s">
        <v>137</v>
      </c>
      <c r="N35" s="58">
        <f t="shared" si="8"/>
        <v>0.38497945363427222</v>
      </c>
      <c r="O35" s="58">
        <f t="shared" si="9"/>
        <v>3.4615059953915943E-2</v>
      </c>
      <c r="P35" s="58">
        <f t="shared" si="10"/>
        <v>0.17084966776544966</v>
      </c>
      <c r="Q35" s="58">
        <f t="shared" si="11"/>
        <v>0.40955581864636209</v>
      </c>
    </row>
    <row r="36" spans="13:17" ht="20.100000000000001" customHeight="1" x14ac:dyDescent="0.15">
      <c r="M36" s="14" t="s">
        <v>138</v>
      </c>
      <c r="N36" s="58">
        <f t="shared" si="8"/>
        <v>0.4182082545871581</v>
      </c>
      <c r="O36" s="58">
        <f t="shared" si="9"/>
        <v>2.6690197263582668E-2</v>
      </c>
      <c r="P36" s="58">
        <f t="shared" si="10"/>
        <v>0.19885818396021174</v>
      </c>
      <c r="Q36" s="58">
        <f t="shared" si="11"/>
        <v>0.3562433641890474</v>
      </c>
    </row>
    <row r="37" spans="13:17" ht="20.100000000000001" customHeight="1" x14ac:dyDescent="0.15">
      <c r="M37" s="14" t="s">
        <v>139</v>
      </c>
      <c r="N37" s="58">
        <f t="shared" si="8"/>
        <v>0.37818710831651497</v>
      </c>
      <c r="O37" s="58">
        <f t="shared" si="9"/>
        <v>3.2316914907490592E-2</v>
      </c>
      <c r="P37" s="58">
        <f t="shared" si="10"/>
        <v>0.11266122061376407</v>
      </c>
      <c r="Q37" s="58">
        <f t="shared" si="11"/>
        <v>0.47683475616223031</v>
      </c>
    </row>
    <row r="38" spans="13:17" ht="20.100000000000001" customHeight="1" x14ac:dyDescent="0.15"/>
    <row r="39" spans="13:17" ht="20.100000000000001" customHeight="1" x14ac:dyDescent="0.15"/>
    <row r="40" spans="13:17" ht="20.100000000000001" customHeight="1" x14ac:dyDescent="0.15"/>
    <row r="41" spans="13:17" ht="20.100000000000001" customHeight="1" x14ac:dyDescent="0.15"/>
    <row r="42" spans="13:17" ht="20.100000000000001" customHeight="1" x14ac:dyDescent="0.15"/>
    <row r="43" spans="13:17" ht="20.100000000000001" customHeight="1" x14ac:dyDescent="0.15"/>
    <row r="44" spans="13:17" ht="20.100000000000001" customHeight="1" x14ac:dyDescent="0.15"/>
    <row r="45" spans="13:17" ht="20.100000000000001" customHeight="1" x14ac:dyDescent="0.15"/>
    <row r="46" spans="13:17" ht="20.100000000000001" customHeight="1" x14ac:dyDescent="0.15"/>
    <row r="47" spans="13:17" ht="20.100000000000001" customHeight="1" x14ac:dyDescent="0.15"/>
    <row r="48" spans="13:17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spans="4:11" ht="20.100000000000001" customHeight="1" x14ac:dyDescent="0.15"/>
    <row r="98" spans="4:11" ht="20.100000000000001" customHeight="1" x14ac:dyDescent="0.15"/>
    <row r="99" spans="4:11" ht="20.100000000000001" customHeight="1" x14ac:dyDescent="0.15"/>
    <row r="100" spans="4:11" ht="20.100000000000001" customHeight="1" x14ac:dyDescent="0.15"/>
    <row r="101" spans="4:11" ht="20.100000000000001" customHeight="1" x14ac:dyDescent="0.15"/>
    <row r="102" spans="4:11" ht="20.100000000000001" customHeight="1" x14ac:dyDescent="0.15"/>
    <row r="103" spans="4:11" ht="20.100000000000001" customHeight="1" x14ac:dyDescent="0.15"/>
    <row r="104" spans="4:11" ht="20.100000000000001" customHeight="1" x14ac:dyDescent="0.15"/>
    <row r="105" spans="4:11" ht="20.100000000000001" customHeight="1" x14ac:dyDescent="0.15"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</row>
    <row r="106" spans="4:11" ht="20.100000000000001" customHeight="1" x14ac:dyDescent="0.15"/>
    <row r="107" spans="4:11" ht="20.100000000000001" customHeight="1" x14ac:dyDescent="0.15"/>
    <row r="108" spans="4:11" ht="20.100000000000001" customHeight="1" x14ac:dyDescent="0.15"/>
    <row r="109" spans="4:11" ht="20.100000000000001" customHeight="1" x14ac:dyDescent="0.15"/>
  </sheetData>
  <mergeCells count="13">
    <mergeCell ref="F3:G3"/>
    <mergeCell ref="H3:I3"/>
    <mergeCell ref="J3:K3"/>
    <mergeCell ref="B3:C4"/>
    <mergeCell ref="B9:C9"/>
    <mergeCell ref="B10:C10"/>
    <mergeCell ref="B11:C11"/>
    <mergeCell ref="B12:C12"/>
    <mergeCell ref="D3:E3"/>
    <mergeCell ref="B5:C5"/>
    <mergeCell ref="B6:C6"/>
    <mergeCell ref="B7:C7"/>
    <mergeCell ref="B8:C8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101"/>
  <sheetViews>
    <sheetView zoomScaleNormal="100" workbookViewId="0"/>
  </sheetViews>
  <sheetFormatPr defaultRowHeight="13.5" x14ac:dyDescent="0.15"/>
  <cols>
    <col min="1" max="1" width="2.375" customWidth="1"/>
    <col min="2" max="2" width="5.625" customWidth="1"/>
    <col min="3" max="4" width="14.625" customWidth="1"/>
    <col min="5" max="8" width="12.625" customWidth="1"/>
  </cols>
  <sheetData>
    <row r="1" spans="1:14" s="14" customFormat="1" ht="20.100000000000001" customHeight="1" x14ac:dyDescent="0.15">
      <c r="A1" s="104" t="s">
        <v>97</v>
      </c>
    </row>
    <row r="2" spans="1:14" s="14" customFormat="1" ht="20.100000000000001" customHeight="1" x14ac:dyDescent="0.15"/>
    <row r="3" spans="1:14" s="14" customFormat="1" ht="20.100000000000001" customHeight="1" x14ac:dyDescent="0.15">
      <c r="B3" s="191" t="s">
        <v>49</v>
      </c>
      <c r="C3" s="215"/>
      <c r="D3" s="216"/>
      <c r="E3" s="219" t="s">
        <v>47</v>
      </c>
      <c r="F3" s="204" t="s">
        <v>98</v>
      </c>
      <c r="G3" s="219" t="s">
        <v>52</v>
      </c>
      <c r="H3" s="204" t="s">
        <v>98</v>
      </c>
    </row>
    <row r="4" spans="1:14" s="14" customFormat="1" ht="20.100000000000001" customHeight="1" thickBot="1" x14ac:dyDescent="0.2">
      <c r="B4" s="192"/>
      <c r="C4" s="217"/>
      <c r="D4" s="218"/>
      <c r="E4" s="220"/>
      <c r="F4" s="205"/>
      <c r="G4" s="220"/>
      <c r="H4" s="205"/>
      <c r="N4" s="24"/>
    </row>
    <row r="5" spans="1:14" s="14" customFormat="1" ht="20.100000000000001" customHeight="1" thickTop="1" x14ac:dyDescent="0.15">
      <c r="B5" s="206" t="s">
        <v>64</v>
      </c>
      <c r="C5" s="209" t="s">
        <v>3</v>
      </c>
      <c r="D5" s="210"/>
      <c r="E5" s="148">
        <v>4954</v>
      </c>
      <c r="F5" s="149">
        <f>E5/SUM(E$5:E$15)</f>
        <v>0.16611897257058547</v>
      </c>
      <c r="G5" s="150">
        <v>296128.37</v>
      </c>
      <c r="H5" s="151">
        <f>G5/SUM(G$5:G$15)</f>
        <v>0.15533259638985397</v>
      </c>
      <c r="N5" s="24"/>
    </row>
    <row r="6" spans="1:14" s="14" customFormat="1" ht="20.100000000000001" customHeight="1" x14ac:dyDescent="0.15">
      <c r="B6" s="207"/>
      <c r="C6" s="211" t="s">
        <v>8</v>
      </c>
      <c r="D6" s="212"/>
      <c r="E6" s="152">
        <v>178</v>
      </c>
      <c r="F6" s="153">
        <f t="shared" ref="F6:F15" si="0">E6/SUM(E$5:E$15)</f>
        <v>5.9687479042317753E-3</v>
      </c>
      <c r="G6" s="154">
        <v>13449.340000000004</v>
      </c>
      <c r="H6" s="155">
        <f t="shared" ref="H6:H15" si="1">G6/SUM(G$5:G$15)</f>
        <v>7.0547813501621584E-3</v>
      </c>
      <c r="N6" s="24"/>
    </row>
    <row r="7" spans="1:14" s="14" customFormat="1" ht="20.100000000000001" customHeight="1" x14ac:dyDescent="0.15">
      <c r="B7" s="207"/>
      <c r="C7" s="211" t="s">
        <v>9</v>
      </c>
      <c r="D7" s="212"/>
      <c r="E7" s="152">
        <v>1448</v>
      </c>
      <c r="F7" s="153">
        <f t="shared" si="0"/>
        <v>4.8554758232177586E-2</v>
      </c>
      <c r="G7" s="154">
        <v>70886.739999999991</v>
      </c>
      <c r="H7" s="155">
        <f t="shared" si="1"/>
        <v>3.7183270801823258E-2</v>
      </c>
      <c r="N7" s="24"/>
    </row>
    <row r="8" spans="1:14" s="14" customFormat="1" ht="20.100000000000001" customHeight="1" x14ac:dyDescent="0.15">
      <c r="B8" s="207"/>
      <c r="C8" s="211" t="s">
        <v>10</v>
      </c>
      <c r="D8" s="212"/>
      <c r="E8" s="152">
        <v>312</v>
      </c>
      <c r="F8" s="153">
        <f t="shared" si="0"/>
        <v>1.0462074978204011E-2</v>
      </c>
      <c r="G8" s="154">
        <v>13701.28</v>
      </c>
      <c r="H8" s="155">
        <f t="shared" si="1"/>
        <v>7.186935166881776E-3</v>
      </c>
      <c r="N8" s="24"/>
    </row>
    <row r="9" spans="1:14" s="14" customFormat="1" ht="20.100000000000001" customHeight="1" x14ac:dyDescent="0.15">
      <c r="B9" s="207"/>
      <c r="C9" s="213" t="s">
        <v>66</v>
      </c>
      <c r="D9" s="214"/>
      <c r="E9" s="152">
        <v>3035</v>
      </c>
      <c r="F9" s="153">
        <f t="shared" si="0"/>
        <v>0.10177050499631145</v>
      </c>
      <c r="G9" s="154">
        <v>40367.220000000008</v>
      </c>
      <c r="H9" s="155">
        <f t="shared" si="1"/>
        <v>2.117441531063181E-2</v>
      </c>
      <c r="N9" s="24"/>
    </row>
    <row r="10" spans="1:14" s="14" customFormat="1" ht="20.100000000000001" customHeight="1" x14ac:dyDescent="0.15">
      <c r="B10" s="207"/>
      <c r="C10" s="211" t="s">
        <v>50</v>
      </c>
      <c r="D10" s="212"/>
      <c r="E10" s="152">
        <v>6201</v>
      </c>
      <c r="F10" s="153">
        <f t="shared" si="0"/>
        <v>0.20793374019180472</v>
      </c>
      <c r="G10" s="154">
        <v>684968.31</v>
      </c>
      <c r="H10" s="155">
        <f t="shared" si="1"/>
        <v>0.35929656465224991</v>
      </c>
      <c r="N10" s="24"/>
    </row>
    <row r="11" spans="1:14" s="14" customFormat="1" ht="20.100000000000001" customHeight="1" x14ac:dyDescent="0.15">
      <c r="B11" s="207"/>
      <c r="C11" s="211" t="s">
        <v>51</v>
      </c>
      <c r="D11" s="212"/>
      <c r="E11" s="152">
        <v>3161</v>
      </c>
      <c r="F11" s="153">
        <f t="shared" si="0"/>
        <v>0.10599557373750922</v>
      </c>
      <c r="G11" s="154">
        <v>298165.41999999993</v>
      </c>
      <c r="H11" s="155">
        <f t="shared" si="1"/>
        <v>0.15640112037313844</v>
      </c>
      <c r="N11" s="24"/>
    </row>
    <row r="12" spans="1:14" s="14" customFormat="1" ht="20.100000000000001" customHeight="1" x14ac:dyDescent="0.15">
      <c r="B12" s="207"/>
      <c r="C12" s="213" t="s">
        <v>67</v>
      </c>
      <c r="D12" s="214"/>
      <c r="E12" s="152">
        <v>1370</v>
      </c>
      <c r="F12" s="153">
        <f t="shared" si="0"/>
        <v>4.5939239487626585E-2</v>
      </c>
      <c r="G12" s="154">
        <v>144216.06999999998</v>
      </c>
      <c r="H12" s="155">
        <f t="shared" si="1"/>
        <v>7.5647789484813363E-2</v>
      </c>
      <c r="N12" s="24"/>
    </row>
    <row r="13" spans="1:14" s="14" customFormat="1" ht="20.100000000000001" customHeight="1" x14ac:dyDescent="0.15">
      <c r="B13" s="207"/>
      <c r="C13" s="213" t="s">
        <v>68</v>
      </c>
      <c r="D13" s="214"/>
      <c r="E13" s="152">
        <v>272</v>
      </c>
      <c r="F13" s="153">
        <f t="shared" si="0"/>
        <v>9.1207833143317017E-3</v>
      </c>
      <c r="G13" s="154">
        <v>17887.59</v>
      </c>
      <c r="H13" s="155">
        <f t="shared" si="1"/>
        <v>9.3828423053731319E-3</v>
      </c>
      <c r="N13" s="24"/>
    </row>
    <row r="14" spans="1:14" s="14" customFormat="1" ht="20.100000000000001" customHeight="1" x14ac:dyDescent="0.15">
      <c r="B14" s="207"/>
      <c r="C14" s="213" t="s">
        <v>69</v>
      </c>
      <c r="D14" s="214"/>
      <c r="E14" s="152">
        <v>1066</v>
      </c>
      <c r="F14" s="153">
        <f t="shared" si="0"/>
        <v>3.5745422842197033E-2</v>
      </c>
      <c r="G14" s="154">
        <v>223350.78</v>
      </c>
      <c r="H14" s="155">
        <f t="shared" si="1"/>
        <v>0.11715749005439453</v>
      </c>
      <c r="N14" s="24"/>
    </row>
    <row r="15" spans="1:14" s="14" customFormat="1" ht="20.100000000000001" customHeight="1" x14ac:dyDescent="0.15">
      <c r="B15" s="208"/>
      <c r="C15" s="221" t="s">
        <v>70</v>
      </c>
      <c r="D15" s="222"/>
      <c r="E15" s="156">
        <v>7825</v>
      </c>
      <c r="F15" s="157">
        <f t="shared" si="0"/>
        <v>0.26239018174502043</v>
      </c>
      <c r="G15" s="158">
        <v>103293.74</v>
      </c>
      <c r="H15" s="159">
        <f t="shared" si="1"/>
        <v>5.4182194110677456E-2</v>
      </c>
      <c r="N15" s="24"/>
    </row>
    <row r="16" spans="1:14" s="14" customFormat="1" ht="20.100000000000001" customHeight="1" x14ac:dyDescent="0.15">
      <c r="B16" s="223" t="s">
        <v>65</v>
      </c>
      <c r="C16" s="224" t="s">
        <v>81</v>
      </c>
      <c r="D16" s="225"/>
      <c r="E16" s="160">
        <v>204</v>
      </c>
      <c r="F16" s="161">
        <f>E16/SUM(E$16:E$26)</f>
        <v>2.6275115919629059E-2</v>
      </c>
      <c r="G16" s="162">
        <v>4015.57</v>
      </c>
      <c r="H16" s="163">
        <f>G16/SUM(G$16:G$26)</f>
        <v>2.6578277371111011E-2</v>
      </c>
    </row>
    <row r="17" spans="2:8" s="14" customFormat="1" ht="20.100000000000001" customHeight="1" x14ac:dyDescent="0.15">
      <c r="B17" s="207"/>
      <c r="C17" s="213" t="s">
        <v>82</v>
      </c>
      <c r="D17" s="214"/>
      <c r="E17" s="152">
        <v>2</v>
      </c>
      <c r="F17" s="153">
        <f t="shared" ref="F17:F26" si="2">E17/SUM(E$16:E$26)</f>
        <v>2.5759917568263783E-4</v>
      </c>
      <c r="G17" s="154">
        <v>88.22999999999999</v>
      </c>
      <c r="H17" s="155">
        <f t="shared" ref="H17:H26" si="3">G17/SUM(G$16:G$26)</f>
        <v>5.8397722177751211E-4</v>
      </c>
    </row>
    <row r="18" spans="2:8" s="14" customFormat="1" ht="20.100000000000001" customHeight="1" x14ac:dyDescent="0.15">
      <c r="B18" s="207"/>
      <c r="C18" s="213" t="s">
        <v>83</v>
      </c>
      <c r="D18" s="214"/>
      <c r="E18" s="152">
        <v>437</v>
      </c>
      <c r="F18" s="153">
        <f t="shared" si="2"/>
        <v>5.6285419886656363E-2</v>
      </c>
      <c r="G18" s="154">
        <v>14121.739999999998</v>
      </c>
      <c r="H18" s="155">
        <f t="shared" si="3"/>
        <v>9.34690523842725E-2</v>
      </c>
    </row>
    <row r="19" spans="2:8" s="14" customFormat="1" ht="20.100000000000001" customHeight="1" x14ac:dyDescent="0.15">
      <c r="B19" s="207"/>
      <c r="C19" s="213" t="s">
        <v>84</v>
      </c>
      <c r="D19" s="214"/>
      <c r="E19" s="152">
        <v>80</v>
      </c>
      <c r="F19" s="153">
        <f t="shared" si="2"/>
        <v>1.0303967027305513E-2</v>
      </c>
      <c r="G19" s="154">
        <v>2846.4800000000005</v>
      </c>
      <c r="H19" s="155">
        <f t="shared" si="3"/>
        <v>1.8840297883319201E-2</v>
      </c>
    </row>
    <row r="20" spans="2:8" s="14" customFormat="1" ht="20.100000000000001" customHeight="1" x14ac:dyDescent="0.15">
      <c r="B20" s="207"/>
      <c r="C20" s="213" t="s">
        <v>85</v>
      </c>
      <c r="D20" s="214"/>
      <c r="E20" s="152">
        <v>323</v>
      </c>
      <c r="F20" s="153">
        <f t="shared" si="2"/>
        <v>4.1602266872746006E-2</v>
      </c>
      <c r="G20" s="154">
        <v>3978.0899999999997</v>
      </c>
      <c r="H20" s="155">
        <f t="shared" si="3"/>
        <v>2.6330204535655707E-2</v>
      </c>
    </row>
    <row r="21" spans="2:8" s="14" customFormat="1" ht="20.100000000000001" customHeight="1" x14ac:dyDescent="0.15">
      <c r="B21" s="207"/>
      <c r="C21" s="213" t="s">
        <v>86</v>
      </c>
      <c r="D21" s="214"/>
      <c r="E21" s="152">
        <v>346</v>
      </c>
      <c r="F21" s="153">
        <f t="shared" si="2"/>
        <v>4.4564657393096341E-2</v>
      </c>
      <c r="G21" s="154">
        <v>9729.7999999999993</v>
      </c>
      <c r="H21" s="155">
        <f t="shared" si="3"/>
        <v>6.4399655133750844E-2</v>
      </c>
    </row>
    <row r="22" spans="2:8" s="14" customFormat="1" ht="20.100000000000001" customHeight="1" x14ac:dyDescent="0.15">
      <c r="B22" s="207"/>
      <c r="C22" s="213" t="s">
        <v>87</v>
      </c>
      <c r="D22" s="214"/>
      <c r="E22" s="152">
        <v>2114</v>
      </c>
      <c r="F22" s="153">
        <f t="shared" si="2"/>
        <v>0.27228232869654817</v>
      </c>
      <c r="G22" s="154">
        <v>67756.2</v>
      </c>
      <c r="H22" s="155">
        <f t="shared" si="3"/>
        <v>0.4484651188280796</v>
      </c>
    </row>
    <row r="23" spans="2:8" s="14" customFormat="1" ht="20.100000000000001" customHeight="1" x14ac:dyDescent="0.15">
      <c r="B23" s="207"/>
      <c r="C23" s="213" t="s">
        <v>88</v>
      </c>
      <c r="D23" s="214"/>
      <c r="E23" s="152">
        <v>81</v>
      </c>
      <c r="F23" s="153">
        <f t="shared" si="2"/>
        <v>1.0432766615146832E-2</v>
      </c>
      <c r="G23" s="154">
        <v>2944.3999999999996</v>
      </c>
      <c r="H23" s="155">
        <f t="shared" si="3"/>
        <v>1.9488411331765914E-2</v>
      </c>
    </row>
    <row r="24" spans="2:8" s="14" customFormat="1" ht="20.100000000000001" customHeight="1" x14ac:dyDescent="0.15">
      <c r="B24" s="207"/>
      <c r="C24" s="213" t="s">
        <v>89</v>
      </c>
      <c r="D24" s="214"/>
      <c r="E24" s="152">
        <v>11</v>
      </c>
      <c r="F24" s="153">
        <f t="shared" si="2"/>
        <v>1.4167954662545081E-3</v>
      </c>
      <c r="G24" s="154">
        <v>425.60999999999996</v>
      </c>
      <c r="H24" s="155">
        <f t="shared" si="3"/>
        <v>2.8170298692137244E-3</v>
      </c>
    </row>
    <row r="25" spans="2:8" s="14" customFormat="1" ht="20.100000000000001" customHeight="1" x14ac:dyDescent="0.15">
      <c r="B25" s="207"/>
      <c r="C25" s="213" t="s">
        <v>90</v>
      </c>
      <c r="D25" s="214"/>
      <c r="E25" s="152">
        <v>255</v>
      </c>
      <c r="F25" s="153">
        <f t="shared" si="2"/>
        <v>3.2843894899536319E-2</v>
      </c>
      <c r="G25" s="154">
        <v>21145.879999999997</v>
      </c>
      <c r="H25" s="155">
        <f t="shared" si="3"/>
        <v>0.13996046984518482</v>
      </c>
    </row>
    <row r="26" spans="2:8" s="14" customFormat="1" ht="20.100000000000001" customHeight="1" x14ac:dyDescent="0.15">
      <c r="B26" s="208"/>
      <c r="C26" s="221" t="s">
        <v>91</v>
      </c>
      <c r="D26" s="222"/>
      <c r="E26" s="156">
        <v>3911</v>
      </c>
      <c r="F26" s="157">
        <f t="shared" si="2"/>
        <v>0.50373518804739825</v>
      </c>
      <c r="G26" s="158">
        <v>24032.660000000003</v>
      </c>
      <c r="H26" s="159">
        <f t="shared" si="3"/>
        <v>0.15906750559586927</v>
      </c>
    </row>
    <row r="27" spans="2:8" s="14" customFormat="1" ht="20.100000000000001" customHeight="1" x14ac:dyDescent="0.15">
      <c r="B27" s="232" t="s">
        <v>80</v>
      </c>
      <c r="C27" s="224" t="s">
        <v>71</v>
      </c>
      <c r="D27" s="225"/>
      <c r="E27" s="160">
        <v>103</v>
      </c>
      <c r="F27" s="161">
        <f>E27/SUM(E$27:E$36)</f>
        <v>3.5201640464798359E-2</v>
      </c>
      <c r="G27" s="162">
        <v>12969.900000000001</v>
      </c>
      <c r="H27" s="163">
        <f>G27/SUM(G$27:G$36)</f>
        <v>1.8377102061969259E-2</v>
      </c>
    </row>
    <row r="28" spans="2:8" s="14" customFormat="1" ht="20.100000000000001" customHeight="1" x14ac:dyDescent="0.15">
      <c r="B28" s="233"/>
      <c r="C28" s="213" t="s">
        <v>72</v>
      </c>
      <c r="D28" s="214"/>
      <c r="E28" s="152">
        <v>2</v>
      </c>
      <c r="F28" s="153">
        <f t="shared" ref="F28:F36" si="4">E28/SUM(E$27:E$36)</f>
        <v>6.8352699931647305E-4</v>
      </c>
      <c r="G28" s="154">
        <v>242.55</v>
      </c>
      <c r="H28" s="155">
        <f t="shared" ref="H28:H36" si="5">G28/SUM(G$27:G$36)</f>
        <v>3.4367004411218615E-4</v>
      </c>
    </row>
    <row r="29" spans="2:8" s="14" customFormat="1" ht="20.100000000000001" customHeight="1" x14ac:dyDescent="0.15">
      <c r="B29" s="233"/>
      <c r="C29" s="213" t="s">
        <v>73</v>
      </c>
      <c r="D29" s="214"/>
      <c r="E29" s="152">
        <v>172</v>
      </c>
      <c r="F29" s="153">
        <f t="shared" si="4"/>
        <v>5.878332194121668E-2</v>
      </c>
      <c r="G29" s="154">
        <v>27400.06</v>
      </c>
      <c r="H29" s="155">
        <f t="shared" si="5"/>
        <v>3.8823252232020398E-2</v>
      </c>
    </row>
    <row r="30" spans="2:8" s="14" customFormat="1" ht="20.100000000000001" customHeight="1" x14ac:dyDescent="0.15">
      <c r="B30" s="233"/>
      <c r="C30" s="213" t="s">
        <v>74</v>
      </c>
      <c r="D30" s="214"/>
      <c r="E30" s="152">
        <v>5</v>
      </c>
      <c r="F30" s="153">
        <f t="shared" si="4"/>
        <v>1.7088174982911825E-3</v>
      </c>
      <c r="G30" s="154">
        <v>170.41</v>
      </c>
      <c r="H30" s="155">
        <f t="shared" si="5"/>
        <v>2.4145459582419144E-4</v>
      </c>
    </row>
    <row r="31" spans="2:8" s="14" customFormat="1" ht="20.100000000000001" customHeight="1" x14ac:dyDescent="0.15">
      <c r="B31" s="233"/>
      <c r="C31" s="213" t="s">
        <v>75</v>
      </c>
      <c r="D31" s="214"/>
      <c r="E31" s="152">
        <v>533</v>
      </c>
      <c r="F31" s="153">
        <f t="shared" si="4"/>
        <v>0.18215994531784005</v>
      </c>
      <c r="G31" s="154">
        <v>113122.03000000003</v>
      </c>
      <c r="H31" s="155">
        <f t="shared" si="5"/>
        <v>0.16028304696004969</v>
      </c>
    </row>
    <row r="32" spans="2:8" s="14" customFormat="1" ht="20.100000000000001" customHeight="1" x14ac:dyDescent="0.15">
      <c r="B32" s="233"/>
      <c r="C32" s="213" t="s">
        <v>76</v>
      </c>
      <c r="D32" s="214"/>
      <c r="E32" s="152">
        <v>120</v>
      </c>
      <c r="F32" s="153">
        <f t="shared" si="4"/>
        <v>4.1011619958988381E-2</v>
      </c>
      <c r="G32" s="154">
        <v>7345.86</v>
      </c>
      <c r="H32" s="155">
        <f t="shared" si="5"/>
        <v>1.0408377778775277E-2</v>
      </c>
    </row>
    <row r="33" spans="2:8" s="14" customFormat="1" ht="20.100000000000001" customHeight="1" x14ac:dyDescent="0.15">
      <c r="B33" s="233"/>
      <c r="C33" s="213" t="s">
        <v>77</v>
      </c>
      <c r="D33" s="214"/>
      <c r="E33" s="152">
        <v>1929</v>
      </c>
      <c r="F33" s="153">
        <f t="shared" si="4"/>
        <v>0.65926179084073822</v>
      </c>
      <c r="G33" s="154">
        <v>530349.53</v>
      </c>
      <c r="H33" s="155">
        <f t="shared" si="5"/>
        <v>0.75145432434540171</v>
      </c>
    </row>
    <row r="34" spans="2:8" s="14" customFormat="1" ht="20.100000000000001" customHeight="1" x14ac:dyDescent="0.15">
      <c r="B34" s="233"/>
      <c r="C34" s="213" t="s">
        <v>78</v>
      </c>
      <c r="D34" s="214"/>
      <c r="E34" s="152">
        <v>23</v>
      </c>
      <c r="F34" s="153">
        <f t="shared" si="4"/>
        <v>7.8605604921394394E-3</v>
      </c>
      <c r="G34" s="154">
        <v>5813.119999999999</v>
      </c>
      <c r="H34" s="155">
        <f t="shared" si="5"/>
        <v>8.2366324750749575E-3</v>
      </c>
    </row>
    <row r="35" spans="2:8" s="14" customFormat="1" ht="20.100000000000001" customHeight="1" x14ac:dyDescent="0.15">
      <c r="B35" s="233"/>
      <c r="C35" s="213" t="s">
        <v>79</v>
      </c>
      <c r="D35" s="214"/>
      <c r="E35" s="152">
        <v>29</v>
      </c>
      <c r="F35" s="153">
        <f t="shared" si="4"/>
        <v>9.9111414900888584E-3</v>
      </c>
      <c r="G35" s="154">
        <v>6292.11</v>
      </c>
      <c r="H35" s="155">
        <f t="shared" si="5"/>
        <v>8.9153152803905476E-3</v>
      </c>
    </row>
    <row r="36" spans="2:8" s="14" customFormat="1" ht="20.100000000000001" customHeight="1" x14ac:dyDescent="0.15">
      <c r="B36" s="233"/>
      <c r="C36" s="221" t="s">
        <v>92</v>
      </c>
      <c r="D36" s="222"/>
      <c r="E36" s="156">
        <v>10</v>
      </c>
      <c r="F36" s="157">
        <f t="shared" si="4"/>
        <v>3.4176349965823649E-3</v>
      </c>
      <c r="G36" s="158">
        <v>2058.5899999999997</v>
      </c>
      <c r="H36" s="159">
        <f t="shared" si="5"/>
        <v>2.916824226381798E-3</v>
      </c>
    </row>
    <row r="37" spans="2:8" s="14" customFormat="1" ht="20.100000000000001" customHeight="1" x14ac:dyDescent="0.15">
      <c r="B37" s="229" t="s">
        <v>93</v>
      </c>
      <c r="C37" s="224" t="s">
        <v>94</v>
      </c>
      <c r="D37" s="225"/>
      <c r="E37" s="160">
        <v>3568</v>
      </c>
      <c r="F37" s="161">
        <f>E37/SUM(E$37:E$39)</f>
        <v>0.52432035268185162</v>
      </c>
      <c r="G37" s="162">
        <v>955179.76</v>
      </c>
      <c r="H37" s="163">
        <f>G37/SUM(G$37:G$39)</f>
        <v>0.48655609682785589</v>
      </c>
    </row>
    <row r="38" spans="2:8" s="14" customFormat="1" ht="20.100000000000001" customHeight="1" x14ac:dyDescent="0.15">
      <c r="B38" s="230"/>
      <c r="C38" s="213" t="s">
        <v>95</v>
      </c>
      <c r="D38" s="214"/>
      <c r="E38" s="152">
        <v>2681</v>
      </c>
      <c r="F38" s="153">
        <f t="shared" ref="F38:F39" si="6">E38/SUM(E$37:E$39)</f>
        <v>0.39397501836884646</v>
      </c>
      <c r="G38" s="154">
        <v>797840.69000000041</v>
      </c>
      <c r="H38" s="155">
        <f t="shared" ref="H38:H39" si="7">G38/SUM(G$37:G$39)</f>
        <v>0.40640962913289069</v>
      </c>
    </row>
    <row r="39" spans="2:8" s="14" customFormat="1" ht="20.100000000000001" customHeight="1" x14ac:dyDescent="0.15">
      <c r="B39" s="231"/>
      <c r="C39" s="221" t="s">
        <v>96</v>
      </c>
      <c r="D39" s="222"/>
      <c r="E39" s="156">
        <v>556</v>
      </c>
      <c r="F39" s="157">
        <f t="shared" si="6"/>
        <v>8.1704628949301986E-2</v>
      </c>
      <c r="G39" s="158">
        <v>210123.71</v>
      </c>
      <c r="H39" s="159">
        <f t="shared" si="7"/>
        <v>0.10703427403925342</v>
      </c>
    </row>
    <row r="40" spans="2:8" s="14" customFormat="1" ht="20.100000000000001" customHeight="1" x14ac:dyDescent="0.15">
      <c r="B40" s="226" t="s">
        <v>111</v>
      </c>
      <c r="C40" s="227"/>
      <c r="D40" s="228"/>
      <c r="E40" s="142">
        <f>SUM(E5:E39)</f>
        <v>47317</v>
      </c>
      <c r="F40" s="164">
        <f>E40/E$40</f>
        <v>1</v>
      </c>
      <c r="G40" s="165">
        <f>SUM(G5:G39)</f>
        <v>4726407.8400000008</v>
      </c>
      <c r="H40" s="166">
        <f>G40/G$40</f>
        <v>1</v>
      </c>
    </row>
    <row r="41" spans="2:8" s="14" customFormat="1" ht="20.100000000000001" customHeight="1" x14ac:dyDescent="0.15">
      <c r="B41" s="83"/>
      <c r="C41" s="83"/>
      <c r="D41" s="83"/>
      <c r="E41" s="84"/>
      <c r="F41" s="84"/>
      <c r="G41" s="85"/>
      <c r="H41" s="86"/>
    </row>
    <row r="42" spans="2:8" s="14" customFormat="1" ht="20.100000000000001" customHeight="1" x14ac:dyDescent="0.15"/>
    <row r="43" spans="2:8" s="14" customFormat="1" ht="20.100000000000001" customHeight="1" x14ac:dyDescent="0.15"/>
    <row r="44" spans="2:8" s="14" customFormat="1" ht="20.100000000000001" customHeight="1" x14ac:dyDescent="0.15"/>
    <row r="45" spans="2:8" s="14" customFormat="1" ht="20.100000000000001" customHeight="1" x14ac:dyDescent="0.15"/>
    <row r="46" spans="2:8" s="14" customFormat="1" ht="20.100000000000001" customHeight="1" x14ac:dyDescent="0.15"/>
    <row r="47" spans="2:8" s="14" customFormat="1" ht="20.100000000000001" customHeight="1" x14ac:dyDescent="0.15"/>
    <row r="48" spans="2:8" s="14" customFormat="1" ht="20.100000000000001" customHeight="1" x14ac:dyDescent="0.15"/>
    <row r="49" s="14" customFormat="1" ht="20.100000000000001" customHeight="1" x14ac:dyDescent="0.15"/>
    <row r="50" s="14" customFormat="1" ht="20.100000000000001" customHeight="1" x14ac:dyDescent="0.15"/>
    <row r="51" s="14" customFormat="1" ht="20.100000000000001" customHeight="1" x14ac:dyDescent="0.15"/>
    <row r="52" s="14" customFormat="1" ht="20.100000000000001" customHeight="1" x14ac:dyDescent="0.15"/>
    <row r="53" s="14" customFormat="1" ht="20.100000000000001" customHeight="1" x14ac:dyDescent="0.15"/>
    <row r="54" s="14" customFormat="1" ht="20.100000000000001" customHeight="1" x14ac:dyDescent="0.15"/>
    <row r="55" s="14" customFormat="1" ht="20.100000000000001" customHeight="1" x14ac:dyDescent="0.15"/>
    <row r="56" s="14" customFormat="1" ht="20.100000000000001" customHeight="1" x14ac:dyDescent="0.15"/>
    <row r="57" s="14" customFormat="1" ht="20.100000000000001" customHeight="1" x14ac:dyDescent="0.15"/>
    <row r="58" s="14" customFormat="1" ht="20.100000000000001" customHeight="1" x14ac:dyDescent="0.15"/>
    <row r="59" s="14" customFormat="1" ht="20.100000000000001" customHeight="1" x14ac:dyDescent="0.15"/>
    <row r="60" s="14" customFormat="1" ht="20.100000000000001" customHeight="1" x14ac:dyDescent="0.15"/>
    <row r="61" s="14" customFormat="1" ht="20.100000000000001" customHeight="1" x14ac:dyDescent="0.15"/>
    <row r="62" s="14" customFormat="1" ht="20.100000000000001" customHeight="1" x14ac:dyDescent="0.15"/>
    <row r="63" s="14" customFormat="1" ht="20.100000000000001" customHeight="1" x14ac:dyDescent="0.15"/>
    <row r="64" s="14" customFormat="1" ht="20.100000000000001" customHeight="1" x14ac:dyDescent="0.15"/>
    <row r="65" s="14" customFormat="1" ht="20.100000000000001" customHeight="1" x14ac:dyDescent="0.15"/>
    <row r="66" s="14" customFormat="1" ht="20.100000000000001" customHeight="1" x14ac:dyDescent="0.15"/>
    <row r="67" s="14" customFormat="1" ht="20.100000000000001" customHeight="1" x14ac:dyDescent="0.15"/>
    <row r="68" s="14" customFormat="1" ht="20.100000000000001" customHeight="1" x14ac:dyDescent="0.15"/>
    <row r="69" s="14" customFormat="1" ht="20.100000000000001" customHeight="1" x14ac:dyDescent="0.15"/>
    <row r="70" s="14" customFormat="1" ht="20.100000000000001" customHeight="1" x14ac:dyDescent="0.15"/>
    <row r="71" s="14" customFormat="1" ht="20.100000000000001" customHeight="1" x14ac:dyDescent="0.15"/>
    <row r="72" s="14" customFormat="1" ht="20.100000000000001" customHeight="1" x14ac:dyDescent="0.15"/>
    <row r="73" s="14" customFormat="1" ht="20.100000000000001" customHeight="1" x14ac:dyDescent="0.15"/>
    <row r="74" s="14" customFormat="1" ht="20.100000000000001" customHeight="1" x14ac:dyDescent="0.15"/>
    <row r="75" s="14" customFormat="1" ht="20.100000000000001" customHeight="1" x14ac:dyDescent="0.15"/>
    <row r="76" s="14" customFormat="1" ht="20.100000000000001" customHeight="1" x14ac:dyDescent="0.15"/>
    <row r="77" s="14" customFormat="1" ht="20.100000000000001" customHeight="1" x14ac:dyDescent="0.15"/>
    <row r="78" s="14" customFormat="1" ht="20.100000000000001" customHeight="1" x14ac:dyDescent="0.15"/>
    <row r="79" s="14" customFormat="1" ht="20.100000000000001" customHeight="1" x14ac:dyDescent="0.15"/>
    <row r="80" s="14" customFormat="1" ht="20.100000000000001" customHeight="1" x14ac:dyDescent="0.15"/>
    <row r="81" s="14" customFormat="1" ht="20.100000000000001" customHeight="1" x14ac:dyDescent="0.15"/>
    <row r="82" s="14" customFormat="1" ht="20.100000000000001" customHeight="1" x14ac:dyDescent="0.15"/>
    <row r="83" s="14" customFormat="1" ht="20.100000000000001" customHeight="1" x14ac:dyDescent="0.15"/>
    <row r="84" s="14" customFormat="1" ht="20.100000000000001" customHeight="1" x14ac:dyDescent="0.15"/>
    <row r="85" s="14" customFormat="1" ht="20.100000000000001" customHeight="1" x14ac:dyDescent="0.15"/>
    <row r="86" s="14" customFormat="1" ht="20.100000000000001" customHeight="1" x14ac:dyDescent="0.15"/>
    <row r="87" s="14" customFormat="1" ht="20.100000000000001" customHeight="1" x14ac:dyDescent="0.15"/>
    <row r="88" s="14" customFormat="1" ht="20.100000000000001" customHeight="1" x14ac:dyDescent="0.15"/>
    <row r="89" s="14" customFormat="1" ht="20.100000000000001" customHeight="1" x14ac:dyDescent="0.15"/>
    <row r="90" s="14" customFormat="1" ht="20.100000000000001" customHeight="1" x14ac:dyDescent="0.15"/>
    <row r="91" s="14" customFormat="1" ht="20.100000000000001" customHeight="1" x14ac:dyDescent="0.15"/>
    <row r="92" s="14" customFormat="1" ht="20.100000000000001" customHeight="1" x14ac:dyDescent="0.15"/>
    <row r="93" s="14" customFormat="1" ht="20.100000000000001" customHeight="1" x14ac:dyDescent="0.15"/>
    <row r="94" s="14" customFormat="1" ht="20.100000000000001" customHeight="1" x14ac:dyDescent="0.15"/>
    <row r="95" s="14" customFormat="1" ht="20.100000000000001" customHeight="1" x14ac:dyDescent="0.15"/>
    <row r="96" s="14" customFormat="1" ht="20.100000000000001" customHeight="1" x14ac:dyDescent="0.15"/>
    <row r="97" s="14" customFormat="1" ht="20.100000000000001" customHeight="1" x14ac:dyDescent="0.15"/>
    <row r="98" s="14" customFormat="1" ht="20.100000000000001" customHeight="1" x14ac:dyDescent="0.15"/>
    <row r="99" s="14" customFormat="1" ht="20.100000000000001" customHeight="1" x14ac:dyDescent="0.15"/>
    <row r="100" s="14" customFormat="1" ht="20.100000000000001" customHeight="1" x14ac:dyDescent="0.15"/>
    <row r="101" s="14" customFormat="1" ht="20.100000000000001" customHeight="1" x14ac:dyDescent="0.15"/>
  </sheetData>
  <mergeCells count="45">
    <mergeCell ref="B40:D40"/>
    <mergeCell ref="C33:D33"/>
    <mergeCell ref="C34:D34"/>
    <mergeCell ref="C35:D35"/>
    <mergeCell ref="C36:D36"/>
    <mergeCell ref="B37:B39"/>
    <mergeCell ref="C37:D37"/>
    <mergeCell ref="C38:D38"/>
    <mergeCell ref="C39:D39"/>
    <mergeCell ref="B27:B36"/>
    <mergeCell ref="C27:D27"/>
    <mergeCell ref="C28:D28"/>
    <mergeCell ref="C29:D29"/>
    <mergeCell ref="C30:D30"/>
    <mergeCell ref="C31:D31"/>
    <mergeCell ref="C32:D32"/>
    <mergeCell ref="C15:D15"/>
    <mergeCell ref="B16:B26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H3:H4"/>
    <mergeCell ref="B5:B15"/>
    <mergeCell ref="C5:D5"/>
    <mergeCell ref="C6:D6"/>
    <mergeCell ref="C7:D7"/>
    <mergeCell ref="C8:D8"/>
    <mergeCell ref="C14:D14"/>
    <mergeCell ref="B3:D4"/>
    <mergeCell ref="E3:E4"/>
    <mergeCell ref="F3:F4"/>
    <mergeCell ref="G3:G4"/>
    <mergeCell ref="C9:D9"/>
    <mergeCell ref="C10:D10"/>
    <mergeCell ref="C11:D11"/>
    <mergeCell ref="C12:D12"/>
    <mergeCell ref="C13:D13"/>
  </mergeCells>
  <phoneticPr fontId="2"/>
  <pageMargins left="0.7" right="0.7" top="0.75" bottom="0.75" header="0.3" footer="0.3"/>
  <pageSetup paperSize="9" scale="98" orientation="portrait" r:id="rId1"/>
  <rowBreaks count="1" manualBreakCount="1">
    <brk id="40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50"/>
  <sheetViews>
    <sheetView zoomScaleNormal="100" workbookViewId="0"/>
  </sheetViews>
  <sheetFormatPr defaultRowHeight="13.5" x14ac:dyDescent="0.15"/>
  <cols>
    <col min="4" max="7" width="9.125" bestFit="1" customWidth="1"/>
    <col min="8" max="8" width="10.625" bestFit="1" customWidth="1"/>
    <col min="11" max="11" width="11.75" bestFit="1" customWidth="1"/>
    <col min="13" max="13" width="9.125" bestFit="1" customWidth="1"/>
  </cols>
  <sheetData>
    <row r="1" spans="1:13" s="14" customFormat="1" ht="20.100000000000001" customHeight="1" x14ac:dyDescent="0.15">
      <c r="A1" s="13" t="s">
        <v>141</v>
      </c>
    </row>
    <row r="2" spans="1:13" s="14" customFormat="1" ht="20.100000000000001" customHeight="1" x14ac:dyDescent="0.15"/>
    <row r="3" spans="1:13" s="14" customFormat="1" ht="31.5" customHeight="1" x14ac:dyDescent="0.15">
      <c r="B3" s="236" t="s">
        <v>53</v>
      </c>
      <c r="C3" s="237"/>
      <c r="D3" s="134" t="s">
        <v>55</v>
      </c>
      <c r="E3" s="135" t="s">
        <v>58</v>
      </c>
      <c r="F3" s="135" t="s">
        <v>59</v>
      </c>
      <c r="G3" s="136" t="s">
        <v>56</v>
      </c>
      <c r="H3" s="137" t="s">
        <v>57</v>
      </c>
    </row>
    <row r="4" spans="1:13" s="14" customFormat="1" ht="20.100000000000001" customHeight="1" x14ac:dyDescent="0.15">
      <c r="B4" s="238" t="s">
        <v>27</v>
      </c>
      <c r="C4" s="239"/>
      <c r="D4" s="60">
        <v>3094</v>
      </c>
      <c r="E4" s="65">
        <v>53996.82</v>
      </c>
      <c r="F4" s="65">
        <f>E4*1000/D4</f>
        <v>17452.107304460245</v>
      </c>
      <c r="G4" s="65">
        <v>50030</v>
      </c>
      <c r="H4" s="61">
        <f>F4/G4</f>
        <v>0.34883284638137607</v>
      </c>
      <c r="K4" s="14">
        <f>D4*G4</f>
        <v>154792820</v>
      </c>
      <c r="L4" s="14" t="s">
        <v>27</v>
      </c>
      <c r="M4" s="24">
        <f>G4-F4</f>
        <v>32577.892695539755</v>
      </c>
    </row>
    <row r="5" spans="1:13" s="14" customFormat="1" ht="20.100000000000001" customHeight="1" x14ac:dyDescent="0.15">
      <c r="B5" s="234" t="s">
        <v>28</v>
      </c>
      <c r="C5" s="235"/>
      <c r="D5" s="62">
        <v>3122</v>
      </c>
      <c r="E5" s="66">
        <v>97077.810000000027</v>
      </c>
      <c r="F5" s="66">
        <f t="shared" ref="F5:F13" si="0">E5*1000/D5</f>
        <v>31094.750160153759</v>
      </c>
      <c r="G5" s="66">
        <v>104730</v>
      </c>
      <c r="H5" s="63">
        <f t="shared" ref="H5:H10" si="1">F5/G5</f>
        <v>0.2969039450029004</v>
      </c>
      <c r="K5" s="14">
        <f t="shared" ref="K5:K10" si="2">D5*G5</f>
        <v>326967060</v>
      </c>
      <c r="L5" s="14" t="s">
        <v>28</v>
      </c>
      <c r="M5" s="24">
        <f t="shared" ref="M5:M10" si="3">G5-F5</f>
        <v>73635.249839846249</v>
      </c>
    </row>
    <row r="6" spans="1:13" s="14" customFormat="1" ht="20.100000000000001" customHeight="1" x14ac:dyDescent="0.15">
      <c r="B6" s="234" t="s">
        <v>29</v>
      </c>
      <c r="C6" s="235"/>
      <c r="D6" s="62">
        <v>6122</v>
      </c>
      <c r="E6" s="66">
        <v>572012.34</v>
      </c>
      <c r="F6" s="66">
        <f t="shared" si="0"/>
        <v>93435.53413917021</v>
      </c>
      <c r="G6" s="66">
        <v>166920</v>
      </c>
      <c r="H6" s="63">
        <f t="shared" si="1"/>
        <v>0.55976236603864249</v>
      </c>
      <c r="K6" s="14">
        <f t="shared" si="2"/>
        <v>1021884240</v>
      </c>
      <c r="L6" s="14" t="s">
        <v>29</v>
      </c>
      <c r="M6" s="24">
        <f t="shared" si="3"/>
        <v>73484.46586082979</v>
      </c>
    </row>
    <row r="7" spans="1:13" s="14" customFormat="1" ht="20.100000000000001" customHeight="1" x14ac:dyDescent="0.15">
      <c r="B7" s="234" t="s">
        <v>30</v>
      </c>
      <c r="C7" s="235"/>
      <c r="D7" s="62">
        <v>3540</v>
      </c>
      <c r="E7" s="66">
        <v>423399.04</v>
      </c>
      <c r="F7" s="66">
        <f t="shared" si="0"/>
        <v>119604.24858757062</v>
      </c>
      <c r="G7" s="66">
        <v>196160</v>
      </c>
      <c r="H7" s="63">
        <f t="shared" si="1"/>
        <v>0.6097280209398992</v>
      </c>
      <c r="K7" s="14">
        <f t="shared" si="2"/>
        <v>694406400</v>
      </c>
      <c r="L7" s="14" t="s">
        <v>30</v>
      </c>
      <c r="M7" s="24">
        <f t="shared" si="3"/>
        <v>76555.751412429381</v>
      </c>
    </row>
    <row r="8" spans="1:13" s="14" customFormat="1" ht="20.100000000000001" customHeight="1" x14ac:dyDescent="0.15">
      <c r="B8" s="234" t="s">
        <v>31</v>
      </c>
      <c r="C8" s="235"/>
      <c r="D8" s="62">
        <v>2292</v>
      </c>
      <c r="E8" s="66">
        <v>356866.99999999994</v>
      </c>
      <c r="F8" s="66">
        <f t="shared" si="0"/>
        <v>155701.13438045373</v>
      </c>
      <c r="G8" s="66">
        <v>269310</v>
      </c>
      <c r="H8" s="63">
        <f t="shared" si="1"/>
        <v>0.57814835832480682</v>
      </c>
      <c r="K8" s="14">
        <f t="shared" si="2"/>
        <v>617258520</v>
      </c>
      <c r="L8" s="14" t="s">
        <v>31</v>
      </c>
      <c r="M8" s="24">
        <f t="shared" si="3"/>
        <v>113608.86561954627</v>
      </c>
    </row>
    <row r="9" spans="1:13" s="14" customFormat="1" ht="20.100000000000001" customHeight="1" x14ac:dyDescent="0.15">
      <c r="B9" s="234" t="s">
        <v>32</v>
      </c>
      <c r="C9" s="235"/>
      <c r="D9" s="62">
        <v>1982</v>
      </c>
      <c r="E9" s="66">
        <v>358107.32</v>
      </c>
      <c r="F9" s="66">
        <f t="shared" si="0"/>
        <v>180679.77800201817</v>
      </c>
      <c r="G9" s="66">
        <v>308060</v>
      </c>
      <c r="H9" s="63">
        <f t="shared" si="1"/>
        <v>0.58650840096740298</v>
      </c>
      <c r="K9" s="14">
        <f t="shared" si="2"/>
        <v>610574920</v>
      </c>
      <c r="L9" s="14" t="s">
        <v>32</v>
      </c>
      <c r="M9" s="24">
        <f t="shared" si="3"/>
        <v>127380.22199798183</v>
      </c>
    </row>
    <row r="10" spans="1:13" s="14" customFormat="1" ht="20.100000000000001" customHeight="1" x14ac:dyDescent="0.15">
      <c r="B10" s="240" t="s">
        <v>33</v>
      </c>
      <c r="C10" s="241"/>
      <c r="D10" s="70">
        <v>957</v>
      </c>
      <c r="E10" s="71">
        <v>196039.19</v>
      </c>
      <c r="F10" s="71">
        <f t="shared" si="0"/>
        <v>204847.63845350052</v>
      </c>
      <c r="G10" s="71">
        <v>360650</v>
      </c>
      <c r="H10" s="73">
        <f t="shared" si="1"/>
        <v>0.56799567018854991</v>
      </c>
      <c r="K10" s="14">
        <f t="shared" si="2"/>
        <v>345142050</v>
      </c>
      <c r="L10" s="14" t="s">
        <v>33</v>
      </c>
      <c r="M10" s="24">
        <f t="shared" si="3"/>
        <v>155802.36154649948</v>
      </c>
    </row>
    <row r="11" spans="1:13" s="14" customFormat="1" ht="20.100000000000001" customHeight="1" x14ac:dyDescent="0.15">
      <c r="B11" s="238" t="s">
        <v>60</v>
      </c>
      <c r="C11" s="239"/>
      <c r="D11" s="60">
        <f>SUM(D4:D5)</f>
        <v>6216</v>
      </c>
      <c r="E11" s="65">
        <f>SUM(E4:E5)</f>
        <v>151074.63000000003</v>
      </c>
      <c r="F11" s="65">
        <f t="shared" si="0"/>
        <v>24304.15540540541</v>
      </c>
      <c r="G11" s="80"/>
      <c r="H11" s="61">
        <f>SUM(E4:E5)*1000/SUM(K4:K5)</f>
        <v>0.31358906432806327</v>
      </c>
    </row>
    <row r="12" spans="1:13" s="14" customFormat="1" ht="20.100000000000001" customHeight="1" x14ac:dyDescent="0.15">
      <c r="B12" s="240" t="s">
        <v>54</v>
      </c>
      <c r="C12" s="241"/>
      <c r="D12" s="64">
        <f>SUM(D6:D10)</f>
        <v>14893</v>
      </c>
      <c r="E12" s="76">
        <f>SUM(E6:E10)</f>
        <v>1906424.89</v>
      </c>
      <c r="F12" s="67">
        <f t="shared" si="0"/>
        <v>128008.1172362855</v>
      </c>
      <c r="G12" s="81"/>
      <c r="H12" s="68">
        <f>SUM(E6:E10)*1000/SUM(K6:K10)</f>
        <v>0.57958973663222557</v>
      </c>
    </row>
    <row r="13" spans="1:13" s="14" customFormat="1" ht="20.100000000000001" customHeight="1" x14ac:dyDescent="0.15">
      <c r="B13" s="236" t="s">
        <v>61</v>
      </c>
      <c r="C13" s="237"/>
      <c r="D13" s="69">
        <f>SUM(D11:D12)</f>
        <v>21109</v>
      </c>
      <c r="E13" s="77">
        <f>SUM(E11:E12)</f>
        <v>2057499.52</v>
      </c>
      <c r="F13" s="72">
        <f t="shared" si="0"/>
        <v>97470.250604007771</v>
      </c>
      <c r="G13" s="75"/>
      <c r="H13" s="74">
        <f>SUM(E4:E10)*1000/SUM(K4:K10)</f>
        <v>0.54560735315638942</v>
      </c>
    </row>
    <row r="14" spans="1:13" s="14" customFormat="1" ht="20.100000000000001" customHeight="1" x14ac:dyDescent="0.15"/>
    <row r="15" spans="1:13" s="14" customFormat="1" ht="20.100000000000001" customHeight="1" x14ac:dyDescent="0.15"/>
    <row r="16" spans="1:13" s="14" customFormat="1" ht="20.100000000000001" customHeight="1" x14ac:dyDescent="0.15"/>
    <row r="17" s="14" customFormat="1" ht="20.100000000000001" customHeight="1" x14ac:dyDescent="0.15"/>
    <row r="18" s="14" customFormat="1" ht="20.100000000000001" customHeight="1" x14ac:dyDescent="0.15"/>
    <row r="19" s="14" customFormat="1" ht="20.100000000000001" customHeight="1" x14ac:dyDescent="0.15"/>
    <row r="20" s="14" customFormat="1" ht="20.100000000000001" customHeight="1" x14ac:dyDescent="0.15"/>
    <row r="21" s="14" customFormat="1" ht="20.100000000000001" customHeight="1" x14ac:dyDescent="0.15"/>
    <row r="22" s="14" customFormat="1" ht="20.100000000000001" customHeight="1" x14ac:dyDescent="0.15"/>
    <row r="23" s="14" customFormat="1" ht="20.100000000000001" customHeight="1" x14ac:dyDescent="0.15"/>
    <row r="24" s="14" customFormat="1" ht="20.100000000000001" customHeight="1" x14ac:dyDescent="0.15"/>
    <row r="25" s="14" customFormat="1" ht="20.100000000000001" customHeight="1" x14ac:dyDescent="0.15"/>
    <row r="26" s="14" customFormat="1" ht="20.100000000000001" customHeight="1" x14ac:dyDescent="0.15"/>
    <row r="27" s="14" customFormat="1" ht="20.100000000000001" customHeight="1" x14ac:dyDescent="0.15"/>
    <row r="28" s="14" customFormat="1" ht="20.100000000000001" customHeight="1" x14ac:dyDescent="0.15"/>
    <row r="29" s="14" customFormat="1" ht="20.100000000000001" customHeight="1" x14ac:dyDescent="0.15"/>
    <row r="30" s="14" customFormat="1" ht="20.100000000000001" customHeight="1" x14ac:dyDescent="0.15"/>
    <row r="31" s="14" customFormat="1" ht="20.100000000000001" customHeight="1" x14ac:dyDescent="0.15"/>
    <row r="32" s="14" customFormat="1" ht="20.100000000000001" customHeight="1" x14ac:dyDescent="0.15"/>
    <row r="33" s="14" customFormat="1" ht="20.100000000000001" customHeight="1" x14ac:dyDescent="0.15"/>
    <row r="34" s="14" customFormat="1" ht="20.100000000000001" customHeight="1" x14ac:dyDescent="0.15"/>
    <row r="35" s="14" customFormat="1" ht="20.100000000000001" customHeight="1" x14ac:dyDescent="0.15"/>
    <row r="36" s="14" customFormat="1" ht="20.100000000000001" customHeight="1" x14ac:dyDescent="0.15"/>
    <row r="37" s="14" customFormat="1" ht="20.100000000000001" customHeight="1" x14ac:dyDescent="0.15"/>
    <row r="38" s="14" customFormat="1" ht="20.100000000000001" customHeight="1" x14ac:dyDescent="0.15"/>
    <row r="39" s="14" customFormat="1" ht="20.100000000000001" customHeight="1" x14ac:dyDescent="0.15"/>
    <row r="40" s="14" customFormat="1" ht="20.100000000000001" customHeight="1" x14ac:dyDescent="0.15"/>
    <row r="41" s="14" customFormat="1" ht="20.100000000000001" customHeight="1" x14ac:dyDescent="0.15"/>
    <row r="42" s="14" customFormat="1" ht="20.100000000000001" customHeight="1" x14ac:dyDescent="0.15"/>
    <row r="43" s="14" customFormat="1" ht="20.100000000000001" customHeight="1" x14ac:dyDescent="0.15"/>
    <row r="44" s="14" customFormat="1" ht="20.100000000000001" customHeight="1" x14ac:dyDescent="0.15"/>
    <row r="45" s="14" customFormat="1" ht="20.100000000000001" customHeight="1" x14ac:dyDescent="0.15"/>
    <row r="46" s="14" customFormat="1" ht="20.100000000000001" customHeight="1" x14ac:dyDescent="0.15"/>
    <row r="47" s="14" customFormat="1" ht="20.100000000000001" customHeight="1" x14ac:dyDescent="0.15"/>
    <row r="48" s="14" customFormat="1" ht="20.100000000000001" customHeight="1" x14ac:dyDescent="0.15"/>
    <row r="49" s="14" customFormat="1" ht="20.100000000000001" customHeight="1" x14ac:dyDescent="0.15"/>
    <row r="50" s="14" customFormat="1" ht="20.100000000000001" customHeight="1" x14ac:dyDescent="0.15"/>
  </sheetData>
  <mergeCells count="11">
    <mergeCell ref="B9:C9"/>
    <mergeCell ref="B10:C10"/>
    <mergeCell ref="B11:C11"/>
    <mergeCell ref="B12:C12"/>
    <mergeCell ref="B13:C13"/>
    <mergeCell ref="B8:C8"/>
    <mergeCell ref="B3:C3"/>
    <mergeCell ref="B4:C4"/>
    <mergeCell ref="B5:C5"/>
    <mergeCell ref="B6:C6"/>
    <mergeCell ref="B7:C7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08月状況（表紙）</vt:lpstr>
      <vt:lpstr>人口統計</vt:lpstr>
      <vt:lpstr>認定者数（2-1.2）</vt:lpstr>
      <vt:lpstr>給付状況（3-1）</vt:lpstr>
      <vt:lpstr>給付状況（3-2）</vt:lpstr>
      <vt:lpstr>給付状況（3-3）</vt:lpstr>
      <vt:lpstr>'08月状況（表紙）'!Print_Area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'認定者数（2-1.2）'!Print_Area</vt:lpstr>
    </vt:vector>
  </TitlesOfParts>
  <Company>FM-USER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石橋 侑樹</cp:lastModifiedBy>
  <cp:lastPrinted>2015-12-17T07:31:32Z</cp:lastPrinted>
  <dcterms:created xsi:type="dcterms:W3CDTF">2003-07-11T02:30:35Z</dcterms:created>
  <dcterms:modified xsi:type="dcterms:W3CDTF">2018-04-09T06:31:00Z</dcterms:modified>
</cp:coreProperties>
</file>