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月次統計報告\2017年09月報告書\"/>
    </mc:Choice>
  </mc:AlternateContent>
  <bookViews>
    <workbookView xWindow="-915" yWindow="5130" windowWidth="15480" windowHeight="6480"/>
  </bookViews>
  <sheets>
    <sheet name="09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'09月状況（表紙）'!$A$1:$L$45</definedName>
    <definedName name="_xlnm.Print_Area" localSheetId="3">'給付状況（3-1）'!$A$1:$K$47</definedName>
    <definedName name="_xlnm.Print_Area" localSheetId="4">'給付状況（3-2）'!$A$1:$H$81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'認定者数（2-1.2）'!$A$1:$L$43</definedName>
  </definedNames>
  <calcPr calcId="152511"/>
</workbook>
</file>

<file path=xl/calcChain.xml><?xml version="1.0" encoding="utf-8"?>
<calcChain xmlns="http://schemas.openxmlformats.org/spreadsheetml/2006/main">
  <c r="K30" i="10" l="1"/>
  <c r="G40" i="12" l="1"/>
  <c r="K4" i="13" l="1"/>
  <c r="H39" i="12"/>
  <c r="H38" i="12"/>
  <c r="H37" i="12"/>
  <c r="F39" i="12"/>
  <c r="F38" i="12"/>
  <c r="F37" i="12"/>
  <c r="H36" i="12"/>
  <c r="H35" i="12"/>
  <c r="H34" i="12"/>
  <c r="H33" i="12"/>
  <c r="H32" i="12"/>
  <c r="H31" i="12"/>
  <c r="H30" i="12"/>
  <c r="H29" i="12"/>
  <c r="H28" i="12"/>
  <c r="H27" i="12"/>
  <c r="F36" i="12"/>
  <c r="F35" i="12"/>
  <c r="F34" i="12"/>
  <c r="F33" i="12"/>
  <c r="F32" i="12"/>
  <c r="F31" i="12"/>
  <c r="F30" i="12"/>
  <c r="F29" i="12"/>
  <c r="F28" i="12"/>
  <c r="F27" i="12"/>
  <c r="H26" i="12"/>
  <c r="H25" i="12"/>
  <c r="H24" i="12"/>
  <c r="H23" i="12"/>
  <c r="H22" i="12"/>
  <c r="H21" i="12"/>
  <c r="H20" i="12"/>
  <c r="H19" i="12"/>
  <c r="H18" i="12"/>
  <c r="H17" i="12"/>
  <c r="H16" i="12"/>
  <c r="F26" i="12"/>
  <c r="F25" i="12"/>
  <c r="F24" i="12"/>
  <c r="F23" i="12"/>
  <c r="F22" i="12"/>
  <c r="F21" i="12"/>
  <c r="F20" i="12"/>
  <c r="F19" i="12"/>
  <c r="F18" i="12"/>
  <c r="F17" i="12"/>
  <c r="F16" i="12"/>
  <c r="H15" i="12"/>
  <c r="H14" i="12"/>
  <c r="H13" i="12"/>
  <c r="H12" i="12"/>
  <c r="H11" i="12"/>
  <c r="H10" i="12"/>
  <c r="H9" i="12"/>
  <c r="H8" i="12"/>
  <c r="H7" i="12"/>
  <c r="H6" i="12"/>
  <c r="H5" i="12"/>
  <c r="F15" i="12"/>
  <c r="F14" i="12"/>
  <c r="F13" i="12"/>
  <c r="F12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0" i="12"/>
  <c r="E40" i="12"/>
  <c r="F40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K29" i="10"/>
  <c r="K28" i="10"/>
  <c r="K27" i="10"/>
  <c r="K26" i="10"/>
  <c r="K25" i="10"/>
  <c r="K24" i="10"/>
  <c r="K23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7" i="10" l="1"/>
  <c r="K6" i="10"/>
  <c r="K5" i="10"/>
  <c r="J4" i="10"/>
  <c r="J8" i="10" s="1"/>
  <c r="I4" i="10"/>
  <c r="I8" i="10" s="1"/>
  <c r="H4" i="10"/>
  <c r="H8" i="10" s="1"/>
  <c r="G4" i="10"/>
  <c r="G8" i="10" s="1"/>
  <c r="F4" i="10"/>
  <c r="F8" i="10" s="1"/>
  <c r="E4" i="10"/>
  <c r="E8" i="10" s="1"/>
  <c r="D4" i="10"/>
  <c r="D8" i="10" s="1"/>
  <c r="K4" i="10" l="1"/>
  <c r="K8" i="10" l="1"/>
  <c r="G5" i="9"/>
  <c r="F5" i="9"/>
  <c r="E5" i="9"/>
  <c r="C5" i="9"/>
  <c r="D13" i="9"/>
  <c r="H13" i="9" s="1"/>
  <c r="D12" i="9"/>
  <c r="L29" i="10" s="1"/>
  <c r="D11" i="9"/>
  <c r="L28" i="10" s="1"/>
  <c r="D10" i="9"/>
  <c r="L27" i="10" s="1"/>
  <c r="D9" i="9"/>
  <c r="L26" i="10" s="1"/>
  <c r="D8" i="9"/>
  <c r="L25" i="10" s="1"/>
  <c r="D7" i="9"/>
  <c r="L24" i="10" s="1"/>
  <c r="D6" i="9"/>
  <c r="L23" i="10" s="1"/>
  <c r="H7" i="9" l="1"/>
  <c r="J7" i="9"/>
  <c r="H11" i="9"/>
  <c r="J11" i="9"/>
  <c r="H8" i="9"/>
  <c r="J8" i="9"/>
  <c r="H12" i="9"/>
  <c r="J12" i="9"/>
  <c r="H9" i="9"/>
  <c r="J9" i="9"/>
  <c r="J13" i="9"/>
  <c r="H6" i="9"/>
  <c r="J6" i="9"/>
  <c r="H10" i="9"/>
  <c r="J10" i="9"/>
  <c r="L5" i="9"/>
  <c r="K5" i="9"/>
  <c r="D5" i="9"/>
  <c r="H5" i="9" l="1"/>
  <c r="L6" i="10"/>
  <c r="L5" i="10"/>
  <c r="L4" i="10"/>
  <c r="J5" i="9"/>
  <c r="L30" i="10" l="1"/>
</calcChain>
</file>

<file path=xl/sharedStrings.xml><?xml version="1.0" encoding="utf-8"?>
<sst xmlns="http://schemas.openxmlformats.org/spreadsheetml/2006/main" count="201" uniqueCount="142">
  <si>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</si>
  <si>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</si>
  <si>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</si>
  <si>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</si>
  <si>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</si>
  <si>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</si>
  <si>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</si>
  <si>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</si>
  <si>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</si>
  <si>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</si>
  <si>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</si>
  <si>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</si>
  <si>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</si>
  <si>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</si>
  <si>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</si>
  <si>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</si>
  <si>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</si>
  <si>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</si>
  <si>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</si>
  <si>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</si>
  <si>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</si>
  <si>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</si>
  <si>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</si>
  <si>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</si>
  <si>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</si>
  <si>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</si>
  <si>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</si>
  <si>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</si>
  <si>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</si>
  <si>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</si>
  <si>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</si>
  <si>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</si>
  <si>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</si>
  <si>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</si>
  <si>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</si>
  <si>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</si>
  <si>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</si>
  <si>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</si>
  <si>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</si>
  <si>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前期（65歳～74歳）</t>
    <rPh sb="0" eb="2">
      <t>ゼンキ</t>
    </rPh>
    <rPh sb="5" eb="6">
      <t>サイ</t>
    </rPh>
    <rPh sb="9" eb="10">
      <t>サイ</t>
    </rPh>
    <phoneticPr fontId="2"/>
  </si>
  <si>
    <t>後期（75歳以上）</t>
    <rPh sb="0" eb="2">
      <t>コウキ</t>
    </rPh>
    <rPh sb="5" eb="6">
      <t>サイ</t>
    </rPh>
    <rPh sb="6" eb="8">
      <t>イジョウ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</si>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</sst>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2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4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6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38" fontId="15" fillId="0" borderId="45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4" xfId="1" applyFont="1" applyBorder="1" applyAlignment="1">
      <alignment vertical="center"/>
    </xf>
    <xf numFmtId="38" fontId="15" fillId="0" borderId="55" xfId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2" xfId="1" applyFont="1" applyBorder="1" applyAlignment="1">
      <alignment vertical="center"/>
    </xf>
    <xf numFmtId="38" fontId="15" fillId="0" borderId="49" xfId="1" applyFont="1" applyBorder="1" applyAlignment="1">
      <alignment vertical="center" shrinkToFit="1"/>
    </xf>
    <xf numFmtId="38" fontId="15" fillId="0" borderId="61" xfId="1" applyFont="1" applyBorder="1" applyAlignment="1">
      <alignment vertical="center" shrinkToFit="1"/>
    </xf>
    <xf numFmtId="0" fontId="15" fillId="0" borderId="64" xfId="0" applyFont="1" applyBorder="1" applyAlignment="1">
      <alignment vertical="center"/>
    </xf>
    <xf numFmtId="0" fontId="15" fillId="0" borderId="65" xfId="0" applyFont="1" applyBorder="1" applyAlignment="1">
      <alignment vertical="center"/>
    </xf>
    <xf numFmtId="38" fontId="15" fillId="0" borderId="59" xfId="1" applyFont="1" applyBorder="1" applyAlignment="1">
      <alignment vertical="center"/>
    </xf>
    <xf numFmtId="38" fontId="15" fillId="0" borderId="66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68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69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7" xfId="0" applyFill="1" applyBorder="1" applyAlignment="1">
      <alignment horizontal="left" vertical="center"/>
    </xf>
    <xf numFmtId="38" fontId="13" fillId="2" borderId="68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2" borderId="83" xfId="0" applyFill="1" applyBorder="1" applyAlignment="1">
      <alignment horizontal="left" vertical="center"/>
    </xf>
    <xf numFmtId="0" fontId="0" fillId="2" borderId="82" xfId="0" applyFill="1" applyBorder="1" applyAlignment="1">
      <alignment horizontal="left" vertical="center"/>
    </xf>
    <xf numFmtId="0" fontId="14" fillId="2" borderId="5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 wrapText="1"/>
    </xf>
    <xf numFmtId="0" fontId="14" fillId="2" borderId="60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3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3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78" xfId="1" applyFont="1" applyBorder="1" applyAlignment="1">
      <alignment vertical="center"/>
    </xf>
    <xf numFmtId="176" fontId="13" fillId="0" borderId="77" xfId="1" applyNumberFormat="1" applyFont="1" applyBorder="1" applyAlignment="1">
      <alignment vertical="center"/>
    </xf>
    <xf numFmtId="178" fontId="13" fillId="0" borderId="78" xfId="1" applyNumberFormat="1" applyFont="1" applyBorder="1" applyAlignment="1">
      <alignment vertical="center"/>
    </xf>
    <xf numFmtId="176" fontId="13" fillId="0" borderId="76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4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4" xfId="1" applyNumberFormat="1" applyFont="1" applyBorder="1" applyAlignment="1">
      <alignment vertical="center"/>
    </xf>
    <xf numFmtId="176" fontId="13" fillId="0" borderId="57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3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38" fontId="15" fillId="0" borderId="86" xfId="1" applyFont="1" applyBorder="1" applyAlignment="1">
      <alignment vertical="center"/>
    </xf>
    <xf numFmtId="176" fontId="15" fillId="0" borderId="87" xfId="0" applyNumberFormat="1" applyFont="1" applyBorder="1" applyAlignment="1">
      <alignment vertical="center"/>
    </xf>
    <xf numFmtId="38" fontId="17" fillId="0" borderId="2" xfId="1" applyFont="1" applyBorder="1" applyAlignment="1">
      <alignment vertical="center"/>
    </xf>
    <xf numFmtId="38" fontId="17" fillId="0" borderId="1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90" xfId="1" applyFont="1" applyBorder="1" applyAlignment="1">
      <alignment vertical="center"/>
    </xf>
    <xf numFmtId="38" fontId="17" fillId="0" borderId="93" xfId="1" applyFont="1" applyBorder="1" applyAlignment="1">
      <alignment vertical="center"/>
    </xf>
    <xf numFmtId="38" fontId="17" fillId="0" borderId="94" xfId="1" applyFont="1" applyBorder="1" applyAlignment="1">
      <alignment vertical="center"/>
    </xf>
    <xf numFmtId="38" fontId="17" fillId="0" borderId="91" xfId="1" applyFont="1" applyBorder="1" applyAlignment="1">
      <alignment vertical="center"/>
    </xf>
    <xf numFmtId="179" fontId="0" fillId="2" borderId="25" xfId="0" applyNumberFormat="1" applyFill="1" applyBorder="1" applyAlignment="1">
      <alignment horizontal="center" vertical="center" wrapText="1"/>
    </xf>
    <xf numFmtId="179" fontId="0" fillId="2" borderId="52" xfId="0" applyNumberFormat="1" applyFill="1" applyBorder="1" applyAlignment="1">
      <alignment horizontal="center" vertical="center" wrapText="1"/>
    </xf>
    <xf numFmtId="179" fontId="0" fillId="2" borderId="50" xfId="0" applyNumberFormat="1" applyFill="1" applyBorder="1" applyAlignment="1">
      <alignment horizontal="center" vertical="center" wrapText="1"/>
    </xf>
    <xf numFmtId="179" fontId="0" fillId="2" borderId="21" xfId="0" applyNumberFormat="1" applyFill="1" applyBorder="1" applyAlignment="1">
      <alignment horizontal="center" vertical="center" wrapText="1"/>
    </xf>
    <xf numFmtId="0" fontId="0" fillId="2" borderId="18" xfId="0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72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86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176" fontId="15" fillId="0" borderId="20" xfId="0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shrinkToFit="1"/>
    </xf>
    <xf numFmtId="0" fontId="12" fillId="2" borderId="72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2" borderId="18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0" fillId="2" borderId="88" xfId="0" applyFill="1" applyBorder="1" applyAlignment="1">
      <alignment horizontal="left" vertical="center"/>
    </xf>
    <xf numFmtId="0" fontId="0" fillId="2" borderId="92" xfId="0" applyFill="1" applyBorder="1" applyAlignment="1">
      <alignment horizontal="left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74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5" xfId="0" applyFont="1" applyFill="1" applyBorder="1" applyAlignment="1">
      <alignment horizontal="left" vertical="center" shrinkToFit="1"/>
    </xf>
    <xf numFmtId="0" fontId="1" fillId="2" borderId="76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58" xfId="0" applyFont="1" applyFill="1" applyBorder="1" applyAlignment="1">
      <alignment horizontal="left" vertical="center" shrinkToFit="1"/>
    </xf>
    <xf numFmtId="0" fontId="0" fillId="2" borderId="9" xfId="0" applyFont="1" applyFill="1" applyBorder="1" applyAlignment="1">
      <alignment horizontal="left" vertical="center" shrinkToFit="1"/>
    </xf>
    <xf numFmtId="0" fontId="0" fillId="2" borderId="58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 shrinkToFit="1"/>
    </xf>
    <xf numFmtId="0" fontId="0" fillId="2" borderId="53" xfId="0" applyFill="1" applyBorder="1" applyAlignment="1">
      <alignment horizontal="center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7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 textRotation="255" shrinkToFit="1"/>
    </xf>
    <xf numFmtId="0" fontId="1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0" fillId="2" borderId="50" xfId="0" applyFont="1" applyFill="1" applyBorder="1" applyAlignment="1">
      <alignment horizontal="center" vertical="center" textRotation="255"/>
    </xf>
    <xf numFmtId="0" fontId="1" fillId="2" borderId="53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2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59690</c:v>
                </c:pt>
                <c:pt idx="1">
                  <c:v>29759</c:v>
                </c:pt>
                <c:pt idx="2">
                  <c:v>16057</c:v>
                </c:pt>
                <c:pt idx="3">
                  <c:v>10214</c:v>
                </c:pt>
                <c:pt idx="4">
                  <c:v>14395</c:v>
                </c:pt>
                <c:pt idx="5">
                  <c:v>32632</c:v>
                </c:pt>
                <c:pt idx="6">
                  <c:v>43247</c:v>
                </c:pt>
                <c:pt idx="7">
                  <c:v>18220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23478</c:v>
                </c:pt>
                <c:pt idx="1">
                  <c:v>15002</c:v>
                </c:pt>
                <c:pt idx="2">
                  <c:v>9124</c:v>
                </c:pt>
                <c:pt idx="3">
                  <c:v>4841</c:v>
                </c:pt>
                <c:pt idx="4">
                  <c:v>6734</c:v>
                </c:pt>
                <c:pt idx="5">
                  <c:v>15060</c:v>
                </c:pt>
                <c:pt idx="6">
                  <c:v>23975</c:v>
                </c:pt>
                <c:pt idx="7">
                  <c:v>9618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18919</c:v>
                </c:pt>
                <c:pt idx="1">
                  <c:v>14785</c:v>
                </c:pt>
                <c:pt idx="2">
                  <c:v>9273</c:v>
                </c:pt>
                <c:pt idx="3">
                  <c:v>4541</c:v>
                </c:pt>
                <c:pt idx="4">
                  <c:v>7253</c:v>
                </c:pt>
                <c:pt idx="5">
                  <c:v>15702</c:v>
                </c:pt>
                <c:pt idx="6">
                  <c:v>24528</c:v>
                </c:pt>
                <c:pt idx="7">
                  <c:v>10689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55350776"/>
        <c:axId val="255350384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0.23024579391543298</c:v>
                </c:pt>
                <c:pt idx="1">
                  <c:v>0.31438462431528175</c:v>
                </c:pt>
                <c:pt idx="2">
                  <c:v>0.34952028118172318</c:v>
                </c:pt>
                <c:pt idx="3">
                  <c:v>0.29406970912738217</c:v>
                </c:pt>
                <c:pt idx="4">
                  <c:v>0.303820839759324</c:v>
                </c:pt>
                <c:pt idx="5">
                  <c:v>0.30215106571063743</c:v>
                </c:pt>
                <c:pt idx="6">
                  <c:v>0.3396925447350912</c:v>
                </c:pt>
                <c:pt idx="7">
                  <c:v>0.34012796462548572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348816"/>
        <c:axId val="255349208"/>
      </c:lineChart>
      <c:catAx>
        <c:axId val="255350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255350384"/>
        <c:crosses val="autoZero"/>
        <c:auto val="1"/>
        <c:lblAlgn val="ctr"/>
        <c:lblOffset val="100"/>
        <c:noMultiLvlLbl val="0"/>
      </c:catAx>
      <c:valAx>
        <c:axId val="25535038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255350776"/>
        <c:crosses val="autoZero"/>
        <c:crossBetween val="between"/>
      </c:valAx>
      <c:valAx>
        <c:axId val="25534920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255348816"/>
        <c:crosses val="max"/>
        <c:crossBetween val="between"/>
      </c:valAx>
      <c:catAx>
        <c:axId val="255348816"/>
        <c:scaling>
          <c:orientation val="minMax"/>
        </c:scaling>
        <c:delete val="1"/>
        <c:axPos val="b"/>
        <c:majorTickMark val="out"/>
        <c:minorTickMark val="none"/>
        <c:tickLblPos val="nextTo"/>
        <c:crossAx val="255349208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'給付状況（3-2）'!$E$37:$E$39</c:f>
              <c:numCache>
                <c:formatCode>#,##0_);[Red]\(#,##0\)</c:formatCode>
                <c:ptCount val="3"/>
                <c:pt idx="0">
                  <c:v>3614</c:v>
                </c:pt>
                <c:pt idx="1">
                  <c:v>2720</c:v>
                </c:pt>
                <c:pt idx="2">
                  <c:v>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'給付状況（3-2）'!$G$37:$G$39</c:f>
              <c:numCache>
                <c:formatCode>#,##0_ </c:formatCode>
                <c:ptCount val="3"/>
                <c:pt idx="0">
                  <c:v>935478.09999999974</c:v>
                </c:pt>
                <c:pt idx="1">
                  <c:v>781538.97999999986</c:v>
                </c:pt>
                <c:pt idx="2">
                  <c:v>202691.47999999998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'給付状況（3-2）'!$G$27:$G$36</c:f>
              <c:numCache>
                <c:formatCode>#,##0_ </c:formatCode>
                <c:ptCount val="10"/>
                <c:pt idx="0">
                  <c:v>13530.880000000001</c:v>
                </c:pt>
                <c:pt idx="1">
                  <c:v>399.2</c:v>
                </c:pt>
                <c:pt idx="2">
                  <c:v>26335.500000000004</c:v>
                </c:pt>
                <c:pt idx="3">
                  <c:v>258.86</c:v>
                </c:pt>
                <c:pt idx="4">
                  <c:v>113112.44000000006</c:v>
                </c:pt>
                <c:pt idx="5">
                  <c:v>8203.8500000000022</c:v>
                </c:pt>
                <c:pt idx="6">
                  <c:v>514675.89999999997</c:v>
                </c:pt>
                <c:pt idx="7">
                  <c:v>4799.8099999999995</c:v>
                </c:pt>
                <c:pt idx="8">
                  <c:v>5662.5599999999995</c:v>
                </c:pt>
                <c:pt idx="9">
                  <c:v>2864.39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548024"/>
        <c:axId val="25654567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'給付状況（3-2）'!$E$27:$E$36</c:f>
              <c:numCache>
                <c:formatCode>#,##0_);[Red]\(#,##0\)</c:formatCode>
                <c:ptCount val="10"/>
                <c:pt idx="0">
                  <c:v>103</c:v>
                </c:pt>
                <c:pt idx="1">
                  <c:v>3</c:v>
                </c:pt>
                <c:pt idx="2">
                  <c:v>169</c:v>
                </c:pt>
                <c:pt idx="3">
                  <c:v>6</c:v>
                </c:pt>
                <c:pt idx="4">
                  <c:v>538</c:v>
                </c:pt>
                <c:pt idx="5">
                  <c:v>132</c:v>
                </c:pt>
                <c:pt idx="6">
                  <c:v>1939</c:v>
                </c:pt>
                <c:pt idx="7">
                  <c:v>20</c:v>
                </c:pt>
                <c:pt idx="8">
                  <c:v>27</c:v>
                </c:pt>
                <c:pt idx="9">
                  <c:v>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547632"/>
        <c:axId val="256542144"/>
      </c:lineChart>
      <c:catAx>
        <c:axId val="25654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256542144"/>
        <c:crosses val="autoZero"/>
        <c:auto val="1"/>
        <c:lblAlgn val="ctr"/>
        <c:lblOffset val="100"/>
        <c:noMultiLvlLbl val="0"/>
      </c:catAx>
      <c:valAx>
        <c:axId val="25654214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256547632"/>
        <c:crosses val="autoZero"/>
        <c:crossBetween val="between"/>
      </c:valAx>
      <c:valAx>
        <c:axId val="25654567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256548024"/>
        <c:crosses val="max"/>
        <c:crossBetween val="between"/>
      </c:valAx>
      <c:catAx>
        <c:axId val="256548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654567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17369.515503875973</c:v>
                </c:pt>
                <c:pt idx="1">
                  <c:v>30198.078269169579</c:v>
                </c:pt>
                <c:pt idx="2">
                  <c:v>92608.609367455356</c:v>
                </c:pt>
                <c:pt idx="3">
                  <c:v>116345.14478493112</c:v>
                </c:pt>
                <c:pt idx="4">
                  <c:v>154341.16702819956</c:v>
                </c:pt>
                <c:pt idx="5">
                  <c:v>175614.07907907906</c:v>
                </c:pt>
                <c:pt idx="6">
                  <c:v>202098.44791666663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473504"/>
        <c:axId val="256542928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3096</c:v>
                </c:pt>
                <c:pt idx="1">
                  <c:v>3143</c:v>
                </c:pt>
                <c:pt idx="2">
                  <c:v>6213</c:v>
                </c:pt>
                <c:pt idx="3">
                  <c:v>3557</c:v>
                </c:pt>
                <c:pt idx="4">
                  <c:v>2305</c:v>
                </c:pt>
                <c:pt idx="5">
                  <c:v>1998</c:v>
                </c:pt>
                <c:pt idx="6">
                  <c:v>960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548416"/>
        <c:axId val="256542536"/>
      </c:lineChart>
      <c:catAx>
        <c:axId val="25654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6542536"/>
        <c:crosses val="autoZero"/>
        <c:auto val="1"/>
        <c:lblAlgn val="ctr"/>
        <c:lblOffset val="100"/>
        <c:noMultiLvlLbl val="0"/>
      </c:catAx>
      <c:valAx>
        <c:axId val="25654253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256548416"/>
        <c:crosses val="autoZero"/>
        <c:crossBetween val="between"/>
      </c:valAx>
      <c:valAx>
        <c:axId val="25654292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257473504"/>
        <c:crosses val="max"/>
        <c:crossBetween val="between"/>
      </c:valAx>
      <c:catAx>
        <c:axId val="257473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6542928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469976"/>
        <c:axId val="257468408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17369.515503875973</c:v>
                </c:pt>
                <c:pt idx="1">
                  <c:v>30198.078269169579</c:v>
                </c:pt>
                <c:pt idx="2">
                  <c:v>92608.609367455356</c:v>
                </c:pt>
                <c:pt idx="3">
                  <c:v>116345.14478493112</c:v>
                </c:pt>
                <c:pt idx="4">
                  <c:v>154341.16702819956</c:v>
                </c:pt>
                <c:pt idx="5">
                  <c:v>175614.07907907906</c:v>
                </c:pt>
                <c:pt idx="6">
                  <c:v>202098.44791666663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7472328"/>
        <c:axId val="257472720"/>
      </c:barChart>
      <c:catAx>
        <c:axId val="257469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7468408"/>
        <c:crosses val="autoZero"/>
        <c:auto val="1"/>
        <c:lblAlgn val="ctr"/>
        <c:lblOffset val="100"/>
        <c:noMultiLvlLbl val="0"/>
      </c:catAx>
      <c:valAx>
        <c:axId val="25746840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257469976"/>
        <c:crosses val="autoZero"/>
        <c:crossBetween val="between"/>
      </c:valAx>
      <c:valAx>
        <c:axId val="257472720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257472328"/>
        <c:crosses val="max"/>
        <c:crossBetween val="between"/>
      </c:valAx>
      <c:catAx>
        <c:axId val="257472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7472720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7684</c:v>
                </c:pt>
                <c:pt idx="1">
                  <c:v>5250</c:v>
                </c:pt>
                <c:pt idx="2">
                  <c:v>8576</c:v>
                </c:pt>
                <c:pt idx="3">
                  <c:v>5113</c:v>
                </c:pt>
                <c:pt idx="4">
                  <c:v>4324</c:v>
                </c:pt>
                <c:pt idx="5">
                  <c:v>5238</c:v>
                </c:pt>
                <c:pt idx="6">
                  <c:v>3193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1000</c:v>
                </c:pt>
                <c:pt idx="1">
                  <c:v>789</c:v>
                </c:pt>
                <c:pt idx="2">
                  <c:v>834</c:v>
                </c:pt>
                <c:pt idx="3">
                  <c:v>623</c:v>
                </c:pt>
                <c:pt idx="4">
                  <c:v>492</c:v>
                </c:pt>
                <c:pt idx="5">
                  <c:v>526</c:v>
                </c:pt>
                <c:pt idx="6">
                  <c:v>344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'認定者数（2-1.2）'!$D$6:$J$6</c:f>
              <c:numCache>
                <c:formatCode>#,##0_);[Red]\(#,##0\)</c:formatCode>
                <c:ptCount val="7"/>
                <c:pt idx="0">
                  <c:v>6684</c:v>
                </c:pt>
                <c:pt idx="1">
                  <c:v>4461</c:v>
                </c:pt>
                <c:pt idx="2">
                  <c:v>7742</c:v>
                </c:pt>
                <c:pt idx="3">
                  <c:v>4490</c:v>
                </c:pt>
                <c:pt idx="4">
                  <c:v>3832</c:v>
                </c:pt>
                <c:pt idx="5">
                  <c:v>4712</c:v>
                </c:pt>
                <c:pt idx="6">
                  <c:v>2849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'認定者数（2-1.2）'!$D$22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'認定者数（2-1.2）'!$D$23:$D$30</c:f>
              <c:numCache>
                <c:formatCode>#,##0_);[Red]\(#,##0\)</c:formatCode>
                <c:ptCount val="8"/>
                <c:pt idx="0">
                  <c:v>1229</c:v>
                </c:pt>
                <c:pt idx="1">
                  <c:v>1110</c:v>
                </c:pt>
                <c:pt idx="2">
                  <c:v>801</c:v>
                </c:pt>
                <c:pt idx="3">
                  <c:v>240</c:v>
                </c:pt>
                <c:pt idx="4">
                  <c:v>395</c:v>
                </c:pt>
                <c:pt idx="5">
                  <c:v>736</c:v>
                </c:pt>
                <c:pt idx="6">
                  <c:v>2666</c:v>
                </c:pt>
                <c:pt idx="7">
                  <c:v>507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'認定者数（2-1.2）'!$E$22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'認定者数（2-1.2）'!$E$23:$E$30</c:f>
              <c:numCache>
                <c:formatCode>#,##0_);[Red]\(#,##0\)</c:formatCode>
                <c:ptCount val="8"/>
                <c:pt idx="0">
                  <c:v>840</c:v>
                </c:pt>
                <c:pt idx="1">
                  <c:v>858</c:v>
                </c:pt>
                <c:pt idx="2">
                  <c:v>491</c:v>
                </c:pt>
                <c:pt idx="3">
                  <c:v>170</c:v>
                </c:pt>
                <c:pt idx="4">
                  <c:v>275</c:v>
                </c:pt>
                <c:pt idx="5">
                  <c:v>677</c:v>
                </c:pt>
                <c:pt idx="6">
                  <c:v>1524</c:v>
                </c:pt>
                <c:pt idx="7">
                  <c:v>415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'認定者数（2-1.2）'!$F$22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'認定者数（2-1.2）'!$F$23:$F$30</c:f>
              <c:numCache>
                <c:formatCode>#,##0_);[Red]\(#,##0\)</c:formatCode>
                <c:ptCount val="8"/>
                <c:pt idx="0">
                  <c:v>1219</c:v>
                </c:pt>
                <c:pt idx="1">
                  <c:v>1219</c:v>
                </c:pt>
                <c:pt idx="2">
                  <c:v>869</c:v>
                </c:pt>
                <c:pt idx="3">
                  <c:v>349</c:v>
                </c:pt>
                <c:pt idx="4">
                  <c:v>498</c:v>
                </c:pt>
                <c:pt idx="5">
                  <c:v>1349</c:v>
                </c:pt>
                <c:pt idx="6">
                  <c:v>2340</c:v>
                </c:pt>
                <c:pt idx="7">
                  <c:v>733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'認定者数（2-1.2）'!$G$22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'認定者数（2-1.2）'!$G$23:$G$30</c:f>
              <c:numCache>
                <c:formatCode>#,##0_);[Red]\(#,##0\)</c:formatCode>
                <c:ptCount val="8"/>
                <c:pt idx="0">
                  <c:v>776</c:v>
                </c:pt>
                <c:pt idx="1">
                  <c:v>663</c:v>
                </c:pt>
                <c:pt idx="2">
                  <c:v>548</c:v>
                </c:pt>
                <c:pt idx="3">
                  <c:v>207</c:v>
                </c:pt>
                <c:pt idx="4">
                  <c:v>312</c:v>
                </c:pt>
                <c:pt idx="5">
                  <c:v>648</c:v>
                </c:pt>
                <c:pt idx="6">
                  <c:v>1526</c:v>
                </c:pt>
                <c:pt idx="7">
                  <c:v>433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'認定者数（2-1.2）'!$H$22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'認定者数（2-1.2）'!$H$23:$H$30</c:f>
              <c:numCache>
                <c:formatCode>#,##0_);[Red]\(#,##0\)</c:formatCode>
                <c:ptCount val="8"/>
                <c:pt idx="0">
                  <c:v>627</c:v>
                </c:pt>
                <c:pt idx="1">
                  <c:v>584</c:v>
                </c:pt>
                <c:pt idx="2">
                  <c:v>446</c:v>
                </c:pt>
                <c:pt idx="3">
                  <c:v>185</c:v>
                </c:pt>
                <c:pt idx="4">
                  <c:v>277</c:v>
                </c:pt>
                <c:pt idx="5">
                  <c:v>638</c:v>
                </c:pt>
                <c:pt idx="6">
                  <c:v>1213</c:v>
                </c:pt>
                <c:pt idx="7">
                  <c:v>354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'認定者数（2-1.2）'!$I$22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'認定者数（2-1.2）'!$I$23:$I$30</c:f>
              <c:numCache>
                <c:formatCode>#,##0_);[Red]\(#,##0\)</c:formatCode>
                <c:ptCount val="8"/>
                <c:pt idx="0">
                  <c:v>891</c:v>
                </c:pt>
                <c:pt idx="1">
                  <c:v>694</c:v>
                </c:pt>
                <c:pt idx="2">
                  <c:v>464</c:v>
                </c:pt>
                <c:pt idx="3">
                  <c:v>188</c:v>
                </c:pt>
                <c:pt idx="4">
                  <c:v>336</c:v>
                </c:pt>
                <c:pt idx="5">
                  <c:v>743</c:v>
                </c:pt>
                <c:pt idx="6">
                  <c:v>1384</c:v>
                </c:pt>
                <c:pt idx="7">
                  <c:v>538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'認定者数（2-1.2）'!$J$22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'認定者数（2-1.2）'!$J$23:$J$30</c:f>
              <c:numCache>
                <c:formatCode>#,##0_);[Red]\(#,##0\)</c:formatCode>
                <c:ptCount val="8"/>
                <c:pt idx="0">
                  <c:v>551</c:v>
                </c:pt>
                <c:pt idx="1">
                  <c:v>448</c:v>
                </c:pt>
                <c:pt idx="2">
                  <c:v>271</c:v>
                </c:pt>
                <c:pt idx="3">
                  <c:v>168</c:v>
                </c:pt>
                <c:pt idx="4">
                  <c:v>192</c:v>
                </c:pt>
                <c:pt idx="5">
                  <c:v>379</c:v>
                </c:pt>
                <c:pt idx="6">
                  <c:v>832</c:v>
                </c:pt>
                <c:pt idx="7">
                  <c:v>352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5351952"/>
        <c:axId val="255355088"/>
      </c:barChart>
      <c:lineChart>
        <c:grouping val="standard"/>
        <c:varyColors val="0"/>
        <c:ser>
          <c:idx val="7"/>
          <c:order val="7"/>
          <c:tx>
            <c:strRef>
              <c:f>'認定者数（2-1.2）'!$L$22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'認定者数（2-1.2）'!$B$23:$C$29</c:f>
              <c:strCache>
                <c:ptCount val="7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</c:strCache>
            </c:strRef>
          </c:cat>
          <c:val>
            <c:numRef>
              <c:f>'認定者数（2-1.2）'!$L$23:$L$30</c:f>
              <c:numCache>
                <c:formatCode>0.0%</c:formatCode>
                <c:ptCount val="8"/>
                <c:pt idx="0">
                  <c:v>0.14465646154209025</c:v>
                </c:pt>
                <c:pt idx="1">
                  <c:v>0.18719575653808709</c:v>
                </c:pt>
                <c:pt idx="2">
                  <c:v>0.21144751861716585</c:v>
                </c:pt>
                <c:pt idx="3">
                  <c:v>0.16062673204007674</c:v>
                </c:pt>
                <c:pt idx="4">
                  <c:v>0.16336598269821978</c:v>
                </c:pt>
                <c:pt idx="5">
                  <c:v>0.16806449515636174</c:v>
                </c:pt>
                <c:pt idx="6">
                  <c:v>0.23678947693957075</c:v>
                </c:pt>
                <c:pt idx="7">
                  <c:v>0.16408135125818682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353128"/>
        <c:axId val="255352736"/>
      </c:lineChart>
      <c:catAx>
        <c:axId val="255351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255355088"/>
        <c:crosses val="autoZero"/>
        <c:auto val="1"/>
        <c:lblAlgn val="ctr"/>
        <c:lblOffset val="100"/>
        <c:noMultiLvlLbl val="0"/>
      </c:catAx>
      <c:valAx>
        <c:axId val="25535508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255351952"/>
        <c:crosses val="autoZero"/>
        <c:crossBetween val="between"/>
      </c:valAx>
      <c:valAx>
        <c:axId val="25535273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255353128"/>
        <c:crosses val="max"/>
        <c:crossBetween val="between"/>
      </c:valAx>
      <c:catAx>
        <c:axId val="255353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535273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0.62989114445425121</c:v>
                </c:pt>
                <c:pt idx="1">
                  <c:v>0.63517329910141207</c:v>
                </c:pt>
                <c:pt idx="2">
                  <c:v>0.6589670014347202</c:v>
                </c:pt>
                <c:pt idx="3">
                  <c:v>0.61204663212435229</c:v>
                </c:pt>
                <c:pt idx="4">
                  <c:v>0.6271186440677966</c:v>
                </c:pt>
                <c:pt idx="5">
                  <c:v>0.6132075471698113</c:v>
                </c:pt>
                <c:pt idx="6">
                  <c:v>0.60807057670315312</c:v>
                </c:pt>
                <c:pt idx="7">
                  <c:v>0.64610610762128207</c:v>
                </c:pt>
                <c:pt idx="8">
                  <c:v>0.58526315789473682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0.1632412894548817</c:v>
                </c:pt>
                <c:pt idx="1">
                  <c:v>0.1822849807445443</c:v>
                </c:pt>
                <c:pt idx="2">
                  <c:v>0.17474892395982783</c:v>
                </c:pt>
                <c:pt idx="3">
                  <c:v>0.17854058721934368</c:v>
                </c:pt>
                <c:pt idx="4">
                  <c:v>0.14652815746309458</c:v>
                </c:pt>
                <c:pt idx="5">
                  <c:v>0.15820029027576196</c:v>
                </c:pt>
                <c:pt idx="6">
                  <c:v>0.15536677013559877</c:v>
                </c:pt>
                <c:pt idx="7">
                  <c:v>0.14478165443124197</c:v>
                </c:pt>
                <c:pt idx="8">
                  <c:v>0.17192982456140352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6.1993023158071703E-2</c:v>
                </c:pt>
                <c:pt idx="1">
                  <c:v>3.9409499358151474E-2</c:v>
                </c:pt>
                <c:pt idx="2">
                  <c:v>3.5150645624103298E-2</c:v>
                </c:pt>
                <c:pt idx="3">
                  <c:v>7.3618307426597585E-2</c:v>
                </c:pt>
                <c:pt idx="4">
                  <c:v>2.8977583378895572E-2</c:v>
                </c:pt>
                <c:pt idx="5">
                  <c:v>8.5268505079825835E-2</c:v>
                </c:pt>
                <c:pt idx="6">
                  <c:v>7.9725535043293577E-2</c:v>
                </c:pt>
                <c:pt idx="7">
                  <c:v>7.8331945810943771E-2</c:v>
                </c:pt>
                <c:pt idx="8">
                  <c:v>5.7543859649122807E-2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0.14487454293279536</c:v>
                </c:pt>
                <c:pt idx="1">
                  <c:v>0.14313222079589216</c:v>
                </c:pt>
                <c:pt idx="2">
                  <c:v>0.13113342898134864</c:v>
                </c:pt>
                <c:pt idx="3">
                  <c:v>0.13579447322970639</c:v>
                </c:pt>
                <c:pt idx="4">
                  <c:v>0.19737561509021323</c:v>
                </c:pt>
                <c:pt idx="5">
                  <c:v>0.14332365747460088</c:v>
                </c:pt>
                <c:pt idx="6">
                  <c:v>0.15683711811795459</c:v>
                </c:pt>
                <c:pt idx="7">
                  <c:v>0.13078029213653219</c:v>
                </c:pt>
                <c:pt idx="8">
                  <c:v>0.18526315789473685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5354304"/>
        <c:axId val="255356264"/>
      </c:barChart>
      <c:catAx>
        <c:axId val="255354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255356264"/>
        <c:crosses val="autoZero"/>
        <c:auto val="1"/>
        <c:lblAlgn val="ctr"/>
        <c:lblOffset val="100"/>
        <c:noMultiLvlLbl val="0"/>
      </c:catAx>
      <c:valAx>
        <c:axId val="255356264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255354304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0.40658820440284626</c:v>
                </c:pt>
                <c:pt idx="1">
                  <c:v>0.39242759109054393</c:v>
                </c:pt>
                <c:pt idx="2">
                  <c:v>0.45979034515191708</c:v>
                </c:pt>
                <c:pt idx="3">
                  <c:v>0.3862367939580687</c:v>
                </c:pt>
                <c:pt idx="4">
                  <c:v>0.3827069959497727</c:v>
                </c:pt>
                <c:pt idx="5">
                  <c:v>0.40370435537111038</c:v>
                </c:pt>
                <c:pt idx="6">
                  <c:v>0.38642883404410422</c:v>
                </c:pt>
                <c:pt idx="7">
                  <c:v>0.42162467106580148</c:v>
                </c:pt>
                <c:pt idx="8">
                  <c:v>0.37620563944233393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3.1989072846591436E-2</c:v>
                </c:pt>
                <c:pt idx="1">
                  <c:v>3.9366169714510124E-2</c:v>
                </c:pt>
                <c:pt idx="2">
                  <c:v>3.3791630667790597E-2</c:v>
                </c:pt>
                <c:pt idx="3">
                  <c:v>3.2805660267766636E-2</c:v>
                </c:pt>
                <c:pt idx="4">
                  <c:v>2.4877527944813613E-2</c:v>
                </c:pt>
                <c:pt idx="5">
                  <c:v>2.9880602636914874E-2</c:v>
                </c:pt>
                <c:pt idx="6">
                  <c:v>3.3519862593689068E-2</c:v>
                </c:pt>
                <c:pt idx="7">
                  <c:v>2.7274996664964468E-2</c:v>
                </c:pt>
                <c:pt idx="8">
                  <c:v>3.2319994849567678E-2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0.14841388932122171</c:v>
                </c:pt>
                <c:pt idx="1">
                  <c:v>9.900917479107034E-2</c:v>
                </c:pt>
                <c:pt idx="2">
                  <c:v>9.4895490086005257E-2</c:v>
                </c:pt>
                <c:pt idx="3">
                  <c:v>0.18749159343161384</c:v>
                </c:pt>
                <c:pt idx="4">
                  <c:v>6.3685677622295503E-2</c:v>
                </c:pt>
                <c:pt idx="5">
                  <c:v>0.17776067411785781</c:v>
                </c:pt>
                <c:pt idx="6">
                  <c:v>0.17336503106615414</c:v>
                </c:pt>
                <c:pt idx="7">
                  <c:v>0.19378179262076503</c:v>
                </c:pt>
                <c:pt idx="8">
                  <c:v>0.11454062166350534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0.41300883342934064</c:v>
                </c:pt>
                <c:pt idx="1">
                  <c:v>0.46919706440387565</c:v>
                </c:pt>
                <c:pt idx="2">
                  <c:v>0.41152253409428702</c:v>
                </c:pt>
                <c:pt idx="3">
                  <c:v>0.39346595234255077</c:v>
                </c:pt>
                <c:pt idx="4">
                  <c:v>0.52872979848311819</c:v>
                </c:pt>
                <c:pt idx="5">
                  <c:v>0.38865436787411689</c:v>
                </c:pt>
                <c:pt idx="6">
                  <c:v>0.4066862722960527</c:v>
                </c:pt>
                <c:pt idx="7">
                  <c:v>0.35731853964846905</c:v>
                </c:pt>
                <c:pt idx="8">
                  <c:v>0.47693374404459304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5355480"/>
        <c:axId val="255349600"/>
      </c:barChart>
      <c:catAx>
        <c:axId val="25535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255349600"/>
        <c:crosses val="autoZero"/>
        <c:auto val="1"/>
        <c:lblAlgn val="ctr"/>
        <c:lblOffset val="100"/>
        <c:noMultiLvlLbl val="0"/>
      </c:catAx>
      <c:valAx>
        <c:axId val="255349600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25535548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'給付状況（3-2）'!$G$5:$G$15</c:f>
              <c:numCache>
                <c:formatCode>#,##0_ </c:formatCode>
                <c:ptCount val="11"/>
                <c:pt idx="0">
                  <c:v>291432.74000000005</c:v>
                </c:pt>
                <c:pt idx="1">
                  <c:v>13406.190000000002</c:v>
                </c:pt>
                <c:pt idx="2">
                  <c:v>69073.14</c:v>
                </c:pt>
                <c:pt idx="3">
                  <c:v>12788.639999999998</c:v>
                </c:pt>
                <c:pt idx="4">
                  <c:v>41355.560000000012</c:v>
                </c:pt>
                <c:pt idx="5">
                  <c:v>681580.2200000002</c:v>
                </c:pt>
                <c:pt idx="6">
                  <c:v>300968.56999999995</c:v>
                </c:pt>
                <c:pt idx="7">
                  <c:v>141075.40000000002</c:v>
                </c:pt>
                <c:pt idx="8">
                  <c:v>18608.489999999994</c:v>
                </c:pt>
                <c:pt idx="9">
                  <c:v>216048.14999999997</c:v>
                </c:pt>
                <c:pt idx="10">
                  <c:v>103527.70000000003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544888"/>
        <c:axId val="25654920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'給付状況（3-2）'!$E$5:$E$15</c:f>
              <c:numCache>
                <c:formatCode>#,##0_);[Red]\(#,##0\)</c:formatCode>
                <c:ptCount val="11"/>
                <c:pt idx="0">
                  <c:v>4993</c:v>
                </c:pt>
                <c:pt idx="1">
                  <c:v>186</c:v>
                </c:pt>
                <c:pt idx="2">
                  <c:v>1467</c:v>
                </c:pt>
                <c:pt idx="3">
                  <c:v>310</c:v>
                </c:pt>
                <c:pt idx="4">
                  <c:v>3050</c:v>
                </c:pt>
                <c:pt idx="5">
                  <c:v>6243</c:v>
                </c:pt>
                <c:pt idx="6">
                  <c:v>3189</c:v>
                </c:pt>
                <c:pt idx="7">
                  <c:v>1338</c:v>
                </c:pt>
                <c:pt idx="8">
                  <c:v>254</c:v>
                </c:pt>
                <c:pt idx="9">
                  <c:v>1077</c:v>
                </c:pt>
                <c:pt idx="10">
                  <c:v>7867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546064"/>
        <c:axId val="256545280"/>
      </c:lineChart>
      <c:catAx>
        <c:axId val="25654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256545280"/>
        <c:crosses val="autoZero"/>
        <c:auto val="1"/>
        <c:lblAlgn val="ctr"/>
        <c:lblOffset val="100"/>
        <c:noMultiLvlLbl val="0"/>
      </c:catAx>
      <c:valAx>
        <c:axId val="25654528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256546064"/>
        <c:crosses val="autoZero"/>
        <c:crossBetween val="between"/>
      </c:valAx>
      <c:valAx>
        <c:axId val="25654920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256544888"/>
        <c:crosses val="max"/>
        <c:crossBetween val="between"/>
      </c:valAx>
      <c:catAx>
        <c:axId val="256544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65492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'給付状況（3-2）'!$G$16:$G$26</c:f>
              <c:numCache>
                <c:formatCode>#,##0_ </c:formatCode>
                <c:ptCount val="11"/>
                <c:pt idx="0">
                  <c:v>3156.3700000000003</c:v>
                </c:pt>
                <c:pt idx="1">
                  <c:v>88.22999999999999</c:v>
                </c:pt>
                <c:pt idx="2">
                  <c:v>13754.140000000001</c:v>
                </c:pt>
                <c:pt idx="3">
                  <c:v>2618.2500000000009</c:v>
                </c:pt>
                <c:pt idx="4">
                  <c:v>3887.9</c:v>
                </c:pt>
                <c:pt idx="5">
                  <c:v>8464.11</c:v>
                </c:pt>
                <c:pt idx="6">
                  <c:v>69172.290000000008</c:v>
                </c:pt>
                <c:pt idx="7">
                  <c:v>2385.4399999999996</c:v>
                </c:pt>
                <c:pt idx="8">
                  <c:v>510.63</c:v>
                </c:pt>
                <c:pt idx="9">
                  <c:v>20113.879999999997</c:v>
                </c:pt>
                <c:pt idx="10">
                  <c:v>24537.340000000004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546848"/>
        <c:axId val="25654332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'給付状況（3-2）'!$E$16:$E$26</c:f>
              <c:numCache>
                <c:formatCode>#,##0_);[Red]\(#,##0\)</c:formatCode>
                <c:ptCount val="11"/>
                <c:pt idx="0">
                  <c:v>160</c:v>
                </c:pt>
                <c:pt idx="1">
                  <c:v>2</c:v>
                </c:pt>
                <c:pt idx="2">
                  <c:v>433</c:v>
                </c:pt>
                <c:pt idx="3">
                  <c:v>78</c:v>
                </c:pt>
                <c:pt idx="4">
                  <c:v>316</c:v>
                </c:pt>
                <c:pt idx="5">
                  <c:v>303</c:v>
                </c:pt>
                <c:pt idx="6">
                  <c:v>2165</c:v>
                </c:pt>
                <c:pt idx="7">
                  <c:v>73</c:v>
                </c:pt>
                <c:pt idx="8">
                  <c:v>13</c:v>
                </c:pt>
                <c:pt idx="9">
                  <c:v>253</c:v>
                </c:pt>
                <c:pt idx="10">
                  <c:v>3972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549592"/>
        <c:axId val="256546456"/>
      </c:lineChart>
      <c:catAx>
        <c:axId val="256549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256546456"/>
        <c:crosses val="autoZero"/>
        <c:auto val="1"/>
        <c:lblAlgn val="ctr"/>
        <c:lblOffset val="100"/>
        <c:noMultiLvlLbl val="0"/>
      </c:catAx>
      <c:valAx>
        <c:axId val="2565464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256549592"/>
        <c:crosses val="autoZero"/>
        <c:crossBetween val="between"/>
      </c:valAx>
      <c:valAx>
        <c:axId val="25654332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256546848"/>
        <c:crosses val="max"/>
        <c:crossBetween val="between"/>
      </c:valAx>
      <c:catAx>
        <c:axId val="256546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654332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29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09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9</xdr:row>
      <xdr:rowOff>9531</xdr:rowOff>
    </xdr:from>
    <xdr:to>
      <xdr:col>4</xdr:col>
      <xdr:colOff>331088</xdr:colOff>
      <xdr:row>17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9</xdr:row>
      <xdr:rowOff>9530</xdr:rowOff>
    </xdr:from>
    <xdr:to>
      <xdr:col>8</xdr:col>
      <xdr:colOff>169674</xdr:colOff>
      <xdr:row>17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9</xdr:row>
      <xdr:rowOff>28581</xdr:rowOff>
    </xdr:from>
    <xdr:to>
      <xdr:col>11</xdr:col>
      <xdr:colOff>635892</xdr:colOff>
      <xdr:row>17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12</xdr:col>
      <xdr:colOff>0</xdr:colOff>
      <xdr:row>43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</xdr:rowOff>
    </xdr:from>
    <xdr:to>
      <xdr:col>8</xdr:col>
      <xdr:colOff>0</xdr:colOff>
      <xdr:row>51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8</xdr:col>
      <xdr:colOff>0</xdr:colOff>
      <xdr:row>62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51</xdr:row>
      <xdr:rowOff>104775</xdr:rowOff>
    </xdr:from>
    <xdr:to>
      <xdr:col>7</xdr:col>
      <xdr:colOff>47625</xdr:colOff>
      <xdr:row>52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73</xdr:row>
      <xdr:rowOff>0</xdr:rowOff>
    </xdr:from>
    <xdr:to>
      <xdr:col>4</xdr:col>
      <xdr:colOff>0</xdr:colOff>
      <xdr:row>80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73</xdr:row>
      <xdr:rowOff>0</xdr:rowOff>
    </xdr:from>
    <xdr:to>
      <xdr:col>8</xdr:col>
      <xdr:colOff>0</xdr:colOff>
      <xdr:row>80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62</xdr:row>
      <xdr:rowOff>1</xdr:rowOff>
    </xdr:from>
    <xdr:to>
      <xdr:col>7</xdr:col>
      <xdr:colOff>962024</xdr:colOff>
      <xdr:row>73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40</xdr:row>
      <xdr:rowOff>114300</xdr:rowOff>
    </xdr:from>
    <xdr:to>
      <xdr:col>7</xdr:col>
      <xdr:colOff>323850</xdr:colOff>
      <xdr:row>41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62</xdr:row>
      <xdr:rowOff>114300</xdr:rowOff>
    </xdr:from>
    <xdr:to>
      <xdr:col>2</xdr:col>
      <xdr:colOff>95250</xdr:colOff>
      <xdr:row>63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62</xdr:row>
      <xdr:rowOff>95250</xdr:rowOff>
    </xdr:from>
    <xdr:to>
      <xdr:col>6</xdr:col>
      <xdr:colOff>952499</xdr:colOff>
      <xdr:row>63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51</xdr:row>
      <xdr:rowOff>123825</xdr:rowOff>
    </xdr:from>
    <xdr:to>
      <xdr:col>2</xdr:col>
      <xdr:colOff>19050</xdr:colOff>
      <xdr:row>52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34.7%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28.8%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55.5%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59.3%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57.3%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57.0%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56.0%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 x14ac:dyDescent="0.15"/>
  <cols>
    <col min="1" max="1" width="9" style="1"/>
    <col min="2" max="2" width="4.375" style="1" customWidth="1"/>
    <col min="3" max="16384" width="9" style="1"/>
  </cols>
  <sheetData>
    <row r="1" spans="3:10" ht="35.25" customHeight="1" x14ac:dyDescent="0.15">
      <c r="J1" s="3"/>
    </row>
    <row r="2" spans="3:10" ht="22.5" customHeight="1" x14ac:dyDescent="0.15"/>
    <row r="3" spans="3:10" s="2" customFormat="1" ht="25.5" customHeight="1" x14ac:dyDescent="0.15"/>
    <row r="4" spans="3:10" ht="21.95" customHeight="1" x14ac:dyDescent="0.15"/>
    <row r="5" spans="3:10" ht="27" customHeight="1" x14ac:dyDescent="0.15">
      <c r="C5" s="4"/>
    </row>
    <row r="6" spans="3:10" ht="21.95" customHeight="1" x14ac:dyDescent="0.15"/>
    <row r="7" spans="3:10" ht="21.95" customHeight="1" x14ac:dyDescent="0.15"/>
    <row r="8" spans="3:10" ht="21.95" customHeight="1" x14ac:dyDescent="0.15"/>
    <row r="9" spans="3:10" ht="21.95" customHeight="1" x14ac:dyDescent="0.15"/>
    <row r="10" spans="3:10" ht="21.95" customHeight="1" x14ac:dyDescent="0.15"/>
    <row r="11" spans="3:10" ht="21.95" customHeight="1" x14ac:dyDescent="0.15"/>
    <row r="12" spans="3:10" ht="21.95" customHeight="1" x14ac:dyDescent="0.15"/>
    <row r="13" spans="3:10" ht="21.95" customHeight="1" x14ac:dyDescent="0.15"/>
    <row r="14" spans="3:10" ht="21.95" customHeight="1" x14ac:dyDescent="0.15"/>
    <row r="15" spans="3:10" ht="21.95" customHeight="1" x14ac:dyDescent="0.15"/>
    <row r="16" spans="3:10" ht="21.95" customHeight="1" x14ac:dyDescent="0.15"/>
    <row r="17" ht="21.95" customHeight="1" x14ac:dyDescent="0.15"/>
    <row r="18" ht="21.95" customHeight="1" x14ac:dyDescent="0.15"/>
    <row r="35" spans="2:11" ht="24.95" customHeight="1" x14ac:dyDescent="0.15"/>
    <row r="36" spans="2:11" ht="24.95" customHeight="1" x14ac:dyDescent="0.15">
      <c r="B36" s="9" t="s">
        <v>4</v>
      </c>
      <c r="C36" s="10"/>
    </row>
    <row r="37" spans="2:11" ht="24.95" customHeight="1" x14ac:dyDescent="0.15">
      <c r="B37" s="9" t="s">
        <v>37</v>
      </c>
      <c r="C37" s="10"/>
    </row>
    <row r="38" spans="2:11" ht="24.95" customHeight="1" x14ac:dyDescent="0.15">
      <c r="B38" s="9" t="s">
        <v>5</v>
      </c>
      <c r="C38" s="10"/>
    </row>
    <row r="39" spans="2:11" ht="24.95" customHeight="1" x14ac:dyDescent="0.15">
      <c r="C39" s="12" t="s">
        <v>43</v>
      </c>
    </row>
    <row r="40" spans="2:11" ht="24.95" customHeight="1" x14ac:dyDescent="0.15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 x14ac:dyDescent="0.15">
      <c r="B41" s="11"/>
      <c r="C41" s="12" t="s">
        <v>140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 x14ac:dyDescent="0.15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 x14ac:dyDescent="0.15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 x14ac:dyDescent="0.15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 x14ac:dyDescent="0.15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 x14ac:dyDescent="0.15"/>
    <row r="47" spans="2:11" ht="24.95" customHeight="1" x14ac:dyDescent="0.15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 x14ac:dyDescent="0.1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 x14ac:dyDescent="0.15">
      <c r="A1" s="13" t="s">
        <v>11</v>
      </c>
    </row>
    <row r="2" spans="1:12" ht="14.1" customHeight="1" x14ac:dyDescent="0.15">
      <c r="G2" s="25" t="s">
        <v>36</v>
      </c>
      <c r="H2" s="25"/>
    </row>
    <row r="3" spans="1:12" ht="20.100000000000001" customHeight="1" x14ac:dyDescent="0.15">
      <c r="B3" s="15"/>
      <c r="C3" s="189" t="s">
        <v>0</v>
      </c>
      <c r="D3" s="191" t="s">
        <v>12</v>
      </c>
      <c r="E3" s="20"/>
      <c r="F3" s="21"/>
      <c r="G3" s="189" t="s">
        <v>13</v>
      </c>
      <c r="H3" s="189" t="s">
        <v>14</v>
      </c>
      <c r="I3" s="27"/>
    </row>
    <row r="4" spans="1:12" ht="20.100000000000001" customHeight="1" thickBot="1" x14ac:dyDescent="0.2">
      <c r="B4" s="16"/>
      <c r="C4" s="190"/>
      <c r="D4" s="192"/>
      <c r="E4" s="22" t="s">
        <v>15</v>
      </c>
      <c r="F4" s="23" t="s">
        <v>16</v>
      </c>
      <c r="G4" s="190"/>
      <c r="H4" s="190"/>
      <c r="I4" s="27"/>
      <c r="J4" s="28" t="s">
        <v>26</v>
      </c>
      <c r="K4" s="25" t="s">
        <v>42</v>
      </c>
      <c r="L4" s="25" t="s">
        <v>41</v>
      </c>
    </row>
    <row r="5" spans="1:12" ht="20.100000000000001" customHeight="1" thickTop="1" thickBot="1" x14ac:dyDescent="0.2">
      <c r="B5" s="17" t="s">
        <v>17</v>
      </c>
      <c r="C5" s="29">
        <f>SUM(C6:C13)</f>
        <v>713760</v>
      </c>
      <c r="D5" s="30">
        <f>SUM(E5:F5)</f>
        <v>213522</v>
      </c>
      <c r="E5" s="31">
        <f>SUM(E6:E13)</f>
        <v>107832</v>
      </c>
      <c r="F5" s="32">
        <f t="shared" ref="F5:G5" si="0">SUM(F6:F13)</f>
        <v>105690</v>
      </c>
      <c r="G5" s="29">
        <f t="shared" si="0"/>
        <v>224214</v>
      </c>
      <c r="H5" s="33">
        <f>D5/C5</f>
        <v>0.29915097511768662</v>
      </c>
      <c r="I5" s="26"/>
      <c r="J5" s="24">
        <f t="shared" ref="J5:J13" si="1">C5-D5-G5</f>
        <v>276024</v>
      </c>
      <c r="K5" s="58">
        <f>E5/C5</f>
        <v>0.15107599193006052</v>
      </c>
      <c r="L5" s="58">
        <f>F5/C5</f>
        <v>0.1480749831876261</v>
      </c>
    </row>
    <row r="6" spans="1:12" ht="20.100000000000001" customHeight="1" thickTop="1" x14ac:dyDescent="0.15">
      <c r="B6" s="18" t="s">
        <v>18</v>
      </c>
      <c r="C6" s="34">
        <v>184138</v>
      </c>
      <c r="D6" s="35">
        <f t="shared" ref="D6:D13" si="2">SUM(E6:F6)</f>
        <v>42397</v>
      </c>
      <c r="E6" s="36">
        <v>23478</v>
      </c>
      <c r="F6" s="37">
        <v>18919</v>
      </c>
      <c r="G6" s="34">
        <v>59690</v>
      </c>
      <c r="H6" s="38">
        <f t="shared" ref="H6:H13" si="3">D6/C6</f>
        <v>0.23024579391543298</v>
      </c>
      <c r="I6" s="26"/>
      <c r="J6" s="24">
        <f t="shared" si="1"/>
        <v>82051</v>
      </c>
      <c r="K6" s="58">
        <f t="shared" ref="K6:K13" si="4">E6/C6</f>
        <v>0.12750219943737848</v>
      </c>
      <c r="L6" s="58">
        <f t="shared" ref="L6:L13" si="5">F6/C6</f>
        <v>0.10274359447805451</v>
      </c>
    </row>
    <row r="7" spans="1:12" ht="20.100000000000001" customHeight="1" x14ac:dyDescent="0.15">
      <c r="B7" s="19" t="s">
        <v>19</v>
      </c>
      <c r="C7" s="39">
        <v>94747</v>
      </c>
      <c r="D7" s="40">
        <f t="shared" si="2"/>
        <v>29787</v>
      </c>
      <c r="E7" s="41">
        <v>15002</v>
      </c>
      <c r="F7" s="42">
        <v>14785</v>
      </c>
      <c r="G7" s="39">
        <v>29759</v>
      </c>
      <c r="H7" s="43">
        <f t="shared" si="3"/>
        <v>0.31438462431528175</v>
      </c>
      <c r="I7" s="26"/>
      <c r="J7" s="24">
        <f t="shared" si="1"/>
        <v>35201</v>
      </c>
      <c r="K7" s="58">
        <f t="shared" si="4"/>
        <v>0.15833746714935565</v>
      </c>
      <c r="L7" s="58">
        <f t="shared" si="5"/>
        <v>0.1560471571659261</v>
      </c>
    </row>
    <row r="8" spans="1:12" ht="20.100000000000001" customHeight="1" x14ac:dyDescent="0.15">
      <c r="B8" s="19" t="s">
        <v>20</v>
      </c>
      <c r="C8" s="39">
        <v>52635</v>
      </c>
      <c r="D8" s="40">
        <f t="shared" si="2"/>
        <v>18397</v>
      </c>
      <c r="E8" s="41">
        <v>9124</v>
      </c>
      <c r="F8" s="42">
        <v>9273</v>
      </c>
      <c r="G8" s="39">
        <v>16057</v>
      </c>
      <c r="H8" s="43">
        <f t="shared" si="3"/>
        <v>0.34952028118172318</v>
      </c>
      <c r="I8" s="26"/>
      <c r="J8" s="24">
        <f t="shared" si="1"/>
        <v>18181</v>
      </c>
      <c r="K8" s="58">
        <f t="shared" si="4"/>
        <v>0.17334473259238151</v>
      </c>
      <c r="L8" s="58">
        <f t="shared" si="5"/>
        <v>0.1761755485893417</v>
      </c>
    </row>
    <row r="9" spans="1:12" ht="20.100000000000001" customHeight="1" x14ac:dyDescent="0.15">
      <c r="B9" s="19" t="s">
        <v>21</v>
      </c>
      <c r="C9" s="39">
        <v>31904</v>
      </c>
      <c r="D9" s="40">
        <f t="shared" si="2"/>
        <v>9382</v>
      </c>
      <c r="E9" s="41">
        <v>4841</v>
      </c>
      <c r="F9" s="42">
        <v>4541</v>
      </c>
      <c r="G9" s="39">
        <v>10214</v>
      </c>
      <c r="H9" s="43">
        <f t="shared" si="3"/>
        <v>0.29406970912738217</v>
      </c>
      <c r="I9" s="26"/>
      <c r="J9" s="24">
        <f t="shared" si="1"/>
        <v>12308</v>
      </c>
      <c r="K9" s="58">
        <f t="shared" si="4"/>
        <v>0.1517364593781344</v>
      </c>
      <c r="L9" s="58">
        <f t="shared" si="5"/>
        <v>0.14233324974924774</v>
      </c>
    </row>
    <row r="10" spans="1:12" ht="20.100000000000001" customHeight="1" x14ac:dyDescent="0.15">
      <c r="B10" s="19" t="s">
        <v>22</v>
      </c>
      <c r="C10" s="39">
        <v>46037</v>
      </c>
      <c r="D10" s="40">
        <f t="shared" si="2"/>
        <v>13987</v>
      </c>
      <c r="E10" s="41">
        <v>6734</v>
      </c>
      <c r="F10" s="42">
        <v>7253</v>
      </c>
      <c r="G10" s="39">
        <v>14395</v>
      </c>
      <c r="H10" s="43">
        <f t="shared" si="3"/>
        <v>0.303820839759324</v>
      </c>
      <c r="I10" s="26"/>
      <c r="J10" s="24">
        <f t="shared" si="1"/>
        <v>17655</v>
      </c>
      <c r="K10" s="58">
        <f t="shared" si="4"/>
        <v>0.14627364945587246</v>
      </c>
      <c r="L10" s="58">
        <f t="shared" si="5"/>
        <v>0.15754719030345157</v>
      </c>
    </row>
    <row r="11" spans="1:12" ht="20.100000000000001" customHeight="1" x14ac:dyDescent="0.15">
      <c r="B11" s="19" t="s">
        <v>23</v>
      </c>
      <c r="C11" s="39">
        <v>101810</v>
      </c>
      <c r="D11" s="40">
        <f t="shared" si="2"/>
        <v>30762</v>
      </c>
      <c r="E11" s="41">
        <v>15060</v>
      </c>
      <c r="F11" s="42">
        <v>15702</v>
      </c>
      <c r="G11" s="39">
        <v>32632</v>
      </c>
      <c r="H11" s="43">
        <f t="shared" si="3"/>
        <v>0.30215106571063743</v>
      </c>
      <c r="I11" s="26"/>
      <c r="J11" s="24">
        <f t="shared" si="1"/>
        <v>38416</v>
      </c>
      <c r="K11" s="58">
        <f t="shared" si="4"/>
        <v>0.14792260092328849</v>
      </c>
      <c r="L11" s="58">
        <f t="shared" si="5"/>
        <v>0.15422846478734897</v>
      </c>
    </row>
    <row r="12" spans="1:12" ht="20.100000000000001" customHeight="1" x14ac:dyDescent="0.15">
      <c r="B12" s="19" t="s">
        <v>24</v>
      </c>
      <c r="C12" s="39">
        <v>142785</v>
      </c>
      <c r="D12" s="40">
        <f t="shared" si="2"/>
        <v>48503</v>
      </c>
      <c r="E12" s="41">
        <v>23975</v>
      </c>
      <c r="F12" s="42">
        <v>24528</v>
      </c>
      <c r="G12" s="39">
        <v>43247</v>
      </c>
      <c r="H12" s="43">
        <f t="shared" si="3"/>
        <v>0.3396925447350912</v>
      </c>
      <c r="I12" s="26"/>
      <c r="J12" s="24">
        <f t="shared" si="1"/>
        <v>51035</v>
      </c>
      <c r="K12" s="58">
        <f t="shared" si="4"/>
        <v>0.16790979444619533</v>
      </c>
      <c r="L12" s="58">
        <f t="shared" si="5"/>
        <v>0.17178275028889589</v>
      </c>
    </row>
    <row r="13" spans="1:12" ht="20.100000000000001" customHeight="1" x14ac:dyDescent="0.15">
      <c r="B13" s="19" t="s">
        <v>25</v>
      </c>
      <c r="C13" s="39">
        <v>59704</v>
      </c>
      <c r="D13" s="40">
        <f t="shared" si="2"/>
        <v>20307</v>
      </c>
      <c r="E13" s="41">
        <v>9618</v>
      </c>
      <c r="F13" s="42">
        <v>10689</v>
      </c>
      <c r="G13" s="39">
        <v>18220</v>
      </c>
      <c r="H13" s="43">
        <f t="shared" si="3"/>
        <v>0.34012796462548572</v>
      </c>
      <c r="I13" s="26"/>
      <c r="J13" s="24">
        <f t="shared" si="1"/>
        <v>21177</v>
      </c>
      <c r="K13" s="58">
        <f t="shared" si="4"/>
        <v>0.16109473402117111</v>
      </c>
      <c r="L13" s="58">
        <f t="shared" si="5"/>
        <v>0.17903323060431461</v>
      </c>
    </row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2"/>
  <sheetViews>
    <sheetView zoomScaleNormal="100" workbookViewId="0"/>
  </sheetViews>
  <sheetFormatPr defaultRowHeight="13.5" x14ac:dyDescent="0.1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 x14ac:dyDescent="0.15">
      <c r="A1" s="13" t="s">
        <v>45</v>
      </c>
      <c r="B1" s="13"/>
    </row>
    <row r="2" spans="1:12" ht="14.1" customHeight="1" x14ac:dyDescent="0.15">
      <c r="K2" s="44" t="s">
        <v>2</v>
      </c>
    </row>
    <row r="3" spans="1:12" ht="20.100000000000001" customHeight="1" x14ac:dyDescent="0.15">
      <c r="B3" s="118"/>
      <c r="C3" s="110"/>
      <c r="D3" s="111" t="s">
        <v>27</v>
      </c>
      <c r="E3" s="112" t="s">
        <v>28</v>
      </c>
      <c r="F3" s="112" t="s">
        <v>29</v>
      </c>
      <c r="G3" s="112" t="s">
        <v>30</v>
      </c>
      <c r="H3" s="112" t="s">
        <v>31</v>
      </c>
      <c r="I3" s="112" t="s">
        <v>32</v>
      </c>
      <c r="J3" s="111" t="s">
        <v>33</v>
      </c>
      <c r="K3" s="113" t="s">
        <v>34</v>
      </c>
      <c r="L3" s="114" t="s">
        <v>1</v>
      </c>
    </row>
    <row r="4" spans="1:12" ht="20.100000000000001" customHeight="1" x14ac:dyDescent="0.15">
      <c r="B4" s="193" t="s">
        <v>62</v>
      </c>
      <c r="C4" s="194"/>
      <c r="D4" s="45">
        <f>SUM(D5:D6)</f>
        <v>7684</v>
      </c>
      <c r="E4" s="46">
        <f t="shared" ref="E4:K4" si="0">SUM(E5:E6)</f>
        <v>5250</v>
      </c>
      <c r="F4" s="46">
        <f t="shared" si="0"/>
        <v>8576</v>
      </c>
      <c r="G4" s="46">
        <f t="shared" si="0"/>
        <v>5113</v>
      </c>
      <c r="H4" s="46">
        <f t="shared" si="0"/>
        <v>4324</v>
      </c>
      <c r="I4" s="46">
        <f t="shared" si="0"/>
        <v>5238</v>
      </c>
      <c r="J4" s="45">
        <f t="shared" si="0"/>
        <v>3193</v>
      </c>
      <c r="K4" s="47">
        <f t="shared" si="0"/>
        <v>39378</v>
      </c>
      <c r="L4" s="55">
        <f>K4/人口統計!D5</f>
        <v>0.1844212774327704</v>
      </c>
    </row>
    <row r="5" spans="1:12" ht="20.100000000000001" customHeight="1" x14ac:dyDescent="0.15">
      <c r="B5" s="115"/>
      <c r="C5" s="116" t="s">
        <v>39</v>
      </c>
      <c r="D5" s="48">
        <v>1000</v>
      </c>
      <c r="E5" s="49">
        <v>789</v>
      </c>
      <c r="F5" s="49">
        <v>834</v>
      </c>
      <c r="G5" s="49">
        <v>623</v>
      </c>
      <c r="H5" s="49">
        <v>492</v>
      </c>
      <c r="I5" s="49">
        <v>526</v>
      </c>
      <c r="J5" s="48">
        <v>344</v>
      </c>
      <c r="K5" s="50">
        <f>SUM(D5:J5)</f>
        <v>4608</v>
      </c>
      <c r="L5" s="56">
        <f>K5/人口統計!D5</f>
        <v>2.1580914378846208E-2</v>
      </c>
    </row>
    <row r="6" spans="1:12" ht="20.100000000000001" customHeight="1" x14ac:dyDescent="0.15">
      <c r="B6" s="115"/>
      <c r="C6" s="117" t="s">
        <v>40</v>
      </c>
      <c r="D6" s="51">
        <v>6684</v>
      </c>
      <c r="E6" s="52">
        <v>4461</v>
      </c>
      <c r="F6" s="52">
        <v>7742</v>
      </c>
      <c r="G6" s="52">
        <v>4490</v>
      </c>
      <c r="H6" s="52">
        <v>3832</v>
      </c>
      <c r="I6" s="52">
        <v>4712</v>
      </c>
      <c r="J6" s="51">
        <v>2849</v>
      </c>
      <c r="K6" s="53">
        <f>SUM(D6:J6)</f>
        <v>34770</v>
      </c>
      <c r="L6" s="57">
        <f>K6/人口統計!D5</f>
        <v>0.16284036305392419</v>
      </c>
    </row>
    <row r="7" spans="1:12" ht="20.100000000000001" customHeight="1" thickBot="1" x14ac:dyDescent="0.2">
      <c r="B7" s="193" t="s">
        <v>63</v>
      </c>
      <c r="C7" s="194"/>
      <c r="D7" s="45">
        <v>82</v>
      </c>
      <c r="E7" s="46">
        <v>127</v>
      </c>
      <c r="F7" s="46">
        <v>98</v>
      </c>
      <c r="G7" s="46">
        <v>102</v>
      </c>
      <c r="H7" s="46">
        <v>101</v>
      </c>
      <c r="I7" s="46">
        <v>80</v>
      </c>
      <c r="J7" s="45">
        <v>76</v>
      </c>
      <c r="K7" s="47">
        <f>SUM(D7:J7)</f>
        <v>666</v>
      </c>
      <c r="L7" s="78"/>
    </row>
    <row r="8" spans="1:12" ht="20.100000000000001" customHeight="1" thickTop="1" x14ac:dyDescent="0.15">
      <c r="B8" s="195" t="s">
        <v>35</v>
      </c>
      <c r="C8" s="196"/>
      <c r="D8" s="35">
        <f>D4+D7</f>
        <v>7766</v>
      </c>
      <c r="E8" s="34">
        <f t="shared" ref="E8:K8" si="1">E4+E7</f>
        <v>5377</v>
      </c>
      <c r="F8" s="34">
        <f t="shared" si="1"/>
        <v>8674</v>
      </c>
      <c r="G8" s="34">
        <f t="shared" si="1"/>
        <v>5215</v>
      </c>
      <c r="H8" s="34">
        <f t="shared" si="1"/>
        <v>4425</v>
      </c>
      <c r="I8" s="34">
        <f t="shared" si="1"/>
        <v>5318</v>
      </c>
      <c r="J8" s="35">
        <f t="shared" si="1"/>
        <v>3269</v>
      </c>
      <c r="K8" s="54">
        <f t="shared" si="1"/>
        <v>40044</v>
      </c>
      <c r="L8" s="79"/>
    </row>
    <row r="9" spans="1:12" ht="20.100000000000001" customHeight="1" x14ac:dyDescent="0.15"/>
    <row r="10" spans="1:12" ht="20.100000000000001" customHeight="1" x14ac:dyDescent="0.15"/>
    <row r="11" spans="1:12" ht="20.100000000000001" customHeight="1" x14ac:dyDescent="0.15"/>
    <row r="12" spans="1:12" ht="20.100000000000001" customHeight="1" x14ac:dyDescent="0.15"/>
    <row r="13" spans="1:12" ht="20.100000000000001" customHeight="1" x14ac:dyDescent="0.15"/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spans="1:12" ht="20.100000000000001" customHeight="1" x14ac:dyDescent="0.15"/>
    <row r="18" spans="1:12" ht="20.100000000000001" customHeight="1" x14ac:dyDescent="0.15"/>
    <row r="19" spans="1:12" ht="20.100000000000001" customHeight="1" x14ac:dyDescent="0.15"/>
    <row r="20" spans="1:12" ht="20.100000000000001" customHeight="1" x14ac:dyDescent="0.15">
      <c r="A20" s="13" t="s">
        <v>44</v>
      </c>
    </row>
    <row r="21" spans="1:12" ht="14.1" customHeight="1" x14ac:dyDescent="0.15">
      <c r="K21" s="44" t="s">
        <v>2</v>
      </c>
    </row>
    <row r="22" spans="1:12" ht="20.100000000000001" customHeight="1" x14ac:dyDescent="0.15">
      <c r="B22" s="182"/>
      <c r="C22" s="183"/>
      <c r="D22" s="184" t="s">
        <v>27</v>
      </c>
      <c r="E22" s="185" t="s">
        <v>28</v>
      </c>
      <c r="F22" s="185" t="s">
        <v>29</v>
      </c>
      <c r="G22" s="185" t="s">
        <v>30</v>
      </c>
      <c r="H22" s="185" t="s">
        <v>31</v>
      </c>
      <c r="I22" s="185" t="s">
        <v>32</v>
      </c>
      <c r="J22" s="184" t="s">
        <v>33</v>
      </c>
      <c r="K22" s="186" t="s">
        <v>34</v>
      </c>
      <c r="L22" s="187" t="s">
        <v>1</v>
      </c>
    </row>
    <row r="23" spans="1:12" ht="20.100000000000001" customHeight="1" x14ac:dyDescent="0.15">
      <c r="B23" s="197" t="s">
        <v>18</v>
      </c>
      <c r="C23" s="199"/>
      <c r="D23" s="40">
        <v>1229</v>
      </c>
      <c r="E23" s="39">
        <v>840</v>
      </c>
      <c r="F23" s="39">
        <v>1219</v>
      </c>
      <c r="G23" s="39">
        <v>776</v>
      </c>
      <c r="H23" s="39">
        <v>627</v>
      </c>
      <c r="I23" s="39">
        <v>891</v>
      </c>
      <c r="J23" s="40">
        <v>551</v>
      </c>
      <c r="K23" s="167">
        <f t="shared" ref="K23:K30" si="2">SUM(D23:J23)</f>
        <v>6133</v>
      </c>
      <c r="L23" s="188">
        <f>K23/人口統計!D6</f>
        <v>0.14465646154209025</v>
      </c>
    </row>
    <row r="24" spans="1:12" ht="20.100000000000001" customHeight="1" x14ac:dyDescent="0.15">
      <c r="B24" s="197" t="s">
        <v>19</v>
      </c>
      <c r="C24" s="199"/>
      <c r="D24" s="45">
        <v>1110</v>
      </c>
      <c r="E24" s="46">
        <v>858</v>
      </c>
      <c r="F24" s="46">
        <v>1219</v>
      </c>
      <c r="G24" s="46">
        <v>663</v>
      </c>
      <c r="H24" s="46">
        <v>584</v>
      </c>
      <c r="I24" s="46">
        <v>694</v>
      </c>
      <c r="J24" s="45">
        <v>448</v>
      </c>
      <c r="K24" s="47">
        <f t="shared" si="2"/>
        <v>5576</v>
      </c>
      <c r="L24" s="55">
        <f>K24/人口統計!D7</f>
        <v>0.18719575653808709</v>
      </c>
    </row>
    <row r="25" spans="1:12" ht="20.100000000000001" customHeight="1" x14ac:dyDescent="0.15">
      <c r="B25" s="197" t="s">
        <v>20</v>
      </c>
      <c r="C25" s="199"/>
      <c r="D25" s="45">
        <v>801</v>
      </c>
      <c r="E25" s="46">
        <v>491</v>
      </c>
      <c r="F25" s="46">
        <v>869</v>
      </c>
      <c r="G25" s="46">
        <v>548</v>
      </c>
      <c r="H25" s="46">
        <v>446</v>
      </c>
      <c r="I25" s="46">
        <v>464</v>
      </c>
      <c r="J25" s="45">
        <v>271</v>
      </c>
      <c r="K25" s="47">
        <f t="shared" si="2"/>
        <v>3890</v>
      </c>
      <c r="L25" s="55">
        <f>K25/人口統計!D8</f>
        <v>0.21144751861716585</v>
      </c>
    </row>
    <row r="26" spans="1:12" ht="20.100000000000001" customHeight="1" x14ac:dyDescent="0.15">
      <c r="B26" s="197" t="s">
        <v>21</v>
      </c>
      <c r="C26" s="199"/>
      <c r="D26" s="45">
        <v>240</v>
      </c>
      <c r="E26" s="46">
        <v>170</v>
      </c>
      <c r="F26" s="46">
        <v>349</v>
      </c>
      <c r="G26" s="46">
        <v>207</v>
      </c>
      <c r="H26" s="46">
        <v>185</v>
      </c>
      <c r="I26" s="46">
        <v>188</v>
      </c>
      <c r="J26" s="45">
        <v>168</v>
      </c>
      <c r="K26" s="47">
        <f t="shared" si="2"/>
        <v>1507</v>
      </c>
      <c r="L26" s="55">
        <f>K26/人口統計!D9</f>
        <v>0.16062673204007674</v>
      </c>
    </row>
    <row r="27" spans="1:12" ht="20.100000000000001" customHeight="1" x14ac:dyDescent="0.15">
      <c r="B27" s="197" t="s">
        <v>22</v>
      </c>
      <c r="C27" s="199"/>
      <c r="D27" s="45">
        <v>395</v>
      </c>
      <c r="E27" s="46">
        <v>275</v>
      </c>
      <c r="F27" s="46">
        <v>498</v>
      </c>
      <c r="G27" s="46">
        <v>312</v>
      </c>
      <c r="H27" s="46">
        <v>277</v>
      </c>
      <c r="I27" s="46">
        <v>336</v>
      </c>
      <c r="J27" s="45">
        <v>192</v>
      </c>
      <c r="K27" s="47">
        <f t="shared" si="2"/>
        <v>2285</v>
      </c>
      <c r="L27" s="55">
        <f>K27/人口統計!D10</f>
        <v>0.16336598269821978</v>
      </c>
    </row>
    <row r="28" spans="1:12" ht="20.100000000000001" customHeight="1" x14ac:dyDescent="0.15">
      <c r="B28" s="197" t="s">
        <v>23</v>
      </c>
      <c r="C28" s="199"/>
      <c r="D28" s="45">
        <v>736</v>
      </c>
      <c r="E28" s="46">
        <v>677</v>
      </c>
      <c r="F28" s="46">
        <v>1349</v>
      </c>
      <c r="G28" s="46">
        <v>648</v>
      </c>
      <c r="H28" s="46">
        <v>638</v>
      </c>
      <c r="I28" s="46">
        <v>743</v>
      </c>
      <c r="J28" s="45">
        <v>379</v>
      </c>
      <c r="K28" s="47">
        <f t="shared" si="2"/>
        <v>5170</v>
      </c>
      <c r="L28" s="55">
        <f>K28/人口統計!D11</f>
        <v>0.16806449515636174</v>
      </c>
    </row>
    <row r="29" spans="1:12" ht="20.100000000000001" customHeight="1" x14ac:dyDescent="0.15">
      <c r="B29" s="197" t="s">
        <v>24</v>
      </c>
      <c r="C29" s="198"/>
      <c r="D29" s="40">
        <v>2666</v>
      </c>
      <c r="E29" s="39">
        <v>1524</v>
      </c>
      <c r="F29" s="39">
        <v>2340</v>
      </c>
      <c r="G29" s="39">
        <v>1526</v>
      </c>
      <c r="H29" s="39">
        <v>1213</v>
      </c>
      <c r="I29" s="39">
        <v>1384</v>
      </c>
      <c r="J29" s="40">
        <v>832</v>
      </c>
      <c r="K29" s="167">
        <f t="shared" si="2"/>
        <v>11485</v>
      </c>
      <c r="L29" s="168">
        <f>K29/人口統計!D12</f>
        <v>0.23678947693957075</v>
      </c>
    </row>
    <row r="30" spans="1:12" ht="20.100000000000001" customHeight="1" x14ac:dyDescent="0.15">
      <c r="B30" s="197" t="s">
        <v>25</v>
      </c>
      <c r="C30" s="198"/>
      <c r="D30" s="40">
        <v>507</v>
      </c>
      <c r="E30" s="39">
        <v>415</v>
      </c>
      <c r="F30" s="39">
        <v>733</v>
      </c>
      <c r="G30" s="39">
        <v>433</v>
      </c>
      <c r="H30" s="39">
        <v>354</v>
      </c>
      <c r="I30" s="39">
        <v>538</v>
      </c>
      <c r="J30" s="40">
        <v>352</v>
      </c>
      <c r="K30" s="167">
        <f t="shared" si="2"/>
        <v>3332</v>
      </c>
      <c r="L30" s="168">
        <f>K30/人口統計!D13</f>
        <v>0.16408135125818682</v>
      </c>
    </row>
    <row r="31" spans="1:12" ht="20.100000000000001" customHeight="1" x14ac:dyDescent="0.15">
      <c r="C31" s="14" t="s">
        <v>46</v>
      </c>
    </row>
    <row r="32" spans="1:1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</sheetData>
  <mergeCells count="11">
    <mergeCell ref="B4:C4"/>
    <mergeCell ref="B7:C7"/>
    <mergeCell ref="B8:C8"/>
    <mergeCell ref="B29:C29"/>
    <mergeCell ref="B30:C30"/>
    <mergeCell ref="B23:C23"/>
    <mergeCell ref="B24:C24"/>
    <mergeCell ref="B25:C25"/>
    <mergeCell ref="B26:C26"/>
    <mergeCell ref="B27:C27"/>
    <mergeCell ref="B28:C28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 x14ac:dyDescent="0.1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 x14ac:dyDescent="0.15">
      <c r="A1" s="104" t="s">
        <v>48</v>
      </c>
    </row>
    <row r="2" spans="1:19" ht="20.100000000000001" customHeight="1" x14ac:dyDescent="0.15"/>
    <row r="3" spans="1:19" ht="20.100000000000001" customHeight="1" thickBot="1" x14ac:dyDescent="0.2">
      <c r="B3" s="201"/>
      <c r="C3" s="201"/>
      <c r="D3" s="201" t="s">
        <v>120</v>
      </c>
      <c r="E3" s="201"/>
      <c r="F3" s="201" t="s">
        <v>121</v>
      </c>
      <c r="G3" s="201"/>
      <c r="H3" s="201" t="s">
        <v>122</v>
      </c>
      <c r="I3" s="201"/>
      <c r="J3" s="201" t="s">
        <v>123</v>
      </c>
      <c r="K3" s="201"/>
      <c r="N3" s="107" t="s">
        <v>99</v>
      </c>
      <c r="O3" s="108"/>
      <c r="P3" s="109"/>
      <c r="Q3" s="59" t="s">
        <v>100</v>
      </c>
      <c r="R3" s="88" t="s">
        <v>101</v>
      </c>
      <c r="S3" s="88" t="s">
        <v>102</v>
      </c>
    </row>
    <row r="4" spans="1:19" ht="33" customHeight="1" thickTop="1" thickBot="1" x14ac:dyDescent="0.2">
      <c r="B4" s="189"/>
      <c r="C4" s="189"/>
      <c r="D4" s="177" t="s">
        <v>125</v>
      </c>
      <c r="E4" s="178" t="s">
        <v>126</v>
      </c>
      <c r="F4" s="179" t="s">
        <v>125</v>
      </c>
      <c r="G4" s="180" t="s">
        <v>126</v>
      </c>
      <c r="H4" s="177" t="s">
        <v>125</v>
      </c>
      <c r="I4" s="178" t="s">
        <v>126</v>
      </c>
      <c r="J4" s="179" t="s">
        <v>125</v>
      </c>
      <c r="K4" s="180" t="s">
        <v>126</v>
      </c>
      <c r="N4" s="138"/>
      <c r="O4" s="83"/>
      <c r="P4" s="139"/>
      <c r="Q4" s="140"/>
      <c r="R4" s="141"/>
      <c r="S4" s="141"/>
    </row>
    <row r="5" spans="1:19" ht="20.100000000000001" customHeight="1" thickTop="1" thickBot="1" x14ac:dyDescent="0.2">
      <c r="B5" s="202" t="s">
        <v>124</v>
      </c>
      <c r="C5" s="202"/>
      <c r="D5" s="173">
        <v>29974</v>
      </c>
      <c r="E5" s="174">
        <v>1889864.7999999993</v>
      </c>
      <c r="F5" s="175">
        <v>7768</v>
      </c>
      <c r="G5" s="176">
        <v>148688.57999999993</v>
      </c>
      <c r="H5" s="173">
        <v>2950</v>
      </c>
      <c r="I5" s="174">
        <v>689843.39000000071</v>
      </c>
      <c r="J5" s="175">
        <v>6894</v>
      </c>
      <c r="K5" s="176">
        <v>1919708.5600000005</v>
      </c>
      <c r="M5" s="147">
        <f>Q5+Q7</f>
        <v>37742</v>
      </c>
      <c r="N5" s="119" t="s">
        <v>106</v>
      </c>
      <c r="O5" s="120"/>
      <c r="P5" s="132"/>
      <c r="Q5" s="121">
        <v>29974</v>
      </c>
      <c r="R5" s="122">
        <v>1889864.7999999993</v>
      </c>
      <c r="S5" s="122">
        <f>R5/Q5*100</f>
        <v>6305.0136785213826</v>
      </c>
    </row>
    <row r="6" spans="1:19" ht="20.100000000000001" customHeight="1" thickTop="1" x14ac:dyDescent="0.15">
      <c r="B6" s="203" t="s">
        <v>112</v>
      </c>
      <c r="C6" s="203"/>
      <c r="D6" s="169">
        <v>4948</v>
      </c>
      <c r="E6" s="170">
        <v>281321.60000000003</v>
      </c>
      <c r="F6" s="171">
        <v>1420</v>
      </c>
      <c r="G6" s="172">
        <v>28220.62999999999</v>
      </c>
      <c r="H6" s="169">
        <v>307</v>
      </c>
      <c r="I6" s="170">
        <v>70977.22</v>
      </c>
      <c r="J6" s="171">
        <v>1115</v>
      </c>
      <c r="K6" s="172">
        <v>336355.72999999992</v>
      </c>
      <c r="M6" s="58"/>
      <c r="N6" s="123"/>
      <c r="O6" s="92" t="s">
        <v>103</v>
      </c>
      <c r="P6" s="105"/>
      <c r="Q6" s="96">
        <f>Q5/Q$13</f>
        <v>0.62989114445425121</v>
      </c>
      <c r="R6" s="97">
        <f>R5/R$13</f>
        <v>0.40658820440284626</v>
      </c>
      <c r="S6" s="98" t="s">
        <v>105</v>
      </c>
    </row>
    <row r="7" spans="1:19" ht="20.100000000000001" customHeight="1" x14ac:dyDescent="0.15">
      <c r="B7" s="200" t="s">
        <v>113</v>
      </c>
      <c r="C7" s="200"/>
      <c r="D7" s="143">
        <v>4593</v>
      </c>
      <c r="E7" s="144">
        <v>284626.55999999988</v>
      </c>
      <c r="F7" s="145">
        <v>1218</v>
      </c>
      <c r="G7" s="146">
        <v>20918.22</v>
      </c>
      <c r="H7" s="143">
        <v>245</v>
      </c>
      <c r="I7" s="144">
        <v>58743.68</v>
      </c>
      <c r="J7" s="145">
        <v>914</v>
      </c>
      <c r="K7" s="146">
        <v>254747.07</v>
      </c>
      <c r="M7" s="58"/>
      <c r="N7" s="124" t="s">
        <v>107</v>
      </c>
      <c r="O7" s="125"/>
      <c r="P7" s="133"/>
      <c r="Q7" s="126">
        <v>7768</v>
      </c>
      <c r="R7" s="127">
        <v>148688.57999999993</v>
      </c>
      <c r="S7" s="127">
        <f>R7/Q7*100</f>
        <v>1914.1166323377952</v>
      </c>
    </row>
    <row r="8" spans="1:19" ht="20.100000000000001" customHeight="1" x14ac:dyDescent="0.15">
      <c r="B8" s="200" t="s">
        <v>114</v>
      </c>
      <c r="C8" s="200"/>
      <c r="D8" s="143">
        <v>2835</v>
      </c>
      <c r="E8" s="144">
        <v>181136.76000000004</v>
      </c>
      <c r="F8" s="145">
        <v>827</v>
      </c>
      <c r="G8" s="146">
        <v>15385.150000000001</v>
      </c>
      <c r="H8" s="143">
        <v>341</v>
      </c>
      <c r="I8" s="144">
        <v>87929.53</v>
      </c>
      <c r="J8" s="145">
        <v>629</v>
      </c>
      <c r="K8" s="146">
        <v>184527.08000000002</v>
      </c>
      <c r="L8" s="87"/>
      <c r="M8" s="86"/>
      <c r="N8" s="128"/>
      <c r="O8" s="92" t="s">
        <v>103</v>
      </c>
      <c r="P8" s="105"/>
      <c r="Q8" s="96">
        <f>Q7/Q$13</f>
        <v>0.1632412894548817</v>
      </c>
      <c r="R8" s="97">
        <f>R7/R$13</f>
        <v>3.1989072846591436E-2</v>
      </c>
      <c r="S8" s="98" t="s">
        <v>104</v>
      </c>
    </row>
    <row r="9" spans="1:19" ht="20.100000000000001" customHeight="1" x14ac:dyDescent="0.15">
      <c r="B9" s="200" t="s">
        <v>115</v>
      </c>
      <c r="C9" s="200"/>
      <c r="D9" s="143">
        <v>1147</v>
      </c>
      <c r="E9" s="144">
        <v>73271.520000000004</v>
      </c>
      <c r="F9" s="145">
        <v>268</v>
      </c>
      <c r="G9" s="146">
        <v>4762.9499999999989</v>
      </c>
      <c r="H9" s="143">
        <v>53</v>
      </c>
      <c r="I9" s="144">
        <v>12192.999999999998</v>
      </c>
      <c r="J9" s="145">
        <v>361</v>
      </c>
      <c r="K9" s="146">
        <v>101228.45</v>
      </c>
      <c r="L9" s="87"/>
      <c r="M9" s="86"/>
      <c r="N9" s="124" t="s">
        <v>108</v>
      </c>
      <c r="O9" s="125"/>
      <c r="P9" s="133"/>
      <c r="Q9" s="126">
        <v>2950</v>
      </c>
      <c r="R9" s="127">
        <v>689843.39000000071</v>
      </c>
      <c r="S9" s="127">
        <f>R9/Q9*100</f>
        <v>23384.521694915278</v>
      </c>
    </row>
    <row r="10" spans="1:19" ht="20.100000000000001" customHeight="1" x14ac:dyDescent="0.15">
      <c r="B10" s="200" t="s">
        <v>116</v>
      </c>
      <c r="C10" s="200"/>
      <c r="D10" s="143">
        <v>1690</v>
      </c>
      <c r="E10" s="144">
        <v>116029.02</v>
      </c>
      <c r="F10" s="145">
        <v>436</v>
      </c>
      <c r="G10" s="146">
        <v>8588.0099999999984</v>
      </c>
      <c r="H10" s="143">
        <v>235</v>
      </c>
      <c r="I10" s="144">
        <v>51090.35</v>
      </c>
      <c r="J10" s="145">
        <v>395</v>
      </c>
      <c r="K10" s="146">
        <v>111703.48999999999</v>
      </c>
      <c r="L10" s="87"/>
      <c r="M10" s="86"/>
      <c r="N10" s="93"/>
      <c r="O10" s="92" t="s">
        <v>103</v>
      </c>
      <c r="P10" s="105"/>
      <c r="Q10" s="96">
        <f>Q9/Q$13</f>
        <v>6.1993023158071703E-2</v>
      </c>
      <c r="R10" s="97">
        <f>R9/R$13</f>
        <v>0.14841388932122171</v>
      </c>
      <c r="S10" s="98" t="s">
        <v>104</v>
      </c>
    </row>
    <row r="11" spans="1:19" ht="20.100000000000001" customHeight="1" x14ac:dyDescent="0.15">
      <c r="B11" s="200" t="s">
        <v>117</v>
      </c>
      <c r="C11" s="200"/>
      <c r="D11" s="143">
        <v>3722</v>
      </c>
      <c r="E11" s="144">
        <v>249276.21</v>
      </c>
      <c r="F11" s="145">
        <v>951</v>
      </c>
      <c r="G11" s="146">
        <v>21622.879999999997</v>
      </c>
      <c r="H11" s="143">
        <v>488</v>
      </c>
      <c r="I11" s="144">
        <v>111833.73</v>
      </c>
      <c r="J11" s="145">
        <v>960</v>
      </c>
      <c r="K11" s="146">
        <v>262343.81</v>
      </c>
      <c r="L11" s="87"/>
      <c r="M11" s="86"/>
      <c r="N11" s="124" t="s">
        <v>109</v>
      </c>
      <c r="O11" s="125"/>
      <c r="P11" s="133"/>
      <c r="Q11" s="99">
        <v>6894</v>
      </c>
      <c r="R11" s="100">
        <v>1919708.5600000005</v>
      </c>
      <c r="S11" s="100">
        <f>R11/Q11*100</f>
        <v>27846.077168552369</v>
      </c>
    </row>
    <row r="12" spans="1:19" ht="20.100000000000001" customHeight="1" thickBot="1" x14ac:dyDescent="0.2">
      <c r="B12" s="200" t="s">
        <v>118</v>
      </c>
      <c r="C12" s="200"/>
      <c r="D12" s="143">
        <v>8537</v>
      </c>
      <c r="E12" s="144">
        <v>532872.28000000014</v>
      </c>
      <c r="F12" s="145">
        <v>1913</v>
      </c>
      <c r="G12" s="146">
        <v>34471.630000000005</v>
      </c>
      <c r="H12" s="143">
        <v>1035</v>
      </c>
      <c r="I12" s="144">
        <v>244912.00999999995</v>
      </c>
      <c r="J12" s="145">
        <v>1728</v>
      </c>
      <c r="K12" s="146">
        <v>451598.68000000005</v>
      </c>
      <c r="L12" s="87"/>
      <c r="M12" s="86"/>
      <c r="N12" s="123"/>
      <c r="O12" s="82" t="s">
        <v>103</v>
      </c>
      <c r="P12" s="106"/>
      <c r="Q12" s="101">
        <f>Q11/Q$13</f>
        <v>0.14487454293279536</v>
      </c>
      <c r="R12" s="102">
        <f>R11/R$13</f>
        <v>0.41300883342934064</v>
      </c>
      <c r="S12" s="103" t="s">
        <v>104</v>
      </c>
    </row>
    <row r="13" spans="1:19" ht="20.100000000000001" customHeight="1" thickTop="1" x14ac:dyDescent="0.15">
      <c r="B13" s="181" t="s">
        <v>119</v>
      </c>
      <c r="C13" s="181"/>
      <c r="D13" s="143">
        <v>2502</v>
      </c>
      <c r="E13" s="144">
        <v>171330.85</v>
      </c>
      <c r="F13" s="145">
        <v>735</v>
      </c>
      <c r="G13" s="146">
        <v>14719.11</v>
      </c>
      <c r="H13" s="143">
        <v>246</v>
      </c>
      <c r="I13" s="144">
        <v>52163.87000000001</v>
      </c>
      <c r="J13" s="145">
        <v>792</v>
      </c>
      <c r="K13" s="146">
        <v>217204.25</v>
      </c>
      <c r="M13" s="58"/>
      <c r="N13" s="129" t="s">
        <v>110</v>
      </c>
      <c r="O13" s="130"/>
      <c r="P13" s="131"/>
      <c r="Q13" s="94">
        <f>Q5+Q7+Q9+Q11</f>
        <v>47586</v>
      </c>
      <c r="R13" s="95">
        <f>R5+R7+R9+R11</f>
        <v>4648105.33</v>
      </c>
      <c r="S13" s="95">
        <f>R13/Q13*100</f>
        <v>9767.8000462320852</v>
      </c>
    </row>
    <row r="14" spans="1:19" ht="20.100000000000001" customHeight="1" x14ac:dyDescent="0.15">
      <c r="N14" s="128"/>
      <c r="O14" s="92" t="s">
        <v>103</v>
      </c>
      <c r="P14" s="105"/>
      <c r="Q14" s="96">
        <f>Q13/Q$13</f>
        <v>1</v>
      </c>
      <c r="R14" s="97">
        <f>R13/R$13</f>
        <v>1</v>
      </c>
      <c r="S14" s="98" t="s">
        <v>104</v>
      </c>
    </row>
    <row r="15" spans="1:19" ht="20.100000000000001" customHeight="1" x14ac:dyDescent="0.15">
      <c r="B15" s="89"/>
      <c r="C15" s="83"/>
      <c r="D15" s="83"/>
      <c r="E15" s="90"/>
      <c r="F15" s="90"/>
      <c r="G15" s="91"/>
      <c r="N15" s="14" t="s">
        <v>127</v>
      </c>
      <c r="O15" s="14" t="s">
        <v>128</v>
      </c>
      <c r="P15" s="14" t="s">
        <v>129</v>
      </c>
      <c r="Q15" s="14" t="s">
        <v>130</v>
      </c>
    </row>
    <row r="16" spans="1:19" ht="20.100000000000001" customHeight="1" x14ac:dyDescent="0.15">
      <c r="M16" s="14" t="s">
        <v>131</v>
      </c>
      <c r="N16" s="58">
        <f>D5/(D5+F5+H5+J5)</f>
        <v>0.62989114445425121</v>
      </c>
      <c r="O16" s="58">
        <f>F5/(D5+F5+H5+J5)</f>
        <v>0.1632412894548817</v>
      </c>
      <c r="P16" s="58">
        <f>H5/(D5+F5+H5+J5)</f>
        <v>6.1993023158071703E-2</v>
      </c>
      <c r="Q16" s="58">
        <f>J5/(D5+F5+H5+J5)</f>
        <v>0.14487454293279536</v>
      </c>
    </row>
    <row r="17" spans="13:17" ht="20.100000000000001" customHeight="1" x14ac:dyDescent="0.15">
      <c r="M17" s="14" t="s">
        <v>132</v>
      </c>
      <c r="N17" s="58">
        <f t="shared" ref="N17:N23" si="0">D6/(D6+F6+H6+J6)</f>
        <v>0.63517329910141207</v>
      </c>
      <c r="O17" s="58">
        <f t="shared" ref="O17:O23" si="1">F6/(D6+F6+H6+J6)</f>
        <v>0.1822849807445443</v>
      </c>
      <c r="P17" s="58">
        <f t="shared" ref="P17:P23" si="2">H6/(D6+F6+H6+J6)</f>
        <v>3.9409499358151474E-2</v>
      </c>
      <c r="Q17" s="58">
        <f t="shared" ref="Q17:Q23" si="3">J6/(D6+F6+H6+J6)</f>
        <v>0.14313222079589216</v>
      </c>
    </row>
    <row r="18" spans="13:17" ht="20.100000000000001" customHeight="1" x14ac:dyDescent="0.15">
      <c r="M18" s="14" t="s">
        <v>133</v>
      </c>
      <c r="N18" s="58">
        <f t="shared" si="0"/>
        <v>0.6589670014347202</v>
      </c>
      <c r="O18" s="58">
        <f t="shared" si="1"/>
        <v>0.17474892395982783</v>
      </c>
      <c r="P18" s="58">
        <f t="shared" si="2"/>
        <v>3.5150645624103298E-2</v>
      </c>
      <c r="Q18" s="58">
        <f t="shared" si="3"/>
        <v>0.13113342898134864</v>
      </c>
    </row>
    <row r="19" spans="13:17" ht="20.100000000000001" customHeight="1" x14ac:dyDescent="0.15">
      <c r="M19" s="14" t="s">
        <v>134</v>
      </c>
      <c r="N19" s="58">
        <f t="shared" si="0"/>
        <v>0.61204663212435229</v>
      </c>
      <c r="O19" s="58">
        <f t="shared" si="1"/>
        <v>0.17854058721934368</v>
      </c>
      <c r="P19" s="58">
        <f t="shared" si="2"/>
        <v>7.3618307426597585E-2</v>
      </c>
      <c r="Q19" s="58">
        <f t="shared" si="3"/>
        <v>0.13579447322970639</v>
      </c>
    </row>
    <row r="20" spans="13:17" ht="20.100000000000001" customHeight="1" x14ac:dyDescent="0.15">
      <c r="M20" s="14" t="s">
        <v>135</v>
      </c>
      <c r="N20" s="58">
        <f t="shared" si="0"/>
        <v>0.6271186440677966</v>
      </c>
      <c r="O20" s="58">
        <f t="shared" si="1"/>
        <v>0.14652815746309458</v>
      </c>
      <c r="P20" s="58">
        <f t="shared" si="2"/>
        <v>2.8977583378895572E-2</v>
      </c>
      <c r="Q20" s="58">
        <f t="shared" si="3"/>
        <v>0.19737561509021323</v>
      </c>
    </row>
    <row r="21" spans="13:17" ht="20.100000000000001" customHeight="1" x14ac:dyDescent="0.15">
      <c r="M21" s="14" t="s">
        <v>136</v>
      </c>
      <c r="N21" s="58">
        <f t="shared" si="0"/>
        <v>0.6132075471698113</v>
      </c>
      <c r="O21" s="58">
        <f t="shared" si="1"/>
        <v>0.15820029027576196</v>
      </c>
      <c r="P21" s="58">
        <f t="shared" si="2"/>
        <v>8.5268505079825835E-2</v>
      </c>
      <c r="Q21" s="58">
        <f t="shared" si="3"/>
        <v>0.14332365747460088</v>
      </c>
    </row>
    <row r="22" spans="13:17" ht="20.100000000000001" customHeight="1" x14ac:dyDescent="0.15">
      <c r="M22" s="14" t="s">
        <v>137</v>
      </c>
      <c r="N22" s="58">
        <f t="shared" si="0"/>
        <v>0.60807057670315312</v>
      </c>
      <c r="O22" s="58">
        <f t="shared" si="1"/>
        <v>0.15536677013559877</v>
      </c>
      <c r="P22" s="58">
        <f t="shared" si="2"/>
        <v>7.9725535043293577E-2</v>
      </c>
      <c r="Q22" s="58">
        <f t="shared" si="3"/>
        <v>0.15683711811795459</v>
      </c>
    </row>
    <row r="23" spans="13:17" ht="20.100000000000001" customHeight="1" x14ac:dyDescent="0.15">
      <c r="M23" s="14" t="s">
        <v>138</v>
      </c>
      <c r="N23" s="58">
        <f t="shared" si="0"/>
        <v>0.64610610762128207</v>
      </c>
      <c r="O23" s="58">
        <f t="shared" si="1"/>
        <v>0.14478165443124197</v>
      </c>
      <c r="P23" s="58">
        <f t="shared" si="2"/>
        <v>7.8331945810943771E-2</v>
      </c>
      <c r="Q23" s="58">
        <f t="shared" si="3"/>
        <v>0.13078029213653219</v>
      </c>
    </row>
    <row r="24" spans="13:17" ht="20.100000000000001" customHeight="1" x14ac:dyDescent="0.15">
      <c r="M24" s="14" t="s">
        <v>139</v>
      </c>
      <c r="N24" s="58">
        <f t="shared" ref="N24" si="4">D13/(D13+F13+H13+J13)</f>
        <v>0.58526315789473682</v>
      </c>
      <c r="O24" s="58">
        <f t="shared" ref="O24" si="5">F13/(D13+F13+H13+J13)</f>
        <v>0.17192982456140352</v>
      </c>
      <c r="P24" s="58">
        <f t="shared" ref="P24" si="6">H13/(D13+F13+H13+J13)</f>
        <v>5.7543859649122807E-2</v>
      </c>
      <c r="Q24" s="58">
        <f t="shared" ref="Q24" si="7">J13/(D13+F13+H13+J13)</f>
        <v>0.18526315789473685</v>
      </c>
    </row>
    <row r="25" spans="13:17" ht="20.100000000000001" customHeight="1" x14ac:dyDescent="0.15"/>
    <row r="26" spans="13:17" ht="20.100000000000001" customHeight="1" x14ac:dyDescent="0.15"/>
    <row r="27" spans="13:17" ht="20.100000000000001" customHeight="1" x14ac:dyDescent="0.15"/>
    <row r="28" spans="13:17" ht="20.100000000000001" customHeight="1" x14ac:dyDescent="0.15">
      <c r="N28" s="14" t="s">
        <v>127</v>
      </c>
      <c r="O28" s="14" t="s">
        <v>128</v>
      </c>
      <c r="P28" s="14" t="s">
        <v>129</v>
      </c>
      <c r="Q28" s="14" t="s">
        <v>130</v>
      </c>
    </row>
    <row r="29" spans="13:17" ht="20.100000000000001" customHeight="1" x14ac:dyDescent="0.15">
      <c r="M29" s="14" t="s">
        <v>131</v>
      </c>
      <c r="N29" s="58">
        <f>E5/(E5+G5+I5+K5)</f>
        <v>0.40658820440284626</v>
      </c>
      <c r="O29" s="58">
        <f>G5/(E5+G5+I5+K5)</f>
        <v>3.1989072846591436E-2</v>
      </c>
      <c r="P29" s="58">
        <f>I5/(E5+G5+I5+K5)</f>
        <v>0.14841388932122171</v>
      </c>
      <c r="Q29" s="58">
        <f>K5/(E5+G5+I5+K5)</f>
        <v>0.41300883342934064</v>
      </c>
    </row>
    <row r="30" spans="13:17" ht="20.100000000000001" customHeight="1" x14ac:dyDescent="0.15">
      <c r="M30" s="14" t="s">
        <v>132</v>
      </c>
      <c r="N30" s="58">
        <f t="shared" ref="N30:N37" si="8">E6/(E6+G6+I6+K6)</f>
        <v>0.39242759109054393</v>
      </c>
      <c r="O30" s="58">
        <f t="shared" ref="O30:O37" si="9">G6/(E6+G6+I6+K6)</f>
        <v>3.9366169714510124E-2</v>
      </c>
      <c r="P30" s="58">
        <f t="shared" ref="P30:P37" si="10">I6/(E6+G6+I6+K6)</f>
        <v>9.900917479107034E-2</v>
      </c>
      <c r="Q30" s="58">
        <f t="shared" ref="Q30:Q37" si="11">K6/(E6+G6+I6+K6)</f>
        <v>0.46919706440387565</v>
      </c>
    </row>
    <row r="31" spans="13:17" ht="20.100000000000001" customHeight="1" x14ac:dyDescent="0.15">
      <c r="M31" s="14" t="s">
        <v>133</v>
      </c>
      <c r="N31" s="58">
        <f t="shared" si="8"/>
        <v>0.45979034515191708</v>
      </c>
      <c r="O31" s="58">
        <f t="shared" si="9"/>
        <v>3.3791630667790597E-2</v>
      </c>
      <c r="P31" s="58">
        <f t="shared" si="10"/>
        <v>9.4895490086005257E-2</v>
      </c>
      <c r="Q31" s="58">
        <f t="shared" si="11"/>
        <v>0.41152253409428702</v>
      </c>
    </row>
    <row r="32" spans="13:17" ht="20.100000000000001" customHeight="1" x14ac:dyDescent="0.15">
      <c r="M32" s="14" t="s">
        <v>134</v>
      </c>
      <c r="N32" s="58">
        <f t="shared" si="8"/>
        <v>0.3862367939580687</v>
      </c>
      <c r="O32" s="58">
        <f t="shared" si="9"/>
        <v>3.2805660267766636E-2</v>
      </c>
      <c r="P32" s="58">
        <f t="shared" si="10"/>
        <v>0.18749159343161384</v>
      </c>
      <c r="Q32" s="58">
        <f t="shared" si="11"/>
        <v>0.39346595234255077</v>
      </c>
    </row>
    <row r="33" spans="13:17" ht="20.100000000000001" customHeight="1" x14ac:dyDescent="0.15">
      <c r="M33" s="14" t="s">
        <v>135</v>
      </c>
      <c r="N33" s="58">
        <f t="shared" si="8"/>
        <v>0.3827069959497727</v>
      </c>
      <c r="O33" s="58">
        <f t="shared" si="9"/>
        <v>2.4877527944813613E-2</v>
      </c>
      <c r="P33" s="58">
        <f t="shared" si="10"/>
        <v>6.3685677622295503E-2</v>
      </c>
      <c r="Q33" s="58">
        <f t="shared" si="11"/>
        <v>0.52872979848311819</v>
      </c>
    </row>
    <row r="34" spans="13:17" ht="20.100000000000001" customHeight="1" x14ac:dyDescent="0.15">
      <c r="M34" s="14" t="s">
        <v>136</v>
      </c>
      <c r="N34" s="58">
        <f t="shared" si="8"/>
        <v>0.40370435537111038</v>
      </c>
      <c r="O34" s="58">
        <f t="shared" si="9"/>
        <v>2.9880602636914874E-2</v>
      </c>
      <c r="P34" s="58">
        <f t="shared" si="10"/>
        <v>0.17776067411785781</v>
      </c>
      <c r="Q34" s="58">
        <f t="shared" si="11"/>
        <v>0.38865436787411689</v>
      </c>
    </row>
    <row r="35" spans="13:17" ht="20.100000000000001" customHeight="1" x14ac:dyDescent="0.15">
      <c r="M35" s="14" t="s">
        <v>137</v>
      </c>
      <c r="N35" s="58">
        <f t="shared" si="8"/>
        <v>0.38642883404410422</v>
      </c>
      <c r="O35" s="58">
        <f t="shared" si="9"/>
        <v>3.3519862593689068E-2</v>
      </c>
      <c r="P35" s="58">
        <f t="shared" si="10"/>
        <v>0.17336503106615414</v>
      </c>
      <c r="Q35" s="58">
        <f t="shared" si="11"/>
        <v>0.4066862722960527</v>
      </c>
    </row>
    <row r="36" spans="13:17" ht="20.100000000000001" customHeight="1" x14ac:dyDescent="0.15">
      <c r="M36" s="14" t="s">
        <v>138</v>
      </c>
      <c r="N36" s="58">
        <f t="shared" si="8"/>
        <v>0.42162467106580148</v>
      </c>
      <c r="O36" s="58">
        <f t="shared" si="9"/>
        <v>2.7274996664964468E-2</v>
      </c>
      <c r="P36" s="58">
        <f t="shared" si="10"/>
        <v>0.19378179262076503</v>
      </c>
      <c r="Q36" s="58">
        <f t="shared" si="11"/>
        <v>0.35731853964846905</v>
      </c>
    </row>
    <row r="37" spans="13:17" ht="20.100000000000001" customHeight="1" x14ac:dyDescent="0.15">
      <c r="M37" s="14" t="s">
        <v>139</v>
      </c>
      <c r="N37" s="58">
        <f t="shared" si="8"/>
        <v>0.37620563944233393</v>
      </c>
      <c r="O37" s="58">
        <f t="shared" si="9"/>
        <v>3.2319994849567678E-2</v>
      </c>
      <c r="P37" s="58">
        <f t="shared" si="10"/>
        <v>0.11454062166350534</v>
      </c>
      <c r="Q37" s="58">
        <f t="shared" si="11"/>
        <v>0.47693374404459304</v>
      </c>
    </row>
    <row r="38" spans="13:17" ht="20.100000000000001" customHeight="1" x14ac:dyDescent="0.15"/>
    <row r="39" spans="13:17" ht="20.100000000000001" customHeight="1" x14ac:dyDescent="0.15"/>
    <row r="40" spans="13:17" ht="20.100000000000001" customHeight="1" x14ac:dyDescent="0.15"/>
    <row r="41" spans="13:17" ht="20.100000000000001" customHeight="1" x14ac:dyDescent="0.15"/>
    <row r="42" spans="13:17" ht="20.100000000000001" customHeight="1" x14ac:dyDescent="0.15"/>
    <row r="43" spans="13:17" ht="20.100000000000001" customHeight="1" x14ac:dyDescent="0.15"/>
    <row r="44" spans="13:17" ht="20.100000000000001" customHeight="1" x14ac:dyDescent="0.15"/>
    <row r="45" spans="13:17" ht="20.100000000000001" customHeight="1" x14ac:dyDescent="0.15"/>
    <row r="46" spans="13:17" ht="20.100000000000001" customHeight="1" x14ac:dyDescent="0.15"/>
    <row r="47" spans="13:17" ht="20.100000000000001" customHeight="1" x14ac:dyDescent="0.15"/>
    <row r="48" spans="13:1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4:11" ht="20.100000000000001" customHeight="1" x14ac:dyDescent="0.15"/>
    <row r="98" spans="4:11" ht="20.100000000000001" customHeight="1" x14ac:dyDescent="0.15"/>
    <row r="99" spans="4:11" ht="20.100000000000001" customHeight="1" x14ac:dyDescent="0.15"/>
    <row r="100" spans="4:11" ht="20.100000000000001" customHeight="1" x14ac:dyDescent="0.15"/>
    <row r="101" spans="4:11" ht="20.100000000000001" customHeight="1" x14ac:dyDescent="0.15"/>
    <row r="102" spans="4:11" ht="20.100000000000001" customHeight="1" x14ac:dyDescent="0.15"/>
    <row r="103" spans="4:11" ht="20.100000000000001" customHeight="1" x14ac:dyDescent="0.15"/>
    <row r="104" spans="4:11" ht="20.100000000000001" customHeight="1" x14ac:dyDescent="0.15"/>
    <row r="105" spans="4:11" ht="20.100000000000001" customHeight="1" x14ac:dyDescent="0.15"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</row>
    <row r="106" spans="4:11" ht="20.100000000000001" customHeight="1" x14ac:dyDescent="0.15"/>
    <row r="107" spans="4:11" ht="20.100000000000001" customHeight="1" x14ac:dyDescent="0.15"/>
    <row r="108" spans="4:11" ht="20.100000000000001" customHeight="1" x14ac:dyDescent="0.15"/>
    <row r="109" spans="4:11" ht="20.100000000000001" customHeight="1" x14ac:dyDescent="0.15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01"/>
  <sheetViews>
    <sheetView zoomScaleNormal="100" workbookViewId="0"/>
  </sheetViews>
  <sheetFormatPr defaultRowHeight="13.5" x14ac:dyDescent="0.1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 x14ac:dyDescent="0.15">
      <c r="A1" s="104" t="s">
        <v>97</v>
      </c>
    </row>
    <row r="2" spans="1:14" s="14" customFormat="1" ht="20.100000000000001" customHeight="1" x14ac:dyDescent="0.15"/>
    <row r="3" spans="1:14" s="14" customFormat="1" ht="20.100000000000001" customHeight="1" x14ac:dyDescent="0.15">
      <c r="B3" s="191" t="s">
        <v>49</v>
      </c>
      <c r="C3" s="215"/>
      <c r="D3" s="216"/>
      <c r="E3" s="219" t="s">
        <v>47</v>
      </c>
      <c r="F3" s="204" t="s">
        <v>98</v>
      </c>
      <c r="G3" s="219" t="s">
        <v>52</v>
      </c>
      <c r="H3" s="204" t="s">
        <v>98</v>
      </c>
    </row>
    <row r="4" spans="1:14" s="14" customFormat="1" ht="20.100000000000001" customHeight="1" thickBot="1" x14ac:dyDescent="0.2">
      <c r="B4" s="192"/>
      <c r="C4" s="217"/>
      <c r="D4" s="218"/>
      <c r="E4" s="220"/>
      <c r="F4" s="205"/>
      <c r="G4" s="220"/>
      <c r="H4" s="205"/>
      <c r="N4" s="24"/>
    </row>
    <row r="5" spans="1:14" s="14" customFormat="1" ht="20.100000000000001" customHeight="1" thickTop="1" x14ac:dyDescent="0.15">
      <c r="B5" s="206" t="s">
        <v>64</v>
      </c>
      <c r="C5" s="209" t="s">
        <v>3</v>
      </c>
      <c r="D5" s="210"/>
      <c r="E5" s="148">
        <v>4993</v>
      </c>
      <c r="F5" s="149">
        <f>E5/SUM(E$5:E$15)</f>
        <v>0.16657770067391739</v>
      </c>
      <c r="G5" s="150">
        <v>291432.74000000005</v>
      </c>
      <c r="H5" s="151">
        <f>G5/SUM(G$5:G$15)</f>
        <v>0.15420824812441614</v>
      </c>
      <c r="N5" s="24"/>
    </row>
    <row r="6" spans="1:14" s="14" customFormat="1" ht="20.100000000000001" customHeight="1" x14ac:dyDescent="0.15">
      <c r="B6" s="207"/>
      <c r="C6" s="211" t="s">
        <v>8</v>
      </c>
      <c r="D6" s="212"/>
      <c r="E6" s="152">
        <v>186</v>
      </c>
      <c r="F6" s="153">
        <f t="shared" ref="F6:F15" si="0">E6/SUM(E$5:E$15)</f>
        <v>6.2053779942616936E-3</v>
      </c>
      <c r="G6" s="154">
        <v>13406.190000000002</v>
      </c>
      <c r="H6" s="155">
        <f t="shared" ref="H6:H15" si="1">G6/SUM(G$5:G$15)</f>
        <v>7.093729667857724E-3</v>
      </c>
      <c r="N6" s="24"/>
    </row>
    <row r="7" spans="1:14" s="14" customFormat="1" ht="20.100000000000001" customHeight="1" x14ac:dyDescent="0.15">
      <c r="B7" s="207"/>
      <c r="C7" s="211" t="s">
        <v>9</v>
      </c>
      <c r="D7" s="212"/>
      <c r="E7" s="152">
        <v>1467</v>
      </c>
      <c r="F7" s="153">
        <f t="shared" si="0"/>
        <v>4.8942416761193035E-2</v>
      </c>
      <c r="G7" s="154">
        <v>69073.14</v>
      </c>
      <c r="H7" s="155">
        <f t="shared" si="1"/>
        <v>3.6549249448955295E-2</v>
      </c>
      <c r="N7" s="24"/>
    </row>
    <row r="8" spans="1:14" s="14" customFormat="1" ht="20.100000000000001" customHeight="1" x14ac:dyDescent="0.15">
      <c r="B8" s="207"/>
      <c r="C8" s="211" t="s">
        <v>10</v>
      </c>
      <c r="D8" s="212"/>
      <c r="E8" s="152">
        <v>310</v>
      </c>
      <c r="F8" s="153">
        <f t="shared" si="0"/>
        <v>1.0342296657102823E-2</v>
      </c>
      <c r="G8" s="154">
        <v>12788.639999999998</v>
      </c>
      <c r="H8" s="155">
        <f t="shared" si="1"/>
        <v>6.766960260860988E-3</v>
      </c>
      <c r="N8" s="24"/>
    </row>
    <row r="9" spans="1:14" s="14" customFormat="1" ht="20.100000000000001" customHeight="1" x14ac:dyDescent="0.15">
      <c r="B9" s="207"/>
      <c r="C9" s="213" t="s">
        <v>66</v>
      </c>
      <c r="D9" s="214"/>
      <c r="E9" s="152">
        <v>3050</v>
      </c>
      <c r="F9" s="153">
        <f t="shared" si="0"/>
        <v>0.10175485420697938</v>
      </c>
      <c r="G9" s="154">
        <v>41355.560000000012</v>
      </c>
      <c r="H9" s="155">
        <f t="shared" si="1"/>
        <v>2.1882814051036887E-2</v>
      </c>
      <c r="N9" s="24"/>
    </row>
    <row r="10" spans="1:14" s="14" customFormat="1" ht="20.100000000000001" customHeight="1" x14ac:dyDescent="0.15">
      <c r="B10" s="207"/>
      <c r="C10" s="211" t="s">
        <v>50</v>
      </c>
      <c r="D10" s="212"/>
      <c r="E10" s="152">
        <v>6243</v>
      </c>
      <c r="F10" s="153">
        <f t="shared" si="0"/>
        <v>0.20828050977513846</v>
      </c>
      <c r="G10" s="154">
        <v>681580.2200000002</v>
      </c>
      <c r="H10" s="155">
        <f t="shared" si="1"/>
        <v>0.36065025392292627</v>
      </c>
      <c r="N10" s="24"/>
    </row>
    <row r="11" spans="1:14" s="14" customFormat="1" ht="20.100000000000001" customHeight="1" x14ac:dyDescent="0.15">
      <c r="B11" s="207"/>
      <c r="C11" s="211" t="s">
        <v>51</v>
      </c>
      <c r="D11" s="212"/>
      <c r="E11" s="152">
        <v>3189</v>
      </c>
      <c r="F11" s="153">
        <f t="shared" si="0"/>
        <v>0.10639220657903517</v>
      </c>
      <c r="G11" s="154">
        <v>300968.56999999995</v>
      </c>
      <c r="H11" s="155">
        <f t="shared" si="1"/>
        <v>0.15925402176917627</v>
      </c>
      <c r="N11" s="24"/>
    </row>
    <row r="12" spans="1:14" s="14" customFormat="1" ht="20.100000000000001" customHeight="1" x14ac:dyDescent="0.15">
      <c r="B12" s="207"/>
      <c r="C12" s="213" t="s">
        <v>67</v>
      </c>
      <c r="D12" s="214"/>
      <c r="E12" s="152">
        <v>1338</v>
      </c>
      <c r="F12" s="153">
        <f t="shared" si="0"/>
        <v>4.4638686861947018E-2</v>
      </c>
      <c r="G12" s="154">
        <v>141075.40000000002</v>
      </c>
      <c r="H12" s="155">
        <f t="shared" si="1"/>
        <v>7.4648408711565001E-2</v>
      </c>
      <c r="N12" s="24"/>
    </row>
    <row r="13" spans="1:14" s="14" customFormat="1" ht="20.100000000000001" customHeight="1" x14ac:dyDescent="0.15">
      <c r="B13" s="207"/>
      <c r="C13" s="213" t="s">
        <v>68</v>
      </c>
      <c r="D13" s="214"/>
      <c r="E13" s="152">
        <v>254</v>
      </c>
      <c r="F13" s="153">
        <f t="shared" si="0"/>
        <v>8.4740108093681182E-3</v>
      </c>
      <c r="G13" s="154">
        <v>18608.489999999994</v>
      </c>
      <c r="H13" s="155">
        <f t="shared" si="1"/>
        <v>9.846466265734986E-3</v>
      </c>
      <c r="N13" s="24"/>
    </row>
    <row r="14" spans="1:14" s="14" customFormat="1" ht="20.100000000000001" customHeight="1" x14ac:dyDescent="0.15">
      <c r="B14" s="207"/>
      <c r="C14" s="213" t="s">
        <v>69</v>
      </c>
      <c r="D14" s="214"/>
      <c r="E14" s="152">
        <v>1077</v>
      </c>
      <c r="F14" s="153">
        <f t="shared" si="0"/>
        <v>3.5931140321612064E-2</v>
      </c>
      <c r="G14" s="154">
        <v>216048.14999999997</v>
      </c>
      <c r="H14" s="155">
        <f t="shared" si="1"/>
        <v>0.1143193682426383</v>
      </c>
      <c r="N14" s="24"/>
    </row>
    <row r="15" spans="1:14" s="14" customFormat="1" ht="20.100000000000001" customHeight="1" x14ac:dyDescent="0.15">
      <c r="B15" s="208"/>
      <c r="C15" s="221" t="s">
        <v>70</v>
      </c>
      <c r="D15" s="222"/>
      <c r="E15" s="156">
        <v>7867</v>
      </c>
      <c r="F15" s="157">
        <f t="shared" si="0"/>
        <v>0.26246079935944483</v>
      </c>
      <c r="G15" s="158">
        <v>103527.70000000003</v>
      </c>
      <c r="H15" s="159">
        <f t="shared" si="1"/>
        <v>5.4780479534832352E-2</v>
      </c>
      <c r="N15" s="24"/>
    </row>
    <row r="16" spans="1:14" s="14" customFormat="1" ht="20.100000000000001" customHeight="1" x14ac:dyDescent="0.15">
      <c r="B16" s="223" t="s">
        <v>65</v>
      </c>
      <c r="C16" s="224" t="s">
        <v>81</v>
      </c>
      <c r="D16" s="225"/>
      <c r="E16" s="160">
        <v>160</v>
      </c>
      <c r="F16" s="161">
        <f>E16/SUM(E$16:E$26)</f>
        <v>2.0597322348094749E-2</v>
      </c>
      <c r="G16" s="162">
        <v>3156.3700000000003</v>
      </c>
      <c r="H16" s="163">
        <f>G16/SUM(G$16:G$26)</f>
        <v>2.1228059343898504E-2</v>
      </c>
    </row>
    <row r="17" spans="2:8" s="14" customFormat="1" ht="20.100000000000001" customHeight="1" x14ac:dyDescent="0.15">
      <c r="B17" s="207"/>
      <c r="C17" s="213" t="s">
        <v>82</v>
      </c>
      <c r="D17" s="214"/>
      <c r="E17" s="152">
        <v>2</v>
      </c>
      <c r="F17" s="153">
        <f t="shared" ref="F17:F26" si="2">E17/SUM(E$16:E$26)</f>
        <v>2.5746652935118434E-4</v>
      </c>
      <c r="G17" s="154">
        <v>88.22999999999999</v>
      </c>
      <c r="H17" s="155">
        <f t="shared" ref="H17:H26" si="3">G17/SUM(G$16:G$26)</f>
        <v>5.9338787148279968E-4</v>
      </c>
    </row>
    <row r="18" spans="2:8" s="14" customFormat="1" ht="20.100000000000001" customHeight="1" x14ac:dyDescent="0.15">
      <c r="B18" s="207"/>
      <c r="C18" s="213" t="s">
        <v>83</v>
      </c>
      <c r="D18" s="214"/>
      <c r="E18" s="152">
        <v>433</v>
      </c>
      <c r="F18" s="153">
        <f t="shared" si="2"/>
        <v>5.5741503604531409E-2</v>
      </c>
      <c r="G18" s="154">
        <v>13754.140000000001</v>
      </c>
      <c r="H18" s="155">
        <f t="shared" si="3"/>
        <v>9.2503001911780985E-2</v>
      </c>
    </row>
    <row r="19" spans="2:8" s="14" customFormat="1" ht="20.100000000000001" customHeight="1" x14ac:dyDescent="0.15">
      <c r="B19" s="207"/>
      <c r="C19" s="213" t="s">
        <v>84</v>
      </c>
      <c r="D19" s="214"/>
      <c r="E19" s="152">
        <v>78</v>
      </c>
      <c r="F19" s="153">
        <f t="shared" si="2"/>
        <v>1.004119464469619E-2</v>
      </c>
      <c r="G19" s="154">
        <v>2618.2500000000009</v>
      </c>
      <c r="H19" s="155">
        <f t="shared" si="3"/>
        <v>1.7608951541537358E-2</v>
      </c>
    </row>
    <row r="20" spans="2:8" s="14" customFormat="1" ht="20.100000000000001" customHeight="1" x14ac:dyDescent="0.15">
      <c r="B20" s="207"/>
      <c r="C20" s="213" t="s">
        <v>85</v>
      </c>
      <c r="D20" s="214"/>
      <c r="E20" s="152">
        <v>316</v>
      </c>
      <c r="F20" s="153">
        <f t="shared" si="2"/>
        <v>4.0679711637487126E-2</v>
      </c>
      <c r="G20" s="154">
        <v>3887.9</v>
      </c>
      <c r="H20" s="155">
        <f t="shared" si="3"/>
        <v>2.6147939539136088E-2</v>
      </c>
    </row>
    <row r="21" spans="2:8" s="14" customFormat="1" ht="20.100000000000001" customHeight="1" x14ac:dyDescent="0.15">
      <c r="B21" s="207"/>
      <c r="C21" s="213" t="s">
        <v>86</v>
      </c>
      <c r="D21" s="214"/>
      <c r="E21" s="152">
        <v>303</v>
      </c>
      <c r="F21" s="153">
        <f t="shared" si="2"/>
        <v>3.9006179196704426E-2</v>
      </c>
      <c r="G21" s="154">
        <v>8464.11</v>
      </c>
      <c r="H21" s="155">
        <f t="shared" si="3"/>
        <v>5.6925084629902305E-2</v>
      </c>
    </row>
    <row r="22" spans="2:8" s="14" customFormat="1" ht="20.100000000000001" customHeight="1" x14ac:dyDescent="0.15">
      <c r="B22" s="207"/>
      <c r="C22" s="213" t="s">
        <v>87</v>
      </c>
      <c r="D22" s="214"/>
      <c r="E22" s="152">
        <v>2165</v>
      </c>
      <c r="F22" s="153">
        <f t="shared" si="2"/>
        <v>0.27870751802265703</v>
      </c>
      <c r="G22" s="154">
        <v>69172.290000000008</v>
      </c>
      <c r="H22" s="155">
        <f t="shared" si="3"/>
        <v>0.46521588947853293</v>
      </c>
    </row>
    <row r="23" spans="2:8" s="14" customFormat="1" ht="20.100000000000001" customHeight="1" x14ac:dyDescent="0.15">
      <c r="B23" s="207"/>
      <c r="C23" s="213" t="s">
        <v>88</v>
      </c>
      <c r="D23" s="214"/>
      <c r="E23" s="152">
        <v>73</v>
      </c>
      <c r="F23" s="153">
        <f t="shared" si="2"/>
        <v>9.3975283213182294E-3</v>
      </c>
      <c r="G23" s="154">
        <v>2385.4399999999996</v>
      </c>
      <c r="H23" s="155">
        <f t="shared" si="3"/>
        <v>1.6043195785446329E-2</v>
      </c>
    </row>
    <row r="24" spans="2:8" s="14" customFormat="1" ht="20.100000000000001" customHeight="1" x14ac:dyDescent="0.15">
      <c r="B24" s="207"/>
      <c r="C24" s="213" t="s">
        <v>89</v>
      </c>
      <c r="D24" s="214"/>
      <c r="E24" s="152">
        <v>13</v>
      </c>
      <c r="F24" s="153">
        <f t="shared" si="2"/>
        <v>1.6735324407826982E-3</v>
      </c>
      <c r="G24" s="154">
        <v>510.63</v>
      </c>
      <c r="H24" s="155">
        <f t="shared" si="3"/>
        <v>3.4342247400573731E-3</v>
      </c>
    </row>
    <row r="25" spans="2:8" s="14" customFormat="1" ht="20.100000000000001" customHeight="1" x14ac:dyDescent="0.15">
      <c r="B25" s="207"/>
      <c r="C25" s="213" t="s">
        <v>90</v>
      </c>
      <c r="D25" s="214"/>
      <c r="E25" s="152">
        <v>253</v>
      </c>
      <c r="F25" s="153">
        <f t="shared" si="2"/>
        <v>3.2569515962924817E-2</v>
      </c>
      <c r="G25" s="154">
        <v>20113.879999999997</v>
      </c>
      <c r="H25" s="155">
        <f t="shared" si="3"/>
        <v>0.13527521750493546</v>
      </c>
    </row>
    <row r="26" spans="2:8" s="14" customFormat="1" ht="20.100000000000001" customHeight="1" x14ac:dyDescent="0.15">
      <c r="B26" s="208"/>
      <c r="C26" s="221" t="s">
        <v>91</v>
      </c>
      <c r="D26" s="222"/>
      <c r="E26" s="156">
        <v>3972</v>
      </c>
      <c r="F26" s="157">
        <f t="shared" si="2"/>
        <v>0.51132852729145206</v>
      </c>
      <c r="G26" s="158">
        <v>24537.340000000004</v>
      </c>
      <c r="H26" s="159">
        <f t="shared" si="3"/>
        <v>0.16502504765328985</v>
      </c>
    </row>
    <row r="27" spans="2:8" s="14" customFormat="1" ht="20.100000000000001" customHeight="1" x14ac:dyDescent="0.15">
      <c r="B27" s="232" t="s">
        <v>80</v>
      </c>
      <c r="C27" s="224" t="s">
        <v>71</v>
      </c>
      <c r="D27" s="225"/>
      <c r="E27" s="160">
        <v>103</v>
      </c>
      <c r="F27" s="161">
        <f>E27/SUM(E$27:E$36)</f>
        <v>3.4915254237288133E-2</v>
      </c>
      <c r="G27" s="162">
        <v>13530.880000000001</v>
      </c>
      <c r="H27" s="163">
        <f>G27/SUM(G$27:G$36)</f>
        <v>1.9614422919961585E-2</v>
      </c>
    </row>
    <row r="28" spans="2:8" s="14" customFormat="1" ht="20.100000000000001" customHeight="1" x14ac:dyDescent="0.15">
      <c r="B28" s="233"/>
      <c r="C28" s="213" t="s">
        <v>72</v>
      </c>
      <c r="D28" s="214"/>
      <c r="E28" s="152">
        <v>3</v>
      </c>
      <c r="F28" s="153">
        <f t="shared" ref="F28:F36" si="4">E28/SUM(E$27:E$36)</f>
        <v>1.0169491525423729E-3</v>
      </c>
      <c r="G28" s="154">
        <v>399.2</v>
      </c>
      <c r="H28" s="155">
        <f t="shared" ref="H28:H36" si="5">G28/SUM(G$27:G$36)</f>
        <v>5.7868206869388127E-4</v>
      </c>
    </row>
    <row r="29" spans="2:8" s="14" customFormat="1" ht="20.100000000000001" customHeight="1" x14ac:dyDescent="0.15">
      <c r="B29" s="233"/>
      <c r="C29" s="213" t="s">
        <v>73</v>
      </c>
      <c r="D29" s="214"/>
      <c r="E29" s="152">
        <v>169</v>
      </c>
      <c r="F29" s="153">
        <f t="shared" si="4"/>
        <v>5.7288135593220338E-2</v>
      </c>
      <c r="G29" s="154">
        <v>26335.500000000004</v>
      </c>
      <c r="H29" s="155">
        <f t="shared" si="5"/>
        <v>3.8176056162544367E-2</v>
      </c>
    </row>
    <row r="30" spans="2:8" s="14" customFormat="1" ht="20.100000000000001" customHeight="1" x14ac:dyDescent="0.15">
      <c r="B30" s="233"/>
      <c r="C30" s="213" t="s">
        <v>74</v>
      </c>
      <c r="D30" s="214"/>
      <c r="E30" s="152">
        <v>6</v>
      </c>
      <c r="F30" s="153">
        <f t="shared" si="4"/>
        <v>2.0338983050847458E-3</v>
      </c>
      <c r="G30" s="154">
        <v>258.86</v>
      </c>
      <c r="H30" s="155">
        <f t="shared" si="5"/>
        <v>3.7524458993511552E-4</v>
      </c>
    </row>
    <row r="31" spans="2:8" s="14" customFormat="1" ht="20.100000000000001" customHeight="1" x14ac:dyDescent="0.15">
      <c r="B31" s="233"/>
      <c r="C31" s="213" t="s">
        <v>75</v>
      </c>
      <c r="D31" s="214"/>
      <c r="E31" s="152">
        <v>538</v>
      </c>
      <c r="F31" s="153">
        <f t="shared" si="4"/>
        <v>0.18237288135593221</v>
      </c>
      <c r="G31" s="154">
        <v>113112.44000000006</v>
      </c>
      <c r="H31" s="155">
        <f t="shared" si="5"/>
        <v>0.16396828851255651</v>
      </c>
    </row>
    <row r="32" spans="2:8" s="14" customFormat="1" ht="20.100000000000001" customHeight="1" x14ac:dyDescent="0.15">
      <c r="B32" s="233"/>
      <c r="C32" s="213" t="s">
        <v>76</v>
      </c>
      <c r="D32" s="214"/>
      <c r="E32" s="152">
        <v>132</v>
      </c>
      <c r="F32" s="153">
        <f t="shared" si="4"/>
        <v>4.4745762711864409E-2</v>
      </c>
      <c r="G32" s="154">
        <v>8203.8500000000022</v>
      </c>
      <c r="H32" s="155">
        <f t="shared" si="5"/>
        <v>1.1892336896929607E-2</v>
      </c>
    </row>
    <row r="33" spans="2:8" s="14" customFormat="1" ht="20.100000000000001" customHeight="1" x14ac:dyDescent="0.15">
      <c r="B33" s="233"/>
      <c r="C33" s="213" t="s">
        <v>77</v>
      </c>
      <c r="D33" s="214"/>
      <c r="E33" s="152">
        <v>1939</v>
      </c>
      <c r="F33" s="153">
        <f t="shared" si="4"/>
        <v>0.6572881355932203</v>
      </c>
      <c r="G33" s="154">
        <v>514675.89999999997</v>
      </c>
      <c r="H33" s="155">
        <f t="shared" si="5"/>
        <v>0.74607643917556399</v>
      </c>
    </row>
    <row r="34" spans="2:8" s="14" customFormat="1" ht="20.100000000000001" customHeight="1" x14ac:dyDescent="0.15">
      <c r="B34" s="233"/>
      <c r="C34" s="213" t="s">
        <v>78</v>
      </c>
      <c r="D34" s="214"/>
      <c r="E34" s="152">
        <v>20</v>
      </c>
      <c r="F34" s="153">
        <f t="shared" si="4"/>
        <v>6.7796610169491523E-3</v>
      </c>
      <c r="G34" s="154">
        <v>4799.8099999999995</v>
      </c>
      <c r="H34" s="155">
        <f t="shared" si="5"/>
        <v>6.9578256015470387E-3</v>
      </c>
    </row>
    <row r="35" spans="2:8" s="14" customFormat="1" ht="20.100000000000001" customHeight="1" x14ac:dyDescent="0.15">
      <c r="B35" s="233"/>
      <c r="C35" s="213" t="s">
        <v>79</v>
      </c>
      <c r="D35" s="214"/>
      <c r="E35" s="152">
        <v>27</v>
      </c>
      <c r="F35" s="153">
        <f t="shared" si="4"/>
        <v>9.1525423728813556E-3</v>
      </c>
      <c r="G35" s="154">
        <v>5662.5599999999995</v>
      </c>
      <c r="H35" s="155">
        <f t="shared" si="5"/>
        <v>8.208471780819699E-3</v>
      </c>
    </row>
    <row r="36" spans="2:8" s="14" customFormat="1" ht="20.100000000000001" customHeight="1" x14ac:dyDescent="0.15">
      <c r="B36" s="233"/>
      <c r="C36" s="221" t="s">
        <v>92</v>
      </c>
      <c r="D36" s="222"/>
      <c r="E36" s="156">
        <v>13</v>
      </c>
      <c r="F36" s="157">
        <f t="shared" si="4"/>
        <v>4.4067796610169491E-3</v>
      </c>
      <c r="G36" s="158">
        <v>2864.39</v>
      </c>
      <c r="H36" s="159">
        <f t="shared" si="5"/>
        <v>4.1522322914480624E-3</v>
      </c>
    </row>
    <row r="37" spans="2:8" s="14" customFormat="1" ht="20.100000000000001" customHeight="1" x14ac:dyDescent="0.15">
      <c r="B37" s="229" t="s">
        <v>93</v>
      </c>
      <c r="C37" s="224" t="s">
        <v>94</v>
      </c>
      <c r="D37" s="225"/>
      <c r="E37" s="160">
        <v>3614</v>
      </c>
      <c r="F37" s="161">
        <f>E37/SUM(E$37:E$39)</f>
        <v>0.5242239628662605</v>
      </c>
      <c r="G37" s="162">
        <v>935478.09999999974</v>
      </c>
      <c r="H37" s="163">
        <f>G37/SUM(G$37:G$39)</f>
        <v>0.48730214548816719</v>
      </c>
    </row>
    <row r="38" spans="2:8" s="14" customFormat="1" ht="20.100000000000001" customHeight="1" x14ac:dyDescent="0.15">
      <c r="B38" s="230"/>
      <c r="C38" s="213" t="s">
        <v>95</v>
      </c>
      <c r="D38" s="214"/>
      <c r="E38" s="152">
        <v>2720</v>
      </c>
      <c r="F38" s="153">
        <f t="shared" ref="F38:F39" si="6">E38/SUM(E$37:E$39)</f>
        <v>0.39454598201334495</v>
      </c>
      <c r="G38" s="154">
        <v>781538.97999999986</v>
      </c>
      <c r="H38" s="155">
        <f t="shared" ref="H38:H39" si="7">G38/SUM(G$37:G$39)</f>
        <v>0.40711334849702396</v>
      </c>
    </row>
    <row r="39" spans="2:8" s="14" customFormat="1" ht="20.100000000000001" customHeight="1" x14ac:dyDescent="0.15">
      <c r="B39" s="231"/>
      <c r="C39" s="221" t="s">
        <v>96</v>
      </c>
      <c r="D39" s="222"/>
      <c r="E39" s="156">
        <v>560</v>
      </c>
      <c r="F39" s="157">
        <f t="shared" si="6"/>
        <v>8.1230055120394551E-2</v>
      </c>
      <c r="G39" s="158">
        <v>202691.47999999998</v>
      </c>
      <c r="H39" s="159">
        <f t="shared" si="7"/>
        <v>0.10558450601480884</v>
      </c>
    </row>
    <row r="40" spans="2:8" s="14" customFormat="1" ht="20.100000000000001" customHeight="1" x14ac:dyDescent="0.15">
      <c r="B40" s="226" t="s">
        <v>111</v>
      </c>
      <c r="C40" s="227"/>
      <c r="D40" s="228"/>
      <c r="E40" s="142">
        <f>SUM(E5:E39)</f>
        <v>47586</v>
      </c>
      <c r="F40" s="164">
        <f>E40/E$40</f>
        <v>1</v>
      </c>
      <c r="G40" s="165">
        <f>SUM(G5:G39)</f>
        <v>4648105.33</v>
      </c>
      <c r="H40" s="166">
        <f>G40/G$40</f>
        <v>1</v>
      </c>
    </row>
    <row r="41" spans="2:8" s="14" customFormat="1" ht="20.100000000000001" customHeight="1" x14ac:dyDescent="0.15">
      <c r="B41" s="83"/>
      <c r="C41" s="83"/>
      <c r="D41" s="83"/>
      <c r="E41" s="84"/>
      <c r="F41" s="84"/>
      <c r="G41" s="85"/>
      <c r="H41" s="86"/>
    </row>
    <row r="42" spans="2:8" s="14" customFormat="1" ht="20.100000000000001" customHeight="1" x14ac:dyDescent="0.15"/>
    <row r="43" spans="2:8" s="14" customFormat="1" ht="20.100000000000001" customHeight="1" x14ac:dyDescent="0.15"/>
    <row r="44" spans="2:8" s="14" customFormat="1" ht="20.100000000000001" customHeight="1" x14ac:dyDescent="0.15"/>
    <row r="45" spans="2:8" s="14" customFormat="1" ht="20.100000000000001" customHeight="1" x14ac:dyDescent="0.15"/>
    <row r="46" spans="2:8" s="14" customFormat="1" ht="20.100000000000001" customHeight="1" x14ac:dyDescent="0.15"/>
    <row r="47" spans="2:8" s="14" customFormat="1" ht="20.100000000000001" customHeight="1" x14ac:dyDescent="0.15"/>
    <row r="48" spans="2: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  <row r="51" s="14" customFormat="1" ht="20.100000000000001" customHeight="1" x14ac:dyDescent="0.15"/>
    <row r="52" s="14" customFormat="1" ht="20.100000000000001" customHeight="1" x14ac:dyDescent="0.15"/>
    <row r="53" s="14" customFormat="1" ht="20.100000000000001" customHeight="1" x14ac:dyDescent="0.15"/>
    <row r="54" s="14" customFormat="1" ht="20.100000000000001" customHeight="1" x14ac:dyDescent="0.15"/>
    <row r="55" s="14" customFormat="1" ht="20.100000000000001" customHeight="1" x14ac:dyDescent="0.15"/>
    <row r="56" s="14" customFormat="1" ht="20.100000000000001" customHeight="1" x14ac:dyDescent="0.15"/>
    <row r="57" s="14" customFormat="1" ht="20.100000000000001" customHeight="1" x14ac:dyDescent="0.15"/>
    <row r="58" s="14" customFormat="1" ht="20.100000000000001" customHeight="1" x14ac:dyDescent="0.15"/>
    <row r="59" s="14" customFormat="1" ht="20.100000000000001" customHeight="1" x14ac:dyDescent="0.15"/>
    <row r="60" s="14" customFormat="1" ht="20.100000000000001" customHeight="1" x14ac:dyDescent="0.15"/>
    <row r="61" s="14" customFormat="1" ht="20.100000000000001" customHeight="1" x14ac:dyDescent="0.15"/>
    <row r="62" s="14" customFormat="1" ht="20.100000000000001" customHeight="1" x14ac:dyDescent="0.15"/>
    <row r="63" s="14" customFormat="1" ht="20.100000000000001" customHeight="1" x14ac:dyDescent="0.15"/>
    <row r="64" s="14" customFormat="1" ht="20.100000000000001" customHeight="1" x14ac:dyDescent="0.15"/>
    <row r="65" s="14" customFormat="1" ht="20.100000000000001" customHeight="1" x14ac:dyDescent="0.15"/>
    <row r="66" s="14" customFormat="1" ht="20.100000000000001" customHeight="1" x14ac:dyDescent="0.15"/>
    <row r="67" s="14" customFormat="1" ht="20.100000000000001" customHeight="1" x14ac:dyDescent="0.15"/>
    <row r="68" s="14" customFormat="1" ht="20.100000000000001" customHeight="1" x14ac:dyDescent="0.15"/>
    <row r="69" s="14" customFormat="1" ht="20.100000000000001" customHeight="1" x14ac:dyDescent="0.15"/>
    <row r="70" s="14" customFormat="1" ht="20.100000000000001" customHeight="1" x14ac:dyDescent="0.15"/>
    <row r="71" s="14" customFormat="1" ht="20.100000000000001" customHeight="1" x14ac:dyDescent="0.15"/>
    <row r="72" s="14" customFormat="1" ht="20.100000000000001" customHeight="1" x14ac:dyDescent="0.15"/>
    <row r="73" s="14" customFormat="1" ht="20.100000000000001" customHeight="1" x14ac:dyDescent="0.15"/>
    <row r="74" s="14" customFormat="1" ht="20.100000000000001" customHeight="1" x14ac:dyDescent="0.15"/>
    <row r="75" s="14" customFormat="1" ht="20.100000000000001" customHeight="1" x14ac:dyDescent="0.15"/>
    <row r="76" s="14" customFormat="1" ht="20.100000000000001" customHeight="1" x14ac:dyDescent="0.15"/>
    <row r="77" s="14" customFormat="1" ht="20.100000000000001" customHeight="1" x14ac:dyDescent="0.15"/>
    <row r="78" s="14" customFormat="1" ht="20.100000000000001" customHeight="1" x14ac:dyDescent="0.15"/>
    <row r="79" s="14" customFormat="1" ht="20.100000000000001" customHeight="1" x14ac:dyDescent="0.15"/>
    <row r="80" s="14" customFormat="1" ht="20.100000000000001" customHeight="1" x14ac:dyDescent="0.15"/>
    <row r="81" s="14" customFormat="1" ht="20.100000000000001" customHeight="1" x14ac:dyDescent="0.15"/>
    <row r="82" s="14" customFormat="1" ht="20.100000000000001" customHeight="1" x14ac:dyDescent="0.15"/>
    <row r="83" s="14" customFormat="1" ht="20.100000000000001" customHeight="1" x14ac:dyDescent="0.15"/>
    <row r="84" s="14" customFormat="1" ht="20.100000000000001" customHeight="1" x14ac:dyDescent="0.15"/>
    <row r="85" s="14" customFormat="1" ht="20.100000000000001" customHeight="1" x14ac:dyDescent="0.15"/>
    <row r="86" s="14" customFormat="1" ht="20.100000000000001" customHeight="1" x14ac:dyDescent="0.15"/>
    <row r="87" s="14" customFormat="1" ht="20.100000000000001" customHeight="1" x14ac:dyDescent="0.15"/>
    <row r="88" s="14" customFormat="1" ht="20.100000000000001" customHeight="1" x14ac:dyDescent="0.15"/>
    <row r="89" s="14" customFormat="1" ht="20.100000000000001" customHeight="1" x14ac:dyDescent="0.15"/>
    <row r="90" s="14" customFormat="1" ht="20.100000000000001" customHeight="1" x14ac:dyDescent="0.15"/>
    <row r="91" s="14" customFormat="1" ht="20.100000000000001" customHeight="1" x14ac:dyDescent="0.15"/>
    <row r="92" s="14" customFormat="1" ht="20.100000000000001" customHeight="1" x14ac:dyDescent="0.15"/>
    <row r="93" s="14" customFormat="1" ht="20.100000000000001" customHeight="1" x14ac:dyDescent="0.15"/>
    <row r="94" s="14" customFormat="1" ht="20.100000000000001" customHeight="1" x14ac:dyDescent="0.15"/>
    <row r="95" s="14" customFormat="1" ht="20.100000000000001" customHeight="1" x14ac:dyDescent="0.15"/>
    <row r="96" s="14" customFormat="1" ht="20.100000000000001" customHeight="1" x14ac:dyDescent="0.15"/>
    <row r="97" s="14" customFormat="1" ht="20.100000000000001" customHeight="1" x14ac:dyDescent="0.15"/>
    <row r="98" s="14" customFormat="1" ht="20.100000000000001" customHeight="1" x14ac:dyDescent="0.15"/>
    <row r="99" s="14" customFormat="1" ht="20.100000000000001" customHeight="1" x14ac:dyDescent="0.15"/>
    <row r="100" s="14" customFormat="1" ht="20.100000000000001" customHeight="1" x14ac:dyDescent="0.15"/>
    <row r="101" s="14" customFormat="1" ht="20.100000000000001" customHeight="1" x14ac:dyDescent="0.15"/>
  </sheetData>
  <mergeCells count="45">
    <mergeCell ref="B40:D40"/>
    <mergeCell ref="C33:D33"/>
    <mergeCell ref="C34:D34"/>
    <mergeCell ref="C35:D35"/>
    <mergeCell ref="C36:D36"/>
    <mergeCell ref="B37:B39"/>
    <mergeCell ref="C37:D37"/>
    <mergeCell ref="C38:D38"/>
    <mergeCell ref="C39:D39"/>
    <mergeCell ref="B27:B36"/>
    <mergeCell ref="C27:D27"/>
    <mergeCell ref="C28:D28"/>
    <mergeCell ref="C29:D29"/>
    <mergeCell ref="C30:D30"/>
    <mergeCell ref="C31:D31"/>
    <mergeCell ref="C32:D32"/>
    <mergeCell ref="C15:D15"/>
    <mergeCell ref="B16:B26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H3:H4"/>
    <mergeCell ref="B5:B15"/>
    <mergeCell ref="C5:D5"/>
    <mergeCell ref="C6:D6"/>
    <mergeCell ref="C7:D7"/>
    <mergeCell ref="C8:D8"/>
    <mergeCell ref="C14:D14"/>
    <mergeCell ref="B3:D4"/>
    <mergeCell ref="E3:E4"/>
    <mergeCell ref="F3:F4"/>
    <mergeCell ref="G3:G4"/>
    <mergeCell ref="C9:D9"/>
    <mergeCell ref="C10:D10"/>
    <mergeCell ref="C11:D11"/>
    <mergeCell ref="C12:D12"/>
    <mergeCell ref="C13:D13"/>
  </mergeCells>
  <phoneticPr fontId="2"/>
  <pageMargins left="0.7" right="0.7" top="0.75" bottom="0.75" header="0.3" footer="0.3"/>
  <pageSetup paperSize="9" scale="98" orientation="portrait" r:id="rId1"/>
  <rowBreaks count="1" manualBreakCount="1">
    <brk id="40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 x14ac:dyDescent="0.1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 x14ac:dyDescent="0.15">
      <c r="A1" s="13" t="s">
        <v>141</v>
      </c>
    </row>
    <row r="2" spans="1:13" s="14" customFormat="1" ht="20.100000000000001" customHeight="1" x14ac:dyDescent="0.15"/>
    <row r="3" spans="1:13" s="14" customFormat="1" ht="31.5" customHeight="1" x14ac:dyDescent="0.15">
      <c r="B3" s="236" t="s">
        <v>53</v>
      </c>
      <c r="C3" s="237"/>
      <c r="D3" s="134" t="s">
        <v>55</v>
      </c>
      <c r="E3" s="135" t="s">
        <v>58</v>
      </c>
      <c r="F3" s="135" t="s">
        <v>59</v>
      </c>
      <c r="G3" s="136" t="s">
        <v>56</v>
      </c>
      <c r="H3" s="137" t="s">
        <v>57</v>
      </c>
    </row>
    <row r="4" spans="1:13" s="14" customFormat="1" ht="20.100000000000001" customHeight="1" x14ac:dyDescent="0.15">
      <c r="B4" s="238" t="s">
        <v>27</v>
      </c>
      <c r="C4" s="239"/>
      <c r="D4" s="60">
        <v>3096</v>
      </c>
      <c r="E4" s="65">
        <v>53776.020000000004</v>
      </c>
      <c r="F4" s="65">
        <f>E4*1000/D4</f>
        <v>17369.515503875973</v>
      </c>
      <c r="G4" s="65">
        <v>50030</v>
      </c>
      <c r="H4" s="61">
        <f>F4/G4</f>
        <v>0.34718200087699325</v>
      </c>
      <c r="K4" s="14">
        <f>D4*G4</f>
        <v>154892880</v>
      </c>
      <c r="L4" s="14" t="s">
        <v>27</v>
      </c>
      <c r="M4" s="24">
        <f>G4-F4</f>
        <v>32660.484496124027</v>
      </c>
    </row>
    <row r="5" spans="1:13" s="14" customFormat="1" ht="20.100000000000001" customHeight="1" x14ac:dyDescent="0.15">
      <c r="B5" s="234" t="s">
        <v>28</v>
      </c>
      <c r="C5" s="235"/>
      <c r="D5" s="62">
        <v>3143</v>
      </c>
      <c r="E5" s="66">
        <v>94912.559999999983</v>
      </c>
      <c r="F5" s="66">
        <f t="shared" ref="F5:F13" si="0">E5*1000/D5</f>
        <v>30198.078269169579</v>
      </c>
      <c r="G5" s="66">
        <v>104730</v>
      </c>
      <c r="H5" s="63">
        <f t="shared" ref="H5:H10" si="1">F5/G5</f>
        <v>0.28834219678382106</v>
      </c>
      <c r="K5" s="14">
        <f t="shared" ref="K5:K10" si="2">D5*G5</f>
        <v>329166390</v>
      </c>
      <c r="L5" s="14" t="s">
        <v>28</v>
      </c>
      <c r="M5" s="24">
        <f t="shared" ref="M5:M10" si="3">G5-F5</f>
        <v>74531.921730830421</v>
      </c>
    </row>
    <row r="6" spans="1:13" s="14" customFormat="1" ht="20.100000000000001" customHeight="1" x14ac:dyDescent="0.15">
      <c r="B6" s="234" t="s">
        <v>29</v>
      </c>
      <c r="C6" s="235"/>
      <c r="D6" s="62">
        <v>6213</v>
      </c>
      <c r="E6" s="66">
        <v>575377.29000000015</v>
      </c>
      <c r="F6" s="66">
        <f t="shared" si="0"/>
        <v>92608.609367455356</v>
      </c>
      <c r="G6" s="66">
        <v>166920</v>
      </c>
      <c r="H6" s="63">
        <f t="shared" si="1"/>
        <v>0.55480834751650709</v>
      </c>
      <c r="K6" s="14">
        <f t="shared" si="2"/>
        <v>1037073960</v>
      </c>
      <c r="L6" s="14" t="s">
        <v>29</v>
      </c>
      <c r="M6" s="24">
        <f t="shared" si="3"/>
        <v>74311.390632544644</v>
      </c>
    </row>
    <row r="7" spans="1:13" s="14" customFormat="1" ht="20.100000000000001" customHeight="1" x14ac:dyDescent="0.15">
      <c r="B7" s="234" t="s">
        <v>30</v>
      </c>
      <c r="C7" s="235"/>
      <c r="D7" s="62">
        <v>3557</v>
      </c>
      <c r="E7" s="66">
        <v>413839.68</v>
      </c>
      <c r="F7" s="66">
        <f t="shared" si="0"/>
        <v>116345.14478493112</v>
      </c>
      <c r="G7" s="66">
        <v>196160</v>
      </c>
      <c r="H7" s="63">
        <f t="shared" si="1"/>
        <v>0.59311350318582345</v>
      </c>
      <c r="K7" s="14">
        <f t="shared" si="2"/>
        <v>697741120</v>
      </c>
      <c r="L7" s="14" t="s">
        <v>30</v>
      </c>
      <c r="M7" s="24">
        <f t="shared" si="3"/>
        <v>79814.855215068877</v>
      </c>
    </row>
    <row r="8" spans="1:13" s="14" customFormat="1" ht="20.100000000000001" customHeight="1" x14ac:dyDescent="0.15">
      <c r="B8" s="234" t="s">
        <v>31</v>
      </c>
      <c r="C8" s="235"/>
      <c r="D8" s="62">
        <v>2305</v>
      </c>
      <c r="E8" s="66">
        <v>355756.39</v>
      </c>
      <c r="F8" s="66">
        <f t="shared" si="0"/>
        <v>154341.16702819956</v>
      </c>
      <c r="G8" s="66">
        <v>269310</v>
      </c>
      <c r="H8" s="63">
        <f t="shared" si="1"/>
        <v>0.57309853710667835</v>
      </c>
      <c r="K8" s="14">
        <f t="shared" si="2"/>
        <v>620759550</v>
      </c>
      <c r="L8" s="14" t="s">
        <v>31</v>
      </c>
      <c r="M8" s="24">
        <f t="shared" si="3"/>
        <v>114968.83297180044</v>
      </c>
    </row>
    <row r="9" spans="1:13" s="14" customFormat="1" ht="20.100000000000001" customHeight="1" x14ac:dyDescent="0.15">
      <c r="B9" s="234" t="s">
        <v>32</v>
      </c>
      <c r="C9" s="235"/>
      <c r="D9" s="62">
        <v>1998</v>
      </c>
      <c r="E9" s="66">
        <v>350876.92999999993</v>
      </c>
      <c r="F9" s="66">
        <f t="shared" si="0"/>
        <v>175614.07907907906</v>
      </c>
      <c r="G9" s="66">
        <v>308060</v>
      </c>
      <c r="H9" s="63">
        <f t="shared" si="1"/>
        <v>0.57006452989378387</v>
      </c>
      <c r="K9" s="14">
        <f t="shared" si="2"/>
        <v>615503880</v>
      </c>
      <c r="L9" s="14" t="s">
        <v>32</v>
      </c>
      <c r="M9" s="24">
        <f t="shared" si="3"/>
        <v>132445.92092092094</v>
      </c>
    </row>
    <row r="10" spans="1:13" s="14" customFormat="1" ht="20.100000000000001" customHeight="1" x14ac:dyDescent="0.15">
      <c r="B10" s="240" t="s">
        <v>33</v>
      </c>
      <c r="C10" s="241"/>
      <c r="D10" s="70">
        <v>960</v>
      </c>
      <c r="E10" s="71">
        <v>194014.50999999998</v>
      </c>
      <c r="F10" s="71">
        <f t="shared" si="0"/>
        <v>202098.44791666663</v>
      </c>
      <c r="G10" s="71">
        <v>360650</v>
      </c>
      <c r="H10" s="73">
        <f t="shared" si="1"/>
        <v>0.56037279333610601</v>
      </c>
      <c r="K10" s="14">
        <f t="shared" si="2"/>
        <v>346224000</v>
      </c>
      <c r="L10" s="14" t="s">
        <v>33</v>
      </c>
      <c r="M10" s="24">
        <f t="shared" si="3"/>
        <v>158551.55208333337</v>
      </c>
    </row>
    <row r="11" spans="1:13" s="14" customFormat="1" ht="20.100000000000001" customHeight="1" x14ac:dyDescent="0.15">
      <c r="B11" s="238" t="s">
        <v>60</v>
      </c>
      <c r="C11" s="239"/>
      <c r="D11" s="60">
        <f>SUM(D4:D5)</f>
        <v>6239</v>
      </c>
      <c r="E11" s="65">
        <f>SUM(E4:E5)</f>
        <v>148688.57999999999</v>
      </c>
      <c r="F11" s="65">
        <f t="shared" si="0"/>
        <v>23832.11732649463</v>
      </c>
      <c r="G11" s="80"/>
      <c r="H11" s="61">
        <f>SUM(E4:E5)*1000/SUM(K4:K5)</f>
        <v>0.30717019426154157</v>
      </c>
    </row>
    <row r="12" spans="1:13" s="14" customFormat="1" ht="20.100000000000001" customHeight="1" x14ac:dyDescent="0.15">
      <c r="B12" s="240" t="s">
        <v>54</v>
      </c>
      <c r="C12" s="241"/>
      <c r="D12" s="64">
        <f>SUM(D6:D10)</f>
        <v>15033</v>
      </c>
      <c r="E12" s="76">
        <f>SUM(E6:E10)</f>
        <v>1889864.8000000003</v>
      </c>
      <c r="F12" s="67">
        <f t="shared" si="0"/>
        <v>125714.4149537684</v>
      </c>
      <c r="G12" s="81"/>
      <c r="H12" s="68">
        <f>SUM(E6:E10)*1000/SUM(K6:K10)</f>
        <v>0.56969926447859598</v>
      </c>
    </row>
    <row r="13" spans="1:13" s="14" customFormat="1" ht="20.100000000000001" customHeight="1" x14ac:dyDescent="0.15">
      <c r="B13" s="236" t="s">
        <v>61</v>
      </c>
      <c r="C13" s="237"/>
      <c r="D13" s="69">
        <f>SUM(D11:D12)</f>
        <v>21272</v>
      </c>
      <c r="E13" s="77">
        <f>SUM(E11:E12)</f>
        <v>2038553.3800000004</v>
      </c>
      <c r="F13" s="72">
        <f t="shared" si="0"/>
        <v>95832.708725084623</v>
      </c>
      <c r="G13" s="75"/>
      <c r="H13" s="74">
        <f>SUM(E4:E10)*1000/SUM(K4:K10)</f>
        <v>0.53626923665234516</v>
      </c>
    </row>
    <row r="14" spans="1:13" s="14" customFormat="1" ht="20.100000000000001" customHeight="1" x14ac:dyDescent="0.15"/>
    <row r="15" spans="1:13" s="14" customFormat="1" ht="20.100000000000001" customHeight="1" x14ac:dyDescent="0.15"/>
    <row r="16" spans="1:13" s="14" customFormat="1" ht="20.100000000000001" customHeight="1" x14ac:dyDescent="0.15"/>
    <row r="17" s="14" customFormat="1" ht="20.100000000000001" customHeight="1" x14ac:dyDescent="0.15"/>
    <row r="18" s="14" customFormat="1" ht="20.100000000000001" customHeight="1" x14ac:dyDescent="0.15"/>
    <row r="19" s="14" customFormat="1" ht="20.100000000000001" customHeight="1" x14ac:dyDescent="0.15"/>
    <row r="20" s="14" customFormat="1" ht="20.100000000000001" customHeight="1" x14ac:dyDescent="0.15"/>
    <row r="21" s="14" customFormat="1" ht="20.100000000000001" customHeight="1" x14ac:dyDescent="0.15"/>
    <row r="22" s="14" customFormat="1" ht="20.100000000000001" customHeight="1" x14ac:dyDescent="0.15"/>
    <row r="23" s="14" customFormat="1" ht="20.100000000000001" customHeight="1" x14ac:dyDescent="0.15"/>
    <row r="24" s="14" customFormat="1" ht="20.100000000000001" customHeight="1" x14ac:dyDescent="0.15"/>
    <row r="25" s="14" customFormat="1" ht="20.100000000000001" customHeight="1" x14ac:dyDescent="0.15"/>
    <row r="26" s="14" customFormat="1" ht="20.100000000000001" customHeight="1" x14ac:dyDescent="0.15"/>
    <row r="27" s="14" customFormat="1" ht="20.100000000000001" customHeight="1" x14ac:dyDescent="0.15"/>
    <row r="28" s="14" customFormat="1" ht="20.100000000000001" customHeight="1" x14ac:dyDescent="0.15"/>
    <row r="29" s="14" customFormat="1" ht="20.100000000000001" customHeight="1" x14ac:dyDescent="0.15"/>
    <row r="30" s="14" customFormat="1" ht="20.100000000000001" customHeight="1" x14ac:dyDescent="0.15"/>
    <row r="31" s="14" customFormat="1" ht="20.100000000000001" customHeight="1" x14ac:dyDescent="0.15"/>
    <row r="32" s="14" customFormat="1" ht="20.100000000000001" customHeight="1" x14ac:dyDescent="0.15"/>
    <row r="33" s="14" customFormat="1" ht="20.100000000000001" customHeight="1" x14ac:dyDescent="0.15"/>
    <row r="34" s="14" customFormat="1" ht="20.100000000000001" customHeight="1" x14ac:dyDescent="0.15"/>
    <row r="35" s="14" customFormat="1" ht="20.100000000000001" customHeight="1" x14ac:dyDescent="0.15"/>
    <row r="36" s="14" customFormat="1" ht="20.100000000000001" customHeight="1" x14ac:dyDescent="0.15"/>
    <row r="37" s="14" customFormat="1" ht="20.100000000000001" customHeight="1" x14ac:dyDescent="0.15"/>
    <row r="38" s="14" customFormat="1" ht="20.100000000000001" customHeight="1" x14ac:dyDescent="0.15"/>
    <row r="39" s="14" customFormat="1" ht="20.100000000000001" customHeight="1" x14ac:dyDescent="0.15"/>
    <row r="40" s="14" customFormat="1" ht="20.100000000000001" customHeight="1" x14ac:dyDescent="0.15"/>
    <row r="41" s="14" customFormat="1" ht="20.100000000000001" customHeight="1" x14ac:dyDescent="0.15"/>
    <row r="42" s="14" customFormat="1" ht="20.100000000000001" customHeight="1" x14ac:dyDescent="0.15"/>
    <row r="43" s="14" customFormat="1" ht="20.100000000000001" customHeight="1" x14ac:dyDescent="0.15"/>
    <row r="44" s="14" customFormat="1" ht="20.100000000000001" customHeight="1" x14ac:dyDescent="0.15"/>
    <row r="45" s="14" customFormat="1" ht="20.100000000000001" customHeight="1" x14ac:dyDescent="0.15"/>
    <row r="46" s="14" customFormat="1" ht="20.100000000000001" customHeight="1" x14ac:dyDescent="0.15"/>
    <row r="47" s="14" customFormat="1" ht="20.100000000000001" customHeight="1" x14ac:dyDescent="0.15"/>
    <row r="4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09月状況（表紙）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'09月状況（表紙）'!Print_Area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石橋 侑樹</cp:lastModifiedBy>
  <cp:lastPrinted>2015-12-17T07:31:32Z</cp:lastPrinted>
  <dcterms:created xsi:type="dcterms:W3CDTF">2003-07-11T02:30:35Z</dcterms:created>
  <dcterms:modified xsi:type="dcterms:W3CDTF">2018-04-09T07:46:28Z</dcterms:modified>
</cp:coreProperties>
</file>