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7年11月報告書\"/>
    </mc:Choice>
  </mc:AlternateContent>
  <bookViews>
    <workbookView xWindow="-915" yWindow="5130" windowWidth="15480" windowHeight="6480"/>
  </bookViews>
  <sheets>
    <sheet name="11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'11月状況（表紙）'!$A$1:$L$45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5251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<sst xmlns="http://schemas.openxmlformats.org/spreadsheetml/2006/main" count="201" uniqueCount="142">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</sst>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59756</c:v>
                </c:pt>
                <c:pt idx="1">
                  <c:v>29645</c:v>
                </c:pt>
                <c:pt idx="2">
                  <c:v>16007</c:v>
                </c:pt>
                <c:pt idx="3">
                  <c:v>10209</c:v>
                </c:pt>
                <c:pt idx="4">
                  <c:v>14383</c:v>
                </c:pt>
                <c:pt idx="5">
                  <c:v>32538</c:v>
                </c:pt>
                <c:pt idx="6">
                  <c:v>43031</c:v>
                </c:pt>
                <c:pt idx="7">
                  <c:v>18141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23557</c:v>
                </c:pt>
                <c:pt idx="1">
                  <c:v>15060</c:v>
                </c:pt>
                <c:pt idx="2">
                  <c:v>9141</c:v>
                </c:pt>
                <c:pt idx="3">
                  <c:v>4845</c:v>
                </c:pt>
                <c:pt idx="4">
                  <c:v>6749</c:v>
                </c:pt>
                <c:pt idx="5">
                  <c:v>15094</c:v>
                </c:pt>
                <c:pt idx="6">
                  <c:v>24069</c:v>
                </c:pt>
                <c:pt idx="7">
                  <c:v>9640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19018</c:v>
                </c:pt>
                <c:pt idx="1">
                  <c:v>14779</c:v>
                </c:pt>
                <c:pt idx="2">
                  <c:v>9284</c:v>
                </c:pt>
                <c:pt idx="3">
                  <c:v>4561</c:v>
                </c:pt>
                <c:pt idx="4">
                  <c:v>7258</c:v>
                </c:pt>
                <c:pt idx="5">
                  <c:v>15717</c:v>
                </c:pt>
                <c:pt idx="6">
                  <c:v>24520</c:v>
                </c:pt>
                <c:pt idx="7">
                  <c:v>10709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0141680"/>
        <c:axId val="32013854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0.23073379579449382</c:v>
                </c:pt>
                <c:pt idx="1">
                  <c:v>0.31541283045992197</c:v>
                </c:pt>
                <c:pt idx="2">
                  <c:v>0.34998575363282364</c:v>
                </c:pt>
                <c:pt idx="3">
                  <c:v>0.29472035093216353</c:v>
                </c:pt>
                <c:pt idx="4">
                  <c:v>0.30454634400887093</c:v>
                </c:pt>
                <c:pt idx="5">
                  <c:v>0.30307590914903454</c:v>
                </c:pt>
                <c:pt idx="6">
                  <c:v>0.3412388510429103</c:v>
                </c:pt>
                <c:pt idx="7">
                  <c:v>0.34092279855247287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143640"/>
        <c:axId val="320144032"/>
      </c:lineChart>
      <c:catAx>
        <c:axId val="32014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20138544"/>
        <c:crosses val="autoZero"/>
        <c:auto val="1"/>
        <c:lblAlgn val="ctr"/>
        <c:lblOffset val="100"/>
        <c:noMultiLvlLbl val="0"/>
      </c:catAx>
      <c:valAx>
        <c:axId val="32013854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0141680"/>
        <c:crosses val="autoZero"/>
        <c:crossBetween val="between"/>
      </c:valAx>
      <c:valAx>
        <c:axId val="3201440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20143640"/>
        <c:crosses val="max"/>
        <c:crossBetween val="between"/>
      </c:valAx>
      <c:catAx>
        <c:axId val="320143640"/>
        <c:scaling>
          <c:orientation val="minMax"/>
        </c:scaling>
        <c:delete val="1"/>
        <c:axPos val="b"/>
        <c:majorTickMark val="out"/>
        <c:minorTickMark val="none"/>
        <c:tickLblPos val="nextTo"/>
        <c:crossAx val="3201440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3654</c:v>
                </c:pt>
                <c:pt idx="1">
                  <c:v>2714</c:v>
                </c:pt>
                <c:pt idx="2">
                  <c:v>533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937696.71999999974</c:v>
                </c:pt>
                <c:pt idx="1">
                  <c:v>781351.34000000008</c:v>
                </c:pt>
                <c:pt idx="2">
                  <c:v>193643.71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14242.159999999998</c:v>
                </c:pt>
                <c:pt idx="1">
                  <c:v>477.71999999999997</c:v>
                </c:pt>
                <c:pt idx="2">
                  <c:v>26531.180000000008</c:v>
                </c:pt>
                <c:pt idx="3">
                  <c:v>228.28</c:v>
                </c:pt>
                <c:pt idx="4">
                  <c:v>113768.71999999997</c:v>
                </c:pt>
                <c:pt idx="5">
                  <c:v>7678.1500000000015</c:v>
                </c:pt>
                <c:pt idx="6">
                  <c:v>511028.09999999992</c:v>
                </c:pt>
                <c:pt idx="7">
                  <c:v>6081.8300000000008</c:v>
                </c:pt>
                <c:pt idx="8">
                  <c:v>5624.62</c:v>
                </c:pt>
                <c:pt idx="9">
                  <c:v>2998.3700000000003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0144424"/>
        <c:axId val="32014246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111</c:v>
                </c:pt>
                <c:pt idx="1">
                  <c:v>3</c:v>
                </c:pt>
                <c:pt idx="2">
                  <c:v>172</c:v>
                </c:pt>
                <c:pt idx="3">
                  <c:v>6</c:v>
                </c:pt>
                <c:pt idx="4">
                  <c:v>549</c:v>
                </c:pt>
                <c:pt idx="5">
                  <c:v>125</c:v>
                </c:pt>
                <c:pt idx="6">
                  <c:v>1924</c:v>
                </c:pt>
                <c:pt idx="7">
                  <c:v>26</c:v>
                </c:pt>
                <c:pt idx="8">
                  <c:v>27</c:v>
                </c:pt>
                <c:pt idx="9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87728"/>
        <c:axId val="320139328"/>
      </c:lineChart>
      <c:catAx>
        <c:axId val="32168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20139328"/>
        <c:crosses val="autoZero"/>
        <c:auto val="1"/>
        <c:lblAlgn val="ctr"/>
        <c:lblOffset val="100"/>
        <c:noMultiLvlLbl val="0"/>
      </c:catAx>
      <c:valAx>
        <c:axId val="32013932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21687728"/>
        <c:crosses val="autoZero"/>
        <c:crossBetween val="between"/>
      </c:valAx>
      <c:valAx>
        <c:axId val="32014246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20144424"/>
        <c:crosses val="max"/>
        <c:crossBetween val="between"/>
      </c:valAx>
      <c:catAx>
        <c:axId val="320144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1424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17412.071312803891</c:v>
                </c:pt>
                <c:pt idx="1">
                  <c:v>29652.307939569269</c:v>
                </c:pt>
                <c:pt idx="2">
                  <c:v>91624.178148029474</c:v>
                </c:pt>
                <c:pt idx="3">
                  <c:v>115320.78029883785</c:v>
                </c:pt>
                <c:pt idx="4">
                  <c:v>152292.58258258255</c:v>
                </c:pt>
                <c:pt idx="5">
                  <c:v>173314.7784967646</c:v>
                </c:pt>
                <c:pt idx="6">
                  <c:v>204573.51774530267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66872"/>
        <c:axId val="321868048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3085</c:v>
                </c:pt>
                <c:pt idx="1">
                  <c:v>3111</c:v>
                </c:pt>
                <c:pt idx="2">
                  <c:v>6242</c:v>
                </c:pt>
                <c:pt idx="3">
                  <c:v>3614</c:v>
                </c:pt>
                <c:pt idx="4">
                  <c:v>2331</c:v>
                </c:pt>
                <c:pt idx="5">
                  <c:v>2009</c:v>
                </c:pt>
                <c:pt idx="6">
                  <c:v>958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145600"/>
        <c:axId val="321870400"/>
      </c:lineChart>
      <c:catAx>
        <c:axId val="32014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1870400"/>
        <c:crosses val="autoZero"/>
        <c:auto val="1"/>
        <c:lblAlgn val="ctr"/>
        <c:lblOffset val="100"/>
        <c:noMultiLvlLbl val="0"/>
      </c:catAx>
      <c:valAx>
        <c:axId val="3218704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20145600"/>
        <c:crosses val="autoZero"/>
        <c:crossBetween val="between"/>
      </c:valAx>
      <c:valAx>
        <c:axId val="321868048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21866872"/>
        <c:crosses val="max"/>
        <c:crossBetween val="between"/>
      </c:valAx>
      <c:catAx>
        <c:axId val="321866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86804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871184"/>
        <c:axId val="321870792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17412.071312803891</c:v>
                </c:pt>
                <c:pt idx="1">
                  <c:v>29652.307939569269</c:v>
                </c:pt>
                <c:pt idx="2">
                  <c:v>91624.178148029474</c:v>
                </c:pt>
                <c:pt idx="3">
                  <c:v>115320.78029883785</c:v>
                </c:pt>
                <c:pt idx="4">
                  <c:v>152292.58258258255</c:v>
                </c:pt>
                <c:pt idx="5">
                  <c:v>173314.7784967646</c:v>
                </c:pt>
                <c:pt idx="6">
                  <c:v>204573.51774530267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868440"/>
        <c:axId val="321867656"/>
      </c:barChart>
      <c:catAx>
        <c:axId val="321871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1870792"/>
        <c:crosses val="autoZero"/>
        <c:auto val="1"/>
        <c:lblAlgn val="ctr"/>
        <c:lblOffset val="100"/>
        <c:noMultiLvlLbl val="0"/>
      </c:catAx>
      <c:valAx>
        <c:axId val="32187079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21871184"/>
        <c:crosses val="autoZero"/>
        <c:crossBetween val="between"/>
      </c:valAx>
      <c:valAx>
        <c:axId val="32186765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21868440"/>
        <c:crosses val="max"/>
        <c:crossBetween val="between"/>
      </c:valAx>
      <c:catAx>
        <c:axId val="321868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86765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7752</c:v>
                </c:pt>
                <c:pt idx="1">
                  <c:v>5228</c:v>
                </c:pt>
                <c:pt idx="2">
                  <c:v>8568</c:v>
                </c:pt>
                <c:pt idx="3">
                  <c:v>5150</c:v>
                </c:pt>
                <c:pt idx="4">
                  <c:v>4311</c:v>
                </c:pt>
                <c:pt idx="5">
                  <c:v>5210</c:v>
                </c:pt>
                <c:pt idx="6">
                  <c:v>3190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1013</c:v>
                </c:pt>
                <c:pt idx="1">
                  <c:v>761</c:v>
                </c:pt>
                <c:pt idx="2">
                  <c:v>840</c:v>
                </c:pt>
                <c:pt idx="3">
                  <c:v>628</c:v>
                </c:pt>
                <c:pt idx="4">
                  <c:v>500</c:v>
                </c:pt>
                <c:pt idx="5">
                  <c:v>508</c:v>
                </c:pt>
                <c:pt idx="6">
                  <c:v>355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6739</c:v>
                </c:pt>
                <c:pt idx="1">
                  <c:v>4467</c:v>
                </c:pt>
                <c:pt idx="2">
                  <c:v>7728</c:v>
                </c:pt>
                <c:pt idx="3">
                  <c:v>4522</c:v>
                </c:pt>
                <c:pt idx="4">
                  <c:v>3811</c:v>
                </c:pt>
                <c:pt idx="5">
                  <c:v>4702</c:v>
                </c:pt>
                <c:pt idx="6">
                  <c:v>2835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1241</c:v>
                </c:pt>
                <c:pt idx="1">
                  <c:v>1140</c:v>
                </c:pt>
                <c:pt idx="2">
                  <c:v>792</c:v>
                </c:pt>
                <c:pt idx="3">
                  <c:v>244</c:v>
                </c:pt>
                <c:pt idx="4">
                  <c:v>403</c:v>
                </c:pt>
                <c:pt idx="5">
                  <c:v>768</c:v>
                </c:pt>
                <c:pt idx="6">
                  <c:v>2641</c:v>
                </c:pt>
                <c:pt idx="7">
                  <c:v>523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822</c:v>
                </c:pt>
                <c:pt idx="1">
                  <c:v>867</c:v>
                </c:pt>
                <c:pt idx="2">
                  <c:v>485</c:v>
                </c:pt>
                <c:pt idx="3">
                  <c:v>168</c:v>
                </c:pt>
                <c:pt idx="4">
                  <c:v>274</c:v>
                </c:pt>
                <c:pt idx="5">
                  <c:v>660</c:v>
                </c:pt>
                <c:pt idx="6">
                  <c:v>1543</c:v>
                </c:pt>
                <c:pt idx="7">
                  <c:v>409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1216</c:v>
                </c:pt>
                <c:pt idx="1">
                  <c:v>1200</c:v>
                </c:pt>
                <c:pt idx="2">
                  <c:v>875</c:v>
                </c:pt>
                <c:pt idx="3">
                  <c:v>355</c:v>
                </c:pt>
                <c:pt idx="4">
                  <c:v>491</c:v>
                </c:pt>
                <c:pt idx="5">
                  <c:v>1366</c:v>
                </c:pt>
                <c:pt idx="6">
                  <c:v>2322</c:v>
                </c:pt>
                <c:pt idx="7">
                  <c:v>743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785</c:v>
                </c:pt>
                <c:pt idx="1">
                  <c:v>677</c:v>
                </c:pt>
                <c:pt idx="2">
                  <c:v>555</c:v>
                </c:pt>
                <c:pt idx="3">
                  <c:v>214</c:v>
                </c:pt>
                <c:pt idx="4">
                  <c:v>314</c:v>
                </c:pt>
                <c:pt idx="5">
                  <c:v>635</c:v>
                </c:pt>
                <c:pt idx="6">
                  <c:v>1533</c:v>
                </c:pt>
                <c:pt idx="7">
                  <c:v>437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634</c:v>
                </c:pt>
                <c:pt idx="1">
                  <c:v>568</c:v>
                </c:pt>
                <c:pt idx="2">
                  <c:v>432</c:v>
                </c:pt>
                <c:pt idx="3">
                  <c:v>188</c:v>
                </c:pt>
                <c:pt idx="4">
                  <c:v>291</c:v>
                </c:pt>
                <c:pt idx="5">
                  <c:v>640</c:v>
                </c:pt>
                <c:pt idx="6">
                  <c:v>1203</c:v>
                </c:pt>
                <c:pt idx="7">
                  <c:v>355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877</c:v>
                </c:pt>
                <c:pt idx="1">
                  <c:v>672</c:v>
                </c:pt>
                <c:pt idx="2">
                  <c:v>469</c:v>
                </c:pt>
                <c:pt idx="3">
                  <c:v>184</c:v>
                </c:pt>
                <c:pt idx="4">
                  <c:v>332</c:v>
                </c:pt>
                <c:pt idx="5">
                  <c:v>755</c:v>
                </c:pt>
                <c:pt idx="6">
                  <c:v>1386</c:v>
                </c:pt>
                <c:pt idx="7">
                  <c:v>535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552</c:v>
                </c:pt>
                <c:pt idx="1">
                  <c:v>456</c:v>
                </c:pt>
                <c:pt idx="2">
                  <c:v>279</c:v>
                </c:pt>
                <c:pt idx="3">
                  <c:v>162</c:v>
                </c:pt>
                <c:pt idx="4">
                  <c:v>186</c:v>
                </c:pt>
                <c:pt idx="5">
                  <c:v>372</c:v>
                </c:pt>
                <c:pt idx="6">
                  <c:v>834</c:v>
                </c:pt>
                <c:pt idx="7">
                  <c:v>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0139720"/>
        <c:axId val="320143248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0.14391074574280682</c:v>
                </c:pt>
                <c:pt idx="1">
                  <c:v>0.18700358591105601</c:v>
                </c:pt>
                <c:pt idx="2">
                  <c:v>0.21096336499321575</c:v>
                </c:pt>
                <c:pt idx="3">
                  <c:v>0.16106740378481821</c:v>
                </c:pt>
                <c:pt idx="4">
                  <c:v>0.16356107660455488</c:v>
                </c:pt>
                <c:pt idx="5">
                  <c:v>0.16864106974781734</c:v>
                </c:pt>
                <c:pt idx="6">
                  <c:v>0.23589701372738686</c:v>
                </c:pt>
                <c:pt idx="7">
                  <c:v>0.16467639687453928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435064"/>
        <c:axId val="320140504"/>
      </c:lineChart>
      <c:catAx>
        <c:axId val="320139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20143248"/>
        <c:crosses val="autoZero"/>
        <c:auto val="1"/>
        <c:lblAlgn val="ctr"/>
        <c:lblOffset val="100"/>
        <c:noMultiLvlLbl val="0"/>
      </c:catAx>
      <c:valAx>
        <c:axId val="3201432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20139720"/>
        <c:crosses val="autoZero"/>
        <c:crossBetween val="between"/>
      </c:valAx>
      <c:valAx>
        <c:axId val="32014050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50435064"/>
        <c:crosses val="max"/>
        <c:crossBetween val="between"/>
      </c:valAx>
      <c:catAx>
        <c:axId val="25043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1405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0.63342239291976288</c:v>
                </c:pt>
                <c:pt idx="1">
                  <c:v>0.63852511125238398</c:v>
                </c:pt>
                <c:pt idx="2">
                  <c:v>0.66127878701187237</c:v>
                </c:pt>
                <c:pt idx="3">
                  <c:v>0.61538461538461542</c:v>
                </c:pt>
                <c:pt idx="4">
                  <c:v>0.6423280423280423</c:v>
                </c:pt>
                <c:pt idx="5">
                  <c:v>0.61549446626204929</c:v>
                </c:pt>
                <c:pt idx="6">
                  <c:v>0.62146985962014867</c:v>
                </c:pt>
                <c:pt idx="7">
                  <c:v>0.64431749849669273</c:v>
                </c:pt>
                <c:pt idx="8">
                  <c:v>0.58969641214351431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0.16080821574684812</c:v>
                </c:pt>
                <c:pt idx="1">
                  <c:v>0.18092816274634457</c:v>
                </c:pt>
                <c:pt idx="2">
                  <c:v>0.17508224860534974</c:v>
                </c:pt>
                <c:pt idx="3">
                  <c:v>0.17748173614095403</c:v>
                </c:pt>
                <c:pt idx="4">
                  <c:v>0.14656084656084656</c:v>
                </c:pt>
                <c:pt idx="5">
                  <c:v>0.15708675473045342</c:v>
                </c:pt>
                <c:pt idx="6">
                  <c:v>0.13790255986787778</c:v>
                </c:pt>
                <c:pt idx="7">
                  <c:v>0.14649729404690318</c:v>
                </c:pt>
                <c:pt idx="8">
                  <c:v>0.16789328426862926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6.1722468063788928E-2</c:v>
                </c:pt>
                <c:pt idx="1">
                  <c:v>3.9415130324221233E-2</c:v>
                </c:pt>
                <c:pt idx="2">
                  <c:v>3.3042483192676296E-2</c:v>
                </c:pt>
                <c:pt idx="3">
                  <c:v>7.241082939406962E-2</c:v>
                </c:pt>
                <c:pt idx="4">
                  <c:v>2.8571428571428571E-2</c:v>
                </c:pt>
                <c:pt idx="5">
                  <c:v>8.4612638343448773E-2</c:v>
                </c:pt>
                <c:pt idx="6">
                  <c:v>8.0429397192402968E-2</c:v>
                </c:pt>
                <c:pt idx="7">
                  <c:v>7.8848466626578476E-2</c:v>
                </c:pt>
                <c:pt idx="8">
                  <c:v>5.7957681692732292E-2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0.14404692326960006</c:v>
                </c:pt>
                <c:pt idx="1">
                  <c:v>0.14113159567705022</c:v>
                </c:pt>
                <c:pt idx="2">
                  <c:v>0.13059648119010156</c:v>
                </c:pt>
                <c:pt idx="3">
                  <c:v>0.13472281908036099</c:v>
                </c:pt>
                <c:pt idx="4">
                  <c:v>0.18253968253968253</c:v>
                </c:pt>
                <c:pt idx="5">
                  <c:v>0.14280614066404856</c:v>
                </c:pt>
                <c:pt idx="6">
                  <c:v>0.16019818331957061</c:v>
                </c:pt>
                <c:pt idx="7">
                  <c:v>0.1303367408298256</c:v>
                </c:pt>
                <c:pt idx="8">
                  <c:v>0.18445262189512421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686552"/>
        <c:axId val="321683416"/>
      </c:barChart>
      <c:catAx>
        <c:axId val="321686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21683416"/>
        <c:crosses val="autoZero"/>
        <c:auto val="1"/>
        <c:lblAlgn val="ctr"/>
        <c:lblOffset val="100"/>
        <c:noMultiLvlLbl val="0"/>
      </c:catAx>
      <c:valAx>
        <c:axId val="32168341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2168655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0.40728887583813267</c:v>
                </c:pt>
                <c:pt idx="1">
                  <c:v>0.39118485398501079</c:v>
                </c:pt>
                <c:pt idx="2">
                  <c:v>0.4623305448897343</c:v>
                </c:pt>
                <c:pt idx="3">
                  <c:v>0.38674906305907075</c:v>
                </c:pt>
                <c:pt idx="4">
                  <c:v>0.39556740105909893</c:v>
                </c:pt>
                <c:pt idx="5">
                  <c:v>0.40591813976619118</c:v>
                </c:pt>
                <c:pt idx="6">
                  <c:v>0.39113771047257145</c:v>
                </c:pt>
                <c:pt idx="7">
                  <c:v>0.41770460275978588</c:v>
                </c:pt>
                <c:pt idx="8">
                  <c:v>0.37887252622156298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3.1490677105423033E-2</c:v>
                </c:pt>
                <c:pt idx="1">
                  <c:v>3.9289002007726143E-2</c:v>
                </c:pt>
                <c:pt idx="2">
                  <c:v>3.4251532530901796E-2</c:v>
                </c:pt>
                <c:pt idx="3">
                  <c:v>3.2380645778160626E-2</c:v>
                </c:pt>
                <c:pt idx="4">
                  <c:v>2.6577961052318605E-2</c:v>
                </c:pt>
                <c:pt idx="5">
                  <c:v>2.9720144953373637E-2</c:v>
                </c:pt>
                <c:pt idx="6">
                  <c:v>2.8872732196653008E-2</c:v>
                </c:pt>
                <c:pt idx="7">
                  <c:v>2.7908734038995801E-2</c:v>
                </c:pt>
                <c:pt idx="8">
                  <c:v>3.1346382237462361E-2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0.14857264539286191</c:v>
                </c:pt>
                <c:pt idx="1">
                  <c:v>0.10268076959164155</c:v>
                </c:pt>
                <c:pt idx="2">
                  <c:v>9.0996648326113649E-2</c:v>
                </c:pt>
                <c:pt idx="3">
                  <c:v>0.18672855292008952</c:v>
                </c:pt>
                <c:pt idx="4">
                  <c:v>6.4496322775682721E-2</c:v>
                </c:pt>
                <c:pt idx="5">
                  <c:v>0.17599882831027858</c:v>
                </c:pt>
                <c:pt idx="6">
                  <c:v>0.17173497170175711</c:v>
                </c:pt>
                <c:pt idx="7">
                  <c:v>0.19647184349697538</c:v>
                </c:pt>
                <c:pt idx="8">
                  <c:v>0.11255021814097414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0.41264780166358245</c:v>
                </c:pt>
                <c:pt idx="1">
                  <c:v>0.46684537441562157</c:v>
                </c:pt>
                <c:pt idx="2">
                  <c:v>0.4124212742532502</c:v>
                </c:pt>
                <c:pt idx="3">
                  <c:v>0.39414173824267906</c:v>
                </c:pt>
                <c:pt idx="4">
                  <c:v>0.51335831511289964</c:v>
                </c:pt>
                <c:pt idx="5">
                  <c:v>0.38836288697015675</c:v>
                </c:pt>
                <c:pt idx="6">
                  <c:v>0.40825458562901845</c:v>
                </c:pt>
                <c:pt idx="7">
                  <c:v>0.35791481970424288</c:v>
                </c:pt>
                <c:pt idx="8">
                  <c:v>0.47723087340000059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682240"/>
        <c:axId val="321688904"/>
      </c:barChart>
      <c:catAx>
        <c:axId val="321682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21688904"/>
        <c:crosses val="autoZero"/>
        <c:auto val="1"/>
        <c:lblAlgn val="ctr"/>
        <c:lblOffset val="100"/>
        <c:noMultiLvlLbl val="0"/>
      </c:catAx>
      <c:valAx>
        <c:axId val="32168890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2168224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291088.86000000004</c:v>
                </c:pt>
                <c:pt idx="1">
                  <c:v>12401.830000000004</c:v>
                </c:pt>
                <c:pt idx="2">
                  <c:v>72585.700000000026</c:v>
                </c:pt>
                <c:pt idx="3">
                  <c:v>12450.659999999996</c:v>
                </c:pt>
                <c:pt idx="4">
                  <c:v>42412.800000000017</c:v>
                </c:pt>
                <c:pt idx="5">
                  <c:v>679911.03</c:v>
                </c:pt>
                <c:pt idx="6">
                  <c:v>294196.12999999995</c:v>
                </c:pt>
                <c:pt idx="7">
                  <c:v>141231.57999999996</c:v>
                </c:pt>
                <c:pt idx="8">
                  <c:v>20429.319999999996</c:v>
                </c:pt>
                <c:pt idx="9">
                  <c:v>216782.42999999996</c:v>
                </c:pt>
                <c:pt idx="10">
                  <c:v>104361.90999999999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688512"/>
        <c:axId val="3216826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5053</c:v>
                </c:pt>
                <c:pt idx="1">
                  <c:v>181</c:v>
                </c:pt>
                <c:pt idx="2">
                  <c:v>1505</c:v>
                </c:pt>
                <c:pt idx="3">
                  <c:v>302</c:v>
                </c:pt>
                <c:pt idx="4">
                  <c:v>3097</c:v>
                </c:pt>
                <c:pt idx="5">
                  <c:v>6343</c:v>
                </c:pt>
                <c:pt idx="6">
                  <c:v>3254</c:v>
                </c:pt>
                <c:pt idx="7">
                  <c:v>1355</c:v>
                </c:pt>
                <c:pt idx="8">
                  <c:v>271</c:v>
                </c:pt>
                <c:pt idx="9">
                  <c:v>1069</c:v>
                </c:pt>
                <c:pt idx="10">
                  <c:v>7916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87336"/>
        <c:axId val="321688120"/>
      </c:lineChart>
      <c:catAx>
        <c:axId val="321687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21688120"/>
        <c:crosses val="autoZero"/>
        <c:auto val="1"/>
        <c:lblAlgn val="ctr"/>
        <c:lblOffset val="100"/>
        <c:noMultiLvlLbl val="0"/>
      </c:catAx>
      <c:valAx>
        <c:axId val="3216881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21687336"/>
        <c:crosses val="autoZero"/>
        <c:crossBetween val="between"/>
      </c:valAx>
      <c:valAx>
        <c:axId val="3216826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21688512"/>
        <c:crosses val="max"/>
        <c:crossBetween val="between"/>
      </c:valAx>
      <c:catAx>
        <c:axId val="321688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682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2362.4300000000003</c:v>
                </c:pt>
                <c:pt idx="1">
                  <c:v>114.69999999999999</c:v>
                </c:pt>
                <c:pt idx="2">
                  <c:v>13673.78</c:v>
                </c:pt>
                <c:pt idx="3">
                  <c:v>2770.0600000000009</c:v>
                </c:pt>
                <c:pt idx="4">
                  <c:v>3947.9399999999991</c:v>
                </c:pt>
                <c:pt idx="5">
                  <c:v>6173.9</c:v>
                </c:pt>
                <c:pt idx="6">
                  <c:v>69780.420000000013</c:v>
                </c:pt>
                <c:pt idx="7">
                  <c:v>2359.7199999999998</c:v>
                </c:pt>
                <c:pt idx="8">
                  <c:v>264.91000000000003</c:v>
                </c:pt>
                <c:pt idx="9">
                  <c:v>19659.460000000003</c:v>
                </c:pt>
                <c:pt idx="10">
                  <c:v>24857.250000000007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1684592"/>
        <c:axId val="3216869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119</c:v>
                </c:pt>
                <c:pt idx="1">
                  <c:v>3</c:v>
                </c:pt>
                <c:pt idx="2">
                  <c:v>438</c:v>
                </c:pt>
                <c:pt idx="3">
                  <c:v>76</c:v>
                </c:pt>
                <c:pt idx="4">
                  <c:v>320</c:v>
                </c:pt>
                <c:pt idx="5">
                  <c:v>222</c:v>
                </c:pt>
                <c:pt idx="6">
                  <c:v>2192</c:v>
                </c:pt>
                <c:pt idx="7">
                  <c:v>72</c:v>
                </c:pt>
                <c:pt idx="8">
                  <c:v>6</c:v>
                </c:pt>
                <c:pt idx="9">
                  <c:v>247</c:v>
                </c:pt>
                <c:pt idx="10">
                  <c:v>4009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683024"/>
        <c:axId val="321684200"/>
      </c:lineChart>
      <c:catAx>
        <c:axId val="32168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21684200"/>
        <c:crosses val="autoZero"/>
        <c:auto val="1"/>
        <c:lblAlgn val="ctr"/>
        <c:lblOffset val="100"/>
        <c:noMultiLvlLbl val="0"/>
      </c:catAx>
      <c:valAx>
        <c:axId val="32168420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21683024"/>
        <c:crosses val="autoZero"/>
        <c:crossBetween val="between"/>
      </c:valAx>
      <c:valAx>
        <c:axId val="3216869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21684592"/>
        <c:crosses val="max"/>
        <c:crossBetween val="between"/>
      </c:valAx>
      <c:catAx>
        <c:axId val="321684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16869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34.8%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28.3%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54.9%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58.8%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56.3%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56.7%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43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 x14ac:dyDescent="0.2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 x14ac:dyDescent="0.2">
      <c r="B5" s="17" t="s">
        <v>17</v>
      </c>
      <c r="C5" s="29">
        <f>SUM(C6:C13)</f>
        <v>713415</v>
      </c>
      <c r="D5" s="30">
        <f>SUM(E5:F5)</f>
        <v>214001</v>
      </c>
      <c r="E5" s="31">
        <f>SUM(E6:E13)</f>
        <v>108155</v>
      </c>
      <c r="F5" s="32">
        <f t="shared" ref="F5:G5" si="0">SUM(F6:F13)</f>
        <v>105846</v>
      </c>
      <c r="G5" s="29">
        <f t="shared" si="0"/>
        <v>223710</v>
      </c>
      <c r="H5" s="33">
        <f>D5/C5</f>
        <v>0.29996705984595223</v>
      </c>
      <c r="I5" s="26"/>
      <c r="J5" s="24">
        <f t="shared" ref="J5:J13" si="1">C5-D5-G5</f>
        <v>275704</v>
      </c>
      <c r="K5" s="58">
        <f>E5/C5</f>
        <v>0.15160180259736619</v>
      </c>
      <c r="L5" s="58">
        <f>F5/C5</f>
        <v>0.14836525724858601</v>
      </c>
    </row>
    <row r="6" spans="1:12" ht="20.100000000000001" customHeight="1" thickTop="1" x14ac:dyDescent="0.15">
      <c r="B6" s="18" t="s">
        <v>18</v>
      </c>
      <c r="C6" s="34">
        <v>184520</v>
      </c>
      <c r="D6" s="35">
        <f t="shared" ref="D6:D13" si="2">SUM(E6:F6)</f>
        <v>42575</v>
      </c>
      <c r="E6" s="36">
        <v>23557</v>
      </c>
      <c r="F6" s="37">
        <v>19018</v>
      </c>
      <c r="G6" s="34">
        <v>59756</v>
      </c>
      <c r="H6" s="38">
        <f t="shared" ref="H6:H13" si="3">D6/C6</f>
        <v>0.23073379579449382</v>
      </c>
      <c r="I6" s="26"/>
      <c r="J6" s="24">
        <f t="shared" si="1"/>
        <v>82189</v>
      </c>
      <c r="K6" s="58">
        <f t="shared" ref="K6:K13" si="4">E6/C6</f>
        <v>0.12766637762844135</v>
      </c>
      <c r="L6" s="58">
        <f t="shared" ref="L6:L13" si="5">F6/C6</f>
        <v>0.10306741816605246</v>
      </c>
    </row>
    <row r="7" spans="1:12" ht="20.100000000000001" customHeight="1" x14ac:dyDescent="0.15">
      <c r="B7" s="19" t="s">
        <v>19</v>
      </c>
      <c r="C7" s="39">
        <v>94603</v>
      </c>
      <c r="D7" s="40">
        <f t="shared" si="2"/>
        <v>29839</v>
      </c>
      <c r="E7" s="41">
        <v>15060</v>
      </c>
      <c r="F7" s="42">
        <v>14779</v>
      </c>
      <c r="G7" s="39">
        <v>29645</v>
      </c>
      <c r="H7" s="43">
        <f t="shared" si="3"/>
        <v>0.31541283045992197</v>
      </c>
      <c r="I7" s="26"/>
      <c r="J7" s="24">
        <f t="shared" si="1"/>
        <v>35119</v>
      </c>
      <c r="K7" s="58">
        <f t="shared" si="4"/>
        <v>0.15919156897772799</v>
      </c>
      <c r="L7" s="58">
        <f t="shared" si="5"/>
        <v>0.15622126148219401</v>
      </c>
    </row>
    <row r="8" spans="1:12" ht="20.100000000000001" customHeight="1" x14ac:dyDescent="0.15">
      <c r="B8" s="19" t="s">
        <v>20</v>
      </c>
      <c r="C8" s="39">
        <v>52645</v>
      </c>
      <c r="D8" s="40">
        <f t="shared" si="2"/>
        <v>18425</v>
      </c>
      <c r="E8" s="41">
        <v>9141</v>
      </c>
      <c r="F8" s="42">
        <v>9284</v>
      </c>
      <c r="G8" s="39">
        <v>16007</v>
      </c>
      <c r="H8" s="43">
        <f t="shared" si="3"/>
        <v>0.34998575363282364</v>
      </c>
      <c r="I8" s="26"/>
      <c r="J8" s="24">
        <f t="shared" si="1"/>
        <v>18213</v>
      </c>
      <c r="K8" s="58">
        <f t="shared" si="4"/>
        <v>0.17363472314559789</v>
      </c>
      <c r="L8" s="58">
        <f t="shared" si="5"/>
        <v>0.17635103048722575</v>
      </c>
    </row>
    <row r="9" spans="1:12" ht="20.100000000000001" customHeight="1" x14ac:dyDescent="0.15">
      <c r="B9" s="19" t="s">
        <v>21</v>
      </c>
      <c r="C9" s="39">
        <v>31915</v>
      </c>
      <c r="D9" s="40">
        <f t="shared" si="2"/>
        <v>9406</v>
      </c>
      <c r="E9" s="41">
        <v>4845</v>
      </c>
      <c r="F9" s="42">
        <v>4561</v>
      </c>
      <c r="G9" s="39">
        <v>10209</v>
      </c>
      <c r="H9" s="43">
        <f t="shared" si="3"/>
        <v>0.29472035093216353</v>
      </c>
      <c r="I9" s="26"/>
      <c r="J9" s="24">
        <f t="shared" si="1"/>
        <v>12300</v>
      </c>
      <c r="K9" s="58">
        <f t="shared" si="4"/>
        <v>0.15180949396835344</v>
      </c>
      <c r="L9" s="58">
        <f t="shared" si="5"/>
        <v>0.14291085696381012</v>
      </c>
    </row>
    <row r="10" spans="1:12" ht="20.100000000000001" customHeight="1" x14ac:dyDescent="0.15">
      <c r="B10" s="19" t="s">
        <v>22</v>
      </c>
      <c r="C10" s="39">
        <v>45993</v>
      </c>
      <c r="D10" s="40">
        <f t="shared" si="2"/>
        <v>14007</v>
      </c>
      <c r="E10" s="41">
        <v>6749</v>
      </c>
      <c r="F10" s="42">
        <v>7258</v>
      </c>
      <c r="G10" s="39">
        <v>14383</v>
      </c>
      <c r="H10" s="43">
        <f t="shared" si="3"/>
        <v>0.30454634400887093</v>
      </c>
      <c r="I10" s="26"/>
      <c r="J10" s="24">
        <f t="shared" si="1"/>
        <v>17603</v>
      </c>
      <c r="K10" s="58">
        <f t="shared" si="4"/>
        <v>0.14673972126193116</v>
      </c>
      <c r="L10" s="58">
        <f t="shared" si="5"/>
        <v>0.15780662274693974</v>
      </c>
    </row>
    <row r="11" spans="1:12" ht="20.100000000000001" customHeight="1" x14ac:dyDescent="0.15">
      <c r="B11" s="19" t="s">
        <v>23</v>
      </c>
      <c r="C11" s="39">
        <v>101661</v>
      </c>
      <c r="D11" s="40">
        <f t="shared" si="2"/>
        <v>30811</v>
      </c>
      <c r="E11" s="41">
        <v>15094</v>
      </c>
      <c r="F11" s="42">
        <v>15717</v>
      </c>
      <c r="G11" s="39">
        <v>32538</v>
      </c>
      <c r="H11" s="43">
        <f t="shared" si="3"/>
        <v>0.30307590914903454</v>
      </c>
      <c r="I11" s="26"/>
      <c r="J11" s="24">
        <f t="shared" si="1"/>
        <v>38312</v>
      </c>
      <c r="K11" s="58">
        <f t="shared" si="4"/>
        <v>0.14847384936209559</v>
      </c>
      <c r="L11" s="58">
        <f t="shared" si="5"/>
        <v>0.15460205978693894</v>
      </c>
    </row>
    <row r="12" spans="1:12" ht="20.100000000000001" customHeight="1" x14ac:dyDescent="0.15">
      <c r="B12" s="19" t="s">
        <v>24</v>
      </c>
      <c r="C12" s="39">
        <v>142390</v>
      </c>
      <c r="D12" s="40">
        <f t="shared" si="2"/>
        <v>48589</v>
      </c>
      <c r="E12" s="41">
        <v>24069</v>
      </c>
      <c r="F12" s="42">
        <v>24520</v>
      </c>
      <c r="G12" s="39">
        <v>43031</v>
      </c>
      <c r="H12" s="43">
        <f t="shared" si="3"/>
        <v>0.3412388510429103</v>
      </c>
      <c r="I12" s="26"/>
      <c r="J12" s="24">
        <f t="shared" si="1"/>
        <v>50770</v>
      </c>
      <c r="K12" s="58">
        <f t="shared" si="4"/>
        <v>0.16903574689233794</v>
      </c>
      <c r="L12" s="58">
        <f t="shared" si="5"/>
        <v>0.17220310415057238</v>
      </c>
    </row>
    <row r="13" spans="1:12" ht="20.100000000000001" customHeight="1" x14ac:dyDescent="0.15">
      <c r="B13" s="19" t="s">
        <v>25</v>
      </c>
      <c r="C13" s="39">
        <v>59688</v>
      </c>
      <c r="D13" s="40">
        <f t="shared" si="2"/>
        <v>20349</v>
      </c>
      <c r="E13" s="41">
        <v>9640</v>
      </c>
      <c r="F13" s="42">
        <v>10709</v>
      </c>
      <c r="G13" s="39">
        <v>18141</v>
      </c>
      <c r="H13" s="43">
        <f t="shared" si="3"/>
        <v>0.34092279855247287</v>
      </c>
      <c r="I13" s="26"/>
      <c r="J13" s="24">
        <f t="shared" si="1"/>
        <v>21198</v>
      </c>
      <c r="K13" s="58">
        <f t="shared" si="4"/>
        <v>0.16150650046910603</v>
      </c>
      <c r="L13" s="58">
        <f t="shared" si="5"/>
        <v>0.17941629808336684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45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 x14ac:dyDescent="0.15">
      <c r="B4" s="193" t="s">
        <v>62</v>
      </c>
      <c r="C4" s="194"/>
      <c r="D4" s="45">
        <f>SUM(D5:D6)</f>
        <v>7752</v>
      </c>
      <c r="E4" s="46">
        <f t="shared" ref="E4:K4" si="0">SUM(E5:E6)</f>
        <v>5228</v>
      </c>
      <c r="F4" s="46">
        <f t="shared" si="0"/>
        <v>8568</v>
      </c>
      <c r="G4" s="46">
        <f t="shared" si="0"/>
        <v>5150</v>
      </c>
      <c r="H4" s="46">
        <f t="shared" si="0"/>
        <v>4311</v>
      </c>
      <c r="I4" s="46">
        <f t="shared" si="0"/>
        <v>5210</v>
      </c>
      <c r="J4" s="45">
        <f t="shared" si="0"/>
        <v>3190</v>
      </c>
      <c r="K4" s="47">
        <f t="shared" si="0"/>
        <v>39409</v>
      </c>
      <c r="L4" s="55">
        <f>K4/人口統計!D5</f>
        <v>0.18415334507782674</v>
      </c>
    </row>
    <row r="5" spans="1:12" ht="20.100000000000001" customHeight="1" x14ac:dyDescent="0.15">
      <c r="B5" s="115"/>
      <c r="C5" s="116" t="s">
        <v>39</v>
      </c>
      <c r="D5" s="48">
        <v>1013</v>
      </c>
      <c r="E5" s="49">
        <v>761</v>
      </c>
      <c r="F5" s="49">
        <v>840</v>
      </c>
      <c r="G5" s="49">
        <v>628</v>
      </c>
      <c r="H5" s="49">
        <v>500</v>
      </c>
      <c r="I5" s="49">
        <v>508</v>
      </c>
      <c r="J5" s="48">
        <v>355</v>
      </c>
      <c r="K5" s="50">
        <f>SUM(D5:J5)</f>
        <v>4605</v>
      </c>
      <c r="L5" s="56">
        <f>K5/人口統計!D5</f>
        <v>2.1518591034621334E-2</v>
      </c>
    </row>
    <row r="6" spans="1:12" ht="20.100000000000001" customHeight="1" x14ac:dyDescent="0.15">
      <c r="B6" s="115"/>
      <c r="C6" s="117" t="s">
        <v>40</v>
      </c>
      <c r="D6" s="51">
        <v>6739</v>
      </c>
      <c r="E6" s="52">
        <v>4467</v>
      </c>
      <c r="F6" s="52">
        <v>7728</v>
      </c>
      <c r="G6" s="52">
        <v>4522</v>
      </c>
      <c r="H6" s="52">
        <v>3811</v>
      </c>
      <c r="I6" s="52">
        <v>4702</v>
      </c>
      <c r="J6" s="51">
        <v>2835</v>
      </c>
      <c r="K6" s="53">
        <f>SUM(D6:J6)</f>
        <v>34804</v>
      </c>
      <c r="L6" s="57">
        <f>K6/人口統計!D5</f>
        <v>0.1626347540432054</v>
      </c>
    </row>
    <row r="7" spans="1:12" ht="20.100000000000001" customHeight="1" thickBot="1" x14ac:dyDescent="0.2">
      <c r="B7" s="193" t="s">
        <v>63</v>
      </c>
      <c r="C7" s="194"/>
      <c r="D7" s="45">
        <v>85</v>
      </c>
      <c r="E7" s="46">
        <v>131</v>
      </c>
      <c r="F7" s="46">
        <v>95</v>
      </c>
      <c r="G7" s="46">
        <v>100</v>
      </c>
      <c r="H7" s="46">
        <v>100</v>
      </c>
      <c r="I7" s="46">
        <v>79</v>
      </c>
      <c r="J7" s="45">
        <v>71</v>
      </c>
      <c r="K7" s="47">
        <f>SUM(D7:J7)</f>
        <v>661</v>
      </c>
      <c r="L7" s="78"/>
    </row>
    <row r="8" spans="1:12" ht="20.100000000000001" customHeight="1" thickTop="1" x14ac:dyDescent="0.15">
      <c r="B8" s="195" t="s">
        <v>35</v>
      </c>
      <c r="C8" s="196"/>
      <c r="D8" s="35">
        <f>D4+D7</f>
        <v>7837</v>
      </c>
      <c r="E8" s="34">
        <f t="shared" ref="E8:K8" si="1">E4+E7</f>
        <v>5359</v>
      </c>
      <c r="F8" s="34">
        <f t="shared" si="1"/>
        <v>8663</v>
      </c>
      <c r="G8" s="34">
        <f t="shared" si="1"/>
        <v>5250</v>
      </c>
      <c r="H8" s="34">
        <f t="shared" si="1"/>
        <v>4411</v>
      </c>
      <c r="I8" s="34">
        <f t="shared" si="1"/>
        <v>5289</v>
      </c>
      <c r="J8" s="35">
        <f t="shared" si="1"/>
        <v>3261</v>
      </c>
      <c r="K8" s="54">
        <f t="shared" si="1"/>
        <v>40070</v>
      </c>
      <c r="L8" s="79"/>
    </row>
    <row r="9" spans="1:12" ht="20.100000000000001" customHeight="1" x14ac:dyDescent="0.15"/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>
      <c r="A20" s="13" t="s">
        <v>44</v>
      </c>
    </row>
    <row r="21" spans="1:12" ht="14.1" customHeight="1" x14ac:dyDescent="0.15">
      <c r="K21" s="44" t="s">
        <v>2</v>
      </c>
    </row>
    <row r="22" spans="1:12" ht="20.100000000000001" customHeight="1" x14ac:dyDescent="0.15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 x14ac:dyDescent="0.15">
      <c r="B23" s="197" t="s">
        <v>18</v>
      </c>
      <c r="C23" s="199"/>
      <c r="D23" s="40">
        <v>1241</v>
      </c>
      <c r="E23" s="39">
        <v>822</v>
      </c>
      <c r="F23" s="39">
        <v>1216</v>
      </c>
      <c r="G23" s="39">
        <v>785</v>
      </c>
      <c r="H23" s="39">
        <v>634</v>
      </c>
      <c r="I23" s="39">
        <v>877</v>
      </c>
      <c r="J23" s="40">
        <v>552</v>
      </c>
      <c r="K23" s="167">
        <f t="shared" ref="K23:K30" si="2">SUM(D23:J23)</f>
        <v>6127</v>
      </c>
      <c r="L23" s="188">
        <f>K23/人口統計!D6</f>
        <v>0.14391074574280682</v>
      </c>
    </row>
    <row r="24" spans="1:12" ht="20.100000000000001" customHeight="1" x14ac:dyDescent="0.15">
      <c r="B24" s="197" t="s">
        <v>19</v>
      </c>
      <c r="C24" s="199"/>
      <c r="D24" s="45">
        <v>1140</v>
      </c>
      <c r="E24" s="46">
        <v>867</v>
      </c>
      <c r="F24" s="46">
        <v>1200</v>
      </c>
      <c r="G24" s="46">
        <v>677</v>
      </c>
      <c r="H24" s="46">
        <v>568</v>
      </c>
      <c r="I24" s="46">
        <v>672</v>
      </c>
      <c r="J24" s="45">
        <v>456</v>
      </c>
      <c r="K24" s="47">
        <f t="shared" si="2"/>
        <v>5580</v>
      </c>
      <c r="L24" s="55">
        <f>K24/人口統計!D7</f>
        <v>0.18700358591105601</v>
      </c>
    </row>
    <row r="25" spans="1:12" ht="20.100000000000001" customHeight="1" x14ac:dyDescent="0.15">
      <c r="B25" s="197" t="s">
        <v>20</v>
      </c>
      <c r="C25" s="199"/>
      <c r="D25" s="45">
        <v>792</v>
      </c>
      <c r="E25" s="46">
        <v>485</v>
      </c>
      <c r="F25" s="46">
        <v>875</v>
      </c>
      <c r="G25" s="46">
        <v>555</v>
      </c>
      <c r="H25" s="46">
        <v>432</v>
      </c>
      <c r="I25" s="46">
        <v>469</v>
      </c>
      <c r="J25" s="45">
        <v>279</v>
      </c>
      <c r="K25" s="47">
        <f t="shared" si="2"/>
        <v>3887</v>
      </c>
      <c r="L25" s="55">
        <f>K25/人口統計!D8</f>
        <v>0.21096336499321575</v>
      </c>
    </row>
    <row r="26" spans="1:12" ht="20.100000000000001" customHeight="1" x14ac:dyDescent="0.15">
      <c r="B26" s="197" t="s">
        <v>21</v>
      </c>
      <c r="C26" s="199"/>
      <c r="D26" s="45">
        <v>244</v>
      </c>
      <c r="E26" s="46">
        <v>168</v>
      </c>
      <c r="F26" s="46">
        <v>355</v>
      </c>
      <c r="G26" s="46">
        <v>214</v>
      </c>
      <c r="H26" s="46">
        <v>188</v>
      </c>
      <c r="I26" s="46">
        <v>184</v>
      </c>
      <c r="J26" s="45">
        <v>162</v>
      </c>
      <c r="K26" s="47">
        <f t="shared" si="2"/>
        <v>1515</v>
      </c>
      <c r="L26" s="55">
        <f>K26/人口統計!D9</f>
        <v>0.16106740378481821</v>
      </c>
    </row>
    <row r="27" spans="1:12" ht="20.100000000000001" customHeight="1" x14ac:dyDescent="0.15">
      <c r="B27" s="197" t="s">
        <v>22</v>
      </c>
      <c r="C27" s="199"/>
      <c r="D27" s="45">
        <v>403</v>
      </c>
      <c r="E27" s="46">
        <v>274</v>
      </c>
      <c r="F27" s="46">
        <v>491</v>
      </c>
      <c r="G27" s="46">
        <v>314</v>
      </c>
      <c r="H27" s="46">
        <v>291</v>
      </c>
      <c r="I27" s="46">
        <v>332</v>
      </c>
      <c r="J27" s="45">
        <v>186</v>
      </c>
      <c r="K27" s="47">
        <f t="shared" si="2"/>
        <v>2291</v>
      </c>
      <c r="L27" s="55">
        <f>K27/人口統計!D10</f>
        <v>0.16356107660455488</v>
      </c>
    </row>
    <row r="28" spans="1:12" ht="20.100000000000001" customHeight="1" x14ac:dyDescent="0.15">
      <c r="B28" s="197" t="s">
        <v>23</v>
      </c>
      <c r="C28" s="199"/>
      <c r="D28" s="45">
        <v>768</v>
      </c>
      <c r="E28" s="46">
        <v>660</v>
      </c>
      <c r="F28" s="46">
        <v>1366</v>
      </c>
      <c r="G28" s="46">
        <v>635</v>
      </c>
      <c r="H28" s="46">
        <v>640</v>
      </c>
      <c r="I28" s="46">
        <v>755</v>
      </c>
      <c r="J28" s="45">
        <v>372</v>
      </c>
      <c r="K28" s="47">
        <f t="shared" si="2"/>
        <v>5196</v>
      </c>
      <c r="L28" s="55">
        <f>K28/人口統計!D11</f>
        <v>0.16864106974781734</v>
      </c>
    </row>
    <row r="29" spans="1:12" ht="20.100000000000001" customHeight="1" x14ac:dyDescent="0.15">
      <c r="B29" s="197" t="s">
        <v>24</v>
      </c>
      <c r="C29" s="198"/>
      <c r="D29" s="40">
        <v>2641</v>
      </c>
      <c r="E29" s="39">
        <v>1543</v>
      </c>
      <c r="F29" s="39">
        <v>2322</v>
      </c>
      <c r="G29" s="39">
        <v>1533</v>
      </c>
      <c r="H29" s="39">
        <v>1203</v>
      </c>
      <c r="I29" s="39">
        <v>1386</v>
      </c>
      <c r="J29" s="40">
        <v>834</v>
      </c>
      <c r="K29" s="167">
        <f t="shared" si="2"/>
        <v>11462</v>
      </c>
      <c r="L29" s="168">
        <f>K29/人口統計!D12</f>
        <v>0.23589701372738686</v>
      </c>
    </row>
    <row r="30" spans="1:12" ht="20.100000000000001" customHeight="1" x14ac:dyDescent="0.15">
      <c r="B30" s="197" t="s">
        <v>25</v>
      </c>
      <c r="C30" s="198"/>
      <c r="D30" s="40">
        <v>523</v>
      </c>
      <c r="E30" s="39">
        <v>409</v>
      </c>
      <c r="F30" s="39">
        <v>743</v>
      </c>
      <c r="G30" s="39">
        <v>437</v>
      </c>
      <c r="H30" s="39">
        <v>355</v>
      </c>
      <c r="I30" s="39">
        <v>535</v>
      </c>
      <c r="J30" s="40">
        <v>349</v>
      </c>
      <c r="K30" s="167">
        <f t="shared" si="2"/>
        <v>3351</v>
      </c>
      <c r="L30" s="168">
        <f>K30/人口統計!D13</f>
        <v>0.16467639687453928</v>
      </c>
    </row>
    <row r="31" spans="1:12" ht="20.100000000000001" customHeight="1" x14ac:dyDescent="0.15">
      <c r="C31" s="14" t="s">
        <v>46</v>
      </c>
    </row>
    <row r="32" spans="1:1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4" t="s">
        <v>48</v>
      </c>
    </row>
    <row r="2" spans="1:19" ht="20.100000000000001" customHeight="1" x14ac:dyDescent="0.15"/>
    <row r="3" spans="1:19" ht="20.100000000000001" customHeight="1" thickBot="1" x14ac:dyDescent="0.2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 x14ac:dyDescent="0.2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 x14ac:dyDescent="0.2">
      <c r="B5" s="202" t="s">
        <v>124</v>
      </c>
      <c r="C5" s="202"/>
      <c r="D5" s="173">
        <v>30346</v>
      </c>
      <c r="E5" s="174">
        <v>1887852.2500000012</v>
      </c>
      <c r="F5" s="175">
        <v>7704</v>
      </c>
      <c r="G5" s="176">
        <v>145964.56999999992</v>
      </c>
      <c r="H5" s="173">
        <v>2957</v>
      </c>
      <c r="I5" s="174">
        <v>688659.13000000047</v>
      </c>
      <c r="J5" s="175">
        <v>6901</v>
      </c>
      <c r="K5" s="176">
        <v>1912691.7700000003</v>
      </c>
      <c r="M5" s="147">
        <f>Q5+Q7</f>
        <v>38050</v>
      </c>
      <c r="N5" s="119" t="s">
        <v>106</v>
      </c>
      <c r="O5" s="120"/>
      <c r="P5" s="132"/>
      <c r="Q5" s="121">
        <v>30346</v>
      </c>
      <c r="R5" s="122">
        <v>1887852.2500000012</v>
      </c>
      <c r="S5" s="122">
        <f>R5/Q5*100</f>
        <v>6221.0909180781691</v>
      </c>
    </row>
    <row r="6" spans="1:19" ht="20.100000000000001" customHeight="1" thickTop="1" x14ac:dyDescent="0.15">
      <c r="B6" s="203" t="s">
        <v>112</v>
      </c>
      <c r="C6" s="203"/>
      <c r="D6" s="169">
        <v>5022</v>
      </c>
      <c r="E6" s="170">
        <v>280588.71999999991</v>
      </c>
      <c r="F6" s="171">
        <v>1423</v>
      </c>
      <c r="G6" s="172">
        <v>28181.179999999997</v>
      </c>
      <c r="H6" s="169">
        <v>310</v>
      </c>
      <c r="I6" s="170">
        <v>73650.77</v>
      </c>
      <c r="J6" s="171">
        <v>1110</v>
      </c>
      <c r="K6" s="172">
        <v>334858.43</v>
      </c>
      <c r="M6" s="58"/>
      <c r="N6" s="123"/>
      <c r="O6" s="92" t="s">
        <v>103</v>
      </c>
      <c r="P6" s="105"/>
      <c r="Q6" s="96">
        <f>Q5/Q$13</f>
        <v>0.63342239291976288</v>
      </c>
      <c r="R6" s="97">
        <f>R5/R$13</f>
        <v>0.40728887583813267</v>
      </c>
      <c r="S6" s="98" t="s">
        <v>105</v>
      </c>
    </row>
    <row r="7" spans="1:19" ht="20.100000000000001" customHeight="1" x14ac:dyDescent="0.15">
      <c r="B7" s="200" t="s">
        <v>113</v>
      </c>
      <c r="C7" s="200"/>
      <c r="D7" s="143">
        <v>4623</v>
      </c>
      <c r="E7" s="144">
        <v>284661.65999999997</v>
      </c>
      <c r="F7" s="145">
        <v>1224</v>
      </c>
      <c r="G7" s="146">
        <v>21089.020000000004</v>
      </c>
      <c r="H7" s="143">
        <v>231</v>
      </c>
      <c r="I7" s="144">
        <v>56027.57</v>
      </c>
      <c r="J7" s="145">
        <v>913</v>
      </c>
      <c r="K7" s="146">
        <v>253932.00999999998</v>
      </c>
      <c r="M7" s="58"/>
      <c r="N7" s="124" t="s">
        <v>107</v>
      </c>
      <c r="O7" s="125"/>
      <c r="P7" s="133"/>
      <c r="Q7" s="126">
        <v>7704</v>
      </c>
      <c r="R7" s="127">
        <v>145964.56999999992</v>
      </c>
      <c r="S7" s="127">
        <f>R7/Q7*100</f>
        <v>1894.6595275181714</v>
      </c>
    </row>
    <row r="8" spans="1:19" ht="20.100000000000001" customHeight="1" x14ac:dyDescent="0.15">
      <c r="B8" s="200" t="s">
        <v>114</v>
      </c>
      <c r="C8" s="200"/>
      <c r="D8" s="143">
        <v>2864</v>
      </c>
      <c r="E8" s="144">
        <v>179551.42000000007</v>
      </c>
      <c r="F8" s="145">
        <v>826</v>
      </c>
      <c r="G8" s="146">
        <v>15032.979999999996</v>
      </c>
      <c r="H8" s="143">
        <v>337</v>
      </c>
      <c r="I8" s="144">
        <v>86690.26</v>
      </c>
      <c r="J8" s="145">
        <v>627</v>
      </c>
      <c r="K8" s="146">
        <v>182983.53</v>
      </c>
      <c r="L8" s="87"/>
      <c r="M8" s="86"/>
      <c r="N8" s="128"/>
      <c r="O8" s="92" t="s">
        <v>103</v>
      </c>
      <c r="P8" s="105"/>
      <c r="Q8" s="96">
        <f>Q7/Q$13</f>
        <v>0.16080821574684812</v>
      </c>
      <c r="R8" s="97">
        <f>R7/R$13</f>
        <v>3.1490677105423033E-2</v>
      </c>
      <c r="S8" s="98" t="s">
        <v>104</v>
      </c>
    </row>
    <row r="9" spans="1:19" ht="20.100000000000001" customHeight="1" x14ac:dyDescent="0.15">
      <c r="B9" s="200" t="s">
        <v>115</v>
      </c>
      <c r="C9" s="200"/>
      <c r="D9" s="143">
        <v>1214</v>
      </c>
      <c r="E9" s="144">
        <v>75422.690000000017</v>
      </c>
      <c r="F9" s="145">
        <v>277</v>
      </c>
      <c r="G9" s="146">
        <v>5067.6099999999997</v>
      </c>
      <c r="H9" s="143">
        <v>54</v>
      </c>
      <c r="I9" s="144">
        <v>12297.49</v>
      </c>
      <c r="J9" s="145">
        <v>345</v>
      </c>
      <c r="K9" s="146">
        <v>97881.840000000011</v>
      </c>
      <c r="L9" s="87"/>
      <c r="M9" s="86"/>
      <c r="N9" s="124" t="s">
        <v>108</v>
      </c>
      <c r="O9" s="125"/>
      <c r="P9" s="133"/>
      <c r="Q9" s="126">
        <v>2957</v>
      </c>
      <c r="R9" s="127">
        <v>688659.13000000047</v>
      </c>
      <c r="S9" s="127">
        <f>R9/Q9*100</f>
        <v>23289.114981400086</v>
      </c>
    </row>
    <row r="10" spans="1:19" ht="20.100000000000001" customHeight="1" x14ac:dyDescent="0.15">
      <c r="B10" s="200" t="s">
        <v>116</v>
      </c>
      <c r="C10" s="200"/>
      <c r="D10" s="143">
        <v>1724</v>
      </c>
      <c r="E10" s="144">
        <v>117373.27999999997</v>
      </c>
      <c r="F10" s="145">
        <v>440</v>
      </c>
      <c r="G10" s="146">
        <v>8593.73</v>
      </c>
      <c r="H10" s="143">
        <v>237</v>
      </c>
      <c r="I10" s="144">
        <v>50890.950000000004</v>
      </c>
      <c r="J10" s="145">
        <v>400</v>
      </c>
      <c r="K10" s="146">
        <v>112297.09</v>
      </c>
      <c r="L10" s="87"/>
      <c r="M10" s="86"/>
      <c r="N10" s="93"/>
      <c r="O10" s="92" t="s">
        <v>103</v>
      </c>
      <c r="P10" s="105"/>
      <c r="Q10" s="96">
        <f>Q9/Q$13</f>
        <v>6.1722468063788928E-2</v>
      </c>
      <c r="R10" s="97">
        <f>R9/R$13</f>
        <v>0.14857264539286191</v>
      </c>
      <c r="S10" s="98" t="s">
        <v>104</v>
      </c>
    </row>
    <row r="11" spans="1:19" ht="20.100000000000001" customHeight="1" x14ac:dyDescent="0.15">
      <c r="B11" s="200" t="s">
        <v>117</v>
      </c>
      <c r="C11" s="200"/>
      <c r="D11" s="143">
        <v>3763</v>
      </c>
      <c r="E11" s="144">
        <v>249747.26000000004</v>
      </c>
      <c r="F11" s="145">
        <v>835</v>
      </c>
      <c r="G11" s="146">
        <v>18435.669999999998</v>
      </c>
      <c r="H11" s="143">
        <v>487</v>
      </c>
      <c r="I11" s="144">
        <v>109655.34</v>
      </c>
      <c r="J11" s="145">
        <v>970</v>
      </c>
      <c r="K11" s="146">
        <v>260676.64</v>
      </c>
      <c r="L11" s="87"/>
      <c r="M11" s="86"/>
      <c r="N11" s="124" t="s">
        <v>109</v>
      </c>
      <c r="O11" s="125"/>
      <c r="P11" s="133"/>
      <c r="Q11" s="99">
        <v>6901</v>
      </c>
      <c r="R11" s="100">
        <v>1912691.7700000003</v>
      </c>
      <c r="S11" s="100">
        <f>R11/Q11*100</f>
        <v>27716.153745833941</v>
      </c>
    </row>
    <row r="12" spans="1:19" ht="20.100000000000001" customHeight="1" thickBot="1" x14ac:dyDescent="0.2">
      <c r="B12" s="200" t="s">
        <v>118</v>
      </c>
      <c r="C12" s="200"/>
      <c r="D12" s="143">
        <v>8572</v>
      </c>
      <c r="E12" s="144">
        <v>527135.69000000018</v>
      </c>
      <c r="F12" s="145">
        <v>1949</v>
      </c>
      <c r="G12" s="146">
        <v>35220.320000000007</v>
      </c>
      <c r="H12" s="143">
        <v>1049</v>
      </c>
      <c r="I12" s="144">
        <v>247943.93000000005</v>
      </c>
      <c r="J12" s="145">
        <v>1734</v>
      </c>
      <c r="K12" s="146">
        <v>451682.05999999994</v>
      </c>
      <c r="L12" s="87"/>
      <c r="M12" s="86"/>
      <c r="N12" s="123"/>
      <c r="O12" s="82" t="s">
        <v>103</v>
      </c>
      <c r="P12" s="106"/>
      <c r="Q12" s="101">
        <f>Q11/Q$13</f>
        <v>0.14404692326960006</v>
      </c>
      <c r="R12" s="102">
        <f>R11/R$13</f>
        <v>0.41264780166358245</v>
      </c>
      <c r="S12" s="103" t="s">
        <v>104</v>
      </c>
    </row>
    <row r="13" spans="1:19" ht="20.100000000000001" customHeight="1" thickTop="1" x14ac:dyDescent="0.15">
      <c r="B13" s="181" t="s">
        <v>119</v>
      </c>
      <c r="C13" s="181"/>
      <c r="D13" s="143">
        <v>2564</v>
      </c>
      <c r="E13" s="144">
        <v>173371.52999999997</v>
      </c>
      <c r="F13" s="145">
        <v>730</v>
      </c>
      <c r="G13" s="146">
        <v>14344.059999999998</v>
      </c>
      <c r="H13" s="143">
        <v>252</v>
      </c>
      <c r="I13" s="144">
        <v>51502.82</v>
      </c>
      <c r="J13" s="145">
        <v>802</v>
      </c>
      <c r="K13" s="146">
        <v>218380.17</v>
      </c>
      <c r="M13" s="58"/>
      <c r="N13" s="129" t="s">
        <v>110</v>
      </c>
      <c r="O13" s="130"/>
      <c r="P13" s="131"/>
      <c r="Q13" s="94">
        <f>Q5+Q7+Q9+Q11</f>
        <v>47908</v>
      </c>
      <c r="R13" s="95">
        <f>R5+R7+R9+R11</f>
        <v>4635167.7200000016</v>
      </c>
      <c r="S13" s="95">
        <f>R13/Q13*100</f>
        <v>9675.1434415963977</v>
      </c>
    </row>
    <row r="14" spans="1:19" ht="20.100000000000001" customHeight="1" x14ac:dyDescent="0.15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 x14ac:dyDescent="0.15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 x14ac:dyDescent="0.15">
      <c r="M16" s="14" t="s">
        <v>131</v>
      </c>
      <c r="N16" s="58">
        <f>D5/(D5+F5+H5+J5)</f>
        <v>0.63342239291976288</v>
      </c>
      <c r="O16" s="58">
        <f>F5/(D5+F5+H5+J5)</f>
        <v>0.16080821574684812</v>
      </c>
      <c r="P16" s="58">
        <f>H5/(D5+F5+H5+J5)</f>
        <v>6.1722468063788928E-2</v>
      </c>
      <c r="Q16" s="58">
        <f>J5/(D5+F5+H5+J5)</f>
        <v>0.14404692326960006</v>
      </c>
    </row>
    <row r="17" spans="13:17" ht="20.100000000000001" customHeight="1" x14ac:dyDescent="0.15">
      <c r="M17" s="14" t="s">
        <v>132</v>
      </c>
      <c r="N17" s="58">
        <f t="shared" ref="N17:N23" si="0">D6/(D6+F6+H6+J6)</f>
        <v>0.63852511125238398</v>
      </c>
      <c r="O17" s="58">
        <f t="shared" ref="O17:O23" si="1">F6/(D6+F6+H6+J6)</f>
        <v>0.18092816274634457</v>
      </c>
      <c r="P17" s="58">
        <f t="shared" ref="P17:P23" si="2">H6/(D6+F6+H6+J6)</f>
        <v>3.9415130324221233E-2</v>
      </c>
      <c r="Q17" s="58">
        <f t="shared" ref="Q17:Q23" si="3">J6/(D6+F6+H6+J6)</f>
        <v>0.14113159567705022</v>
      </c>
    </row>
    <row r="18" spans="13:17" ht="20.100000000000001" customHeight="1" x14ac:dyDescent="0.15">
      <c r="M18" s="14" t="s">
        <v>133</v>
      </c>
      <c r="N18" s="58">
        <f t="shared" si="0"/>
        <v>0.66127878701187237</v>
      </c>
      <c r="O18" s="58">
        <f t="shared" si="1"/>
        <v>0.17508224860534974</v>
      </c>
      <c r="P18" s="58">
        <f t="shared" si="2"/>
        <v>3.3042483192676296E-2</v>
      </c>
      <c r="Q18" s="58">
        <f t="shared" si="3"/>
        <v>0.13059648119010156</v>
      </c>
    </row>
    <row r="19" spans="13:17" ht="20.100000000000001" customHeight="1" x14ac:dyDescent="0.15">
      <c r="M19" s="14" t="s">
        <v>134</v>
      </c>
      <c r="N19" s="58">
        <f t="shared" si="0"/>
        <v>0.61538461538461542</v>
      </c>
      <c r="O19" s="58">
        <f t="shared" si="1"/>
        <v>0.17748173614095403</v>
      </c>
      <c r="P19" s="58">
        <f t="shared" si="2"/>
        <v>7.241082939406962E-2</v>
      </c>
      <c r="Q19" s="58">
        <f t="shared" si="3"/>
        <v>0.13472281908036099</v>
      </c>
    </row>
    <row r="20" spans="13:17" ht="20.100000000000001" customHeight="1" x14ac:dyDescent="0.15">
      <c r="M20" s="14" t="s">
        <v>135</v>
      </c>
      <c r="N20" s="58">
        <f t="shared" si="0"/>
        <v>0.6423280423280423</v>
      </c>
      <c r="O20" s="58">
        <f t="shared" si="1"/>
        <v>0.14656084656084656</v>
      </c>
      <c r="P20" s="58">
        <f t="shared" si="2"/>
        <v>2.8571428571428571E-2</v>
      </c>
      <c r="Q20" s="58">
        <f t="shared" si="3"/>
        <v>0.18253968253968253</v>
      </c>
    </row>
    <row r="21" spans="13:17" ht="20.100000000000001" customHeight="1" x14ac:dyDescent="0.15">
      <c r="M21" s="14" t="s">
        <v>136</v>
      </c>
      <c r="N21" s="58">
        <f t="shared" si="0"/>
        <v>0.61549446626204929</v>
      </c>
      <c r="O21" s="58">
        <f t="shared" si="1"/>
        <v>0.15708675473045342</v>
      </c>
      <c r="P21" s="58">
        <f t="shared" si="2"/>
        <v>8.4612638343448773E-2</v>
      </c>
      <c r="Q21" s="58">
        <f t="shared" si="3"/>
        <v>0.14280614066404856</v>
      </c>
    </row>
    <row r="22" spans="13:17" ht="20.100000000000001" customHeight="1" x14ac:dyDescent="0.15">
      <c r="M22" s="14" t="s">
        <v>137</v>
      </c>
      <c r="N22" s="58">
        <f t="shared" si="0"/>
        <v>0.62146985962014867</v>
      </c>
      <c r="O22" s="58">
        <f t="shared" si="1"/>
        <v>0.13790255986787778</v>
      </c>
      <c r="P22" s="58">
        <f t="shared" si="2"/>
        <v>8.0429397192402968E-2</v>
      </c>
      <c r="Q22" s="58">
        <f t="shared" si="3"/>
        <v>0.16019818331957061</v>
      </c>
    </row>
    <row r="23" spans="13:17" ht="20.100000000000001" customHeight="1" x14ac:dyDescent="0.15">
      <c r="M23" s="14" t="s">
        <v>138</v>
      </c>
      <c r="N23" s="58">
        <f t="shared" si="0"/>
        <v>0.64431749849669273</v>
      </c>
      <c r="O23" s="58">
        <f t="shared" si="1"/>
        <v>0.14649729404690318</v>
      </c>
      <c r="P23" s="58">
        <f t="shared" si="2"/>
        <v>7.8848466626578476E-2</v>
      </c>
      <c r="Q23" s="58">
        <f t="shared" si="3"/>
        <v>0.1303367408298256</v>
      </c>
    </row>
    <row r="24" spans="13:17" ht="20.100000000000001" customHeight="1" x14ac:dyDescent="0.15">
      <c r="M24" s="14" t="s">
        <v>139</v>
      </c>
      <c r="N24" s="58">
        <f t="shared" ref="N24" si="4">D13/(D13+F13+H13+J13)</f>
        <v>0.58969641214351431</v>
      </c>
      <c r="O24" s="58">
        <f t="shared" ref="O24" si="5">F13/(D13+F13+H13+J13)</f>
        <v>0.16789328426862926</v>
      </c>
      <c r="P24" s="58">
        <f t="shared" ref="P24" si="6">H13/(D13+F13+H13+J13)</f>
        <v>5.7957681692732292E-2</v>
      </c>
      <c r="Q24" s="58">
        <f t="shared" ref="Q24" si="7">J13/(D13+F13+H13+J13)</f>
        <v>0.18445262189512421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 x14ac:dyDescent="0.15">
      <c r="M29" s="14" t="s">
        <v>131</v>
      </c>
      <c r="N29" s="58">
        <f>E5/(E5+G5+I5+K5)</f>
        <v>0.40728887583813267</v>
      </c>
      <c r="O29" s="58">
        <f>G5/(E5+G5+I5+K5)</f>
        <v>3.1490677105423033E-2</v>
      </c>
      <c r="P29" s="58">
        <f>I5/(E5+G5+I5+K5)</f>
        <v>0.14857264539286191</v>
      </c>
      <c r="Q29" s="58">
        <f>K5/(E5+G5+I5+K5)</f>
        <v>0.41264780166358245</v>
      </c>
    </row>
    <row r="30" spans="13:17" ht="20.100000000000001" customHeight="1" x14ac:dyDescent="0.15">
      <c r="M30" s="14" t="s">
        <v>132</v>
      </c>
      <c r="N30" s="58">
        <f t="shared" ref="N30:N37" si="8">E6/(E6+G6+I6+K6)</f>
        <v>0.39118485398501079</v>
      </c>
      <c r="O30" s="58">
        <f t="shared" ref="O30:O37" si="9">G6/(E6+G6+I6+K6)</f>
        <v>3.9289002007726143E-2</v>
      </c>
      <c r="P30" s="58">
        <f t="shared" ref="P30:P37" si="10">I6/(E6+G6+I6+K6)</f>
        <v>0.10268076959164155</v>
      </c>
      <c r="Q30" s="58">
        <f t="shared" ref="Q30:Q37" si="11">K6/(E6+G6+I6+K6)</f>
        <v>0.46684537441562157</v>
      </c>
    </row>
    <row r="31" spans="13:17" ht="20.100000000000001" customHeight="1" x14ac:dyDescent="0.15">
      <c r="M31" s="14" t="s">
        <v>133</v>
      </c>
      <c r="N31" s="58">
        <f t="shared" si="8"/>
        <v>0.4623305448897343</v>
      </c>
      <c r="O31" s="58">
        <f t="shared" si="9"/>
        <v>3.4251532530901796E-2</v>
      </c>
      <c r="P31" s="58">
        <f t="shared" si="10"/>
        <v>9.0996648326113649E-2</v>
      </c>
      <c r="Q31" s="58">
        <f t="shared" si="11"/>
        <v>0.4124212742532502</v>
      </c>
    </row>
    <row r="32" spans="13:17" ht="20.100000000000001" customHeight="1" x14ac:dyDescent="0.15">
      <c r="M32" s="14" t="s">
        <v>134</v>
      </c>
      <c r="N32" s="58">
        <f t="shared" si="8"/>
        <v>0.38674906305907075</v>
      </c>
      <c r="O32" s="58">
        <f t="shared" si="9"/>
        <v>3.2380645778160626E-2</v>
      </c>
      <c r="P32" s="58">
        <f t="shared" si="10"/>
        <v>0.18672855292008952</v>
      </c>
      <c r="Q32" s="58">
        <f t="shared" si="11"/>
        <v>0.39414173824267906</v>
      </c>
    </row>
    <row r="33" spans="13:17" ht="20.100000000000001" customHeight="1" x14ac:dyDescent="0.15">
      <c r="M33" s="14" t="s">
        <v>135</v>
      </c>
      <c r="N33" s="58">
        <f t="shared" si="8"/>
        <v>0.39556740105909893</v>
      </c>
      <c r="O33" s="58">
        <f t="shared" si="9"/>
        <v>2.6577961052318605E-2</v>
      </c>
      <c r="P33" s="58">
        <f t="shared" si="10"/>
        <v>6.4496322775682721E-2</v>
      </c>
      <c r="Q33" s="58">
        <f t="shared" si="11"/>
        <v>0.51335831511289964</v>
      </c>
    </row>
    <row r="34" spans="13:17" ht="20.100000000000001" customHeight="1" x14ac:dyDescent="0.15">
      <c r="M34" s="14" t="s">
        <v>136</v>
      </c>
      <c r="N34" s="58">
        <f t="shared" si="8"/>
        <v>0.40591813976619118</v>
      </c>
      <c r="O34" s="58">
        <f t="shared" si="9"/>
        <v>2.9720144953373637E-2</v>
      </c>
      <c r="P34" s="58">
        <f t="shared" si="10"/>
        <v>0.17599882831027858</v>
      </c>
      <c r="Q34" s="58">
        <f t="shared" si="11"/>
        <v>0.38836288697015675</v>
      </c>
    </row>
    <row r="35" spans="13:17" ht="20.100000000000001" customHeight="1" x14ac:dyDescent="0.15">
      <c r="M35" s="14" t="s">
        <v>137</v>
      </c>
      <c r="N35" s="58">
        <f t="shared" si="8"/>
        <v>0.39113771047257145</v>
      </c>
      <c r="O35" s="58">
        <f t="shared" si="9"/>
        <v>2.8872732196653008E-2</v>
      </c>
      <c r="P35" s="58">
        <f t="shared" si="10"/>
        <v>0.17173497170175711</v>
      </c>
      <c r="Q35" s="58">
        <f t="shared" si="11"/>
        <v>0.40825458562901845</v>
      </c>
    </row>
    <row r="36" spans="13:17" ht="20.100000000000001" customHeight="1" x14ac:dyDescent="0.15">
      <c r="M36" s="14" t="s">
        <v>138</v>
      </c>
      <c r="N36" s="58">
        <f t="shared" si="8"/>
        <v>0.41770460275978588</v>
      </c>
      <c r="O36" s="58">
        <f t="shared" si="9"/>
        <v>2.7908734038995801E-2</v>
      </c>
      <c r="P36" s="58">
        <f t="shared" si="10"/>
        <v>0.19647184349697538</v>
      </c>
      <c r="Q36" s="58">
        <f t="shared" si="11"/>
        <v>0.35791481970424288</v>
      </c>
    </row>
    <row r="37" spans="13:17" ht="20.100000000000001" customHeight="1" x14ac:dyDescent="0.15">
      <c r="M37" s="14" t="s">
        <v>139</v>
      </c>
      <c r="N37" s="58">
        <f t="shared" si="8"/>
        <v>0.37887252622156298</v>
      </c>
      <c r="O37" s="58">
        <f t="shared" si="9"/>
        <v>3.1346382237462361E-2</v>
      </c>
      <c r="P37" s="58">
        <f t="shared" si="10"/>
        <v>0.11255021814097414</v>
      </c>
      <c r="Q37" s="58">
        <f t="shared" si="11"/>
        <v>0.47723087340000059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/>
    <row r="105" spans="4:11" ht="20.100000000000001" customHeight="1" x14ac:dyDescent="0.15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4" t="s">
        <v>97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 x14ac:dyDescent="0.2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 x14ac:dyDescent="0.15">
      <c r="B5" s="206" t="s">
        <v>64</v>
      </c>
      <c r="C5" s="209" t="s">
        <v>3</v>
      </c>
      <c r="D5" s="210"/>
      <c r="E5" s="148">
        <v>5053</v>
      </c>
      <c r="F5" s="149">
        <f>E5/SUM(E$5:E$15)</f>
        <v>0.16651288472945364</v>
      </c>
      <c r="G5" s="150">
        <v>291088.86000000004</v>
      </c>
      <c r="H5" s="151">
        <f>G5/SUM(G$5:G$15)</f>
        <v>0.15419048815922967</v>
      </c>
      <c r="N5" s="24"/>
    </row>
    <row r="6" spans="1:14" s="14" customFormat="1" ht="20.100000000000001" customHeight="1" x14ac:dyDescent="0.15">
      <c r="B6" s="207"/>
      <c r="C6" s="211" t="s">
        <v>8</v>
      </c>
      <c r="D6" s="212"/>
      <c r="E6" s="152">
        <v>181</v>
      </c>
      <c r="F6" s="153">
        <f t="shared" ref="F6:F15" si="0">E6/SUM(E$5:E$15)</f>
        <v>5.9645422790483094E-3</v>
      </c>
      <c r="G6" s="154">
        <v>12401.830000000004</v>
      </c>
      <c r="H6" s="155">
        <f t="shared" ref="H6:H15" si="1">G6/SUM(G$5:G$15)</f>
        <v>6.5692799847021956E-3</v>
      </c>
      <c r="N6" s="24"/>
    </row>
    <row r="7" spans="1:14" s="14" customFormat="1" ht="20.100000000000001" customHeight="1" x14ac:dyDescent="0.15">
      <c r="B7" s="207"/>
      <c r="C7" s="211" t="s">
        <v>9</v>
      </c>
      <c r="D7" s="212"/>
      <c r="E7" s="152">
        <v>1505</v>
      </c>
      <c r="F7" s="153">
        <f t="shared" si="0"/>
        <v>4.9594674751202793E-2</v>
      </c>
      <c r="G7" s="154">
        <v>72585.700000000026</v>
      </c>
      <c r="H7" s="155">
        <f t="shared" si="1"/>
        <v>3.8448824583597593E-2</v>
      </c>
      <c r="N7" s="24"/>
    </row>
    <row r="8" spans="1:14" s="14" customFormat="1" ht="20.100000000000001" customHeight="1" x14ac:dyDescent="0.15">
      <c r="B8" s="207"/>
      <c r="C8" s="211" t="s">
        <v>10</v>
      </c>
      <c r="D8" s="212"/>
      <c r="E8" s="152">
        <v>302</v>
      </c>
      <c r="F8" s="153">
        <f t="shared" si="0"/>
        <v>9.9518882225004945E-3</v>
      </c>
      <c r="G8" s="154">
        <v>12450.659999999996</v>
      </c>
      <c r="H8" s="155">
        <f t="shared" si="1"/>
        <v>6.5951453563169457E-3</v>
      </c>
      <c r="N8" s="24"/>
    </row>
    <row r="9" spans="1:14" s="14" customFormat="1" ht="20.100000000000001" customHeight="1" x14ac:dyDescent="0.15">
      <c r="B9" s="207"/>
      <c r="C9" s="213" t="s">
        <v>66</v>
      </c>
      <c r="D9" s="214"/>
      <c r="E9" s="152">
        <v>3097</v>
      </c>
      <c r="F9" s="153">
        <f t="shared" si="0"/>
        <v>0.10205628418901996</v>
      </c>
      <c r="G9" s="154">
        <v>42412.800000000017</v>
      </c>
      <c r="H9" s="155">
        <f t="shared" si="1"/>
        <v>2.2466164923658629E-2</v>
      </c>
      <c r="N9" s="24"/>
    </row>
    <row r="10" spans="1:14" s="14" customFormat="1" ht="20.100000000000001" customHeight="1" x14ac:dyDescent="0.15">
      <c r="B10" s="207"/>
      <c r="C10" s="211" t="s">
        <v>50</v>
      </c>
      <c r="D10" s="212"/>
      <c r="E10" s="152">
        <v>6343</v>
      </c>
      <c r="F10" s="153">
        <f t="shared" si="0"/>
        <v>0.20902260594477032</v>
      </c>
      <c r="G10" s="154">
        <v>679911.03</v>
      </c>
      <c r="H10" s="155">
        <f t="shared" si="1"/>
        <v>0.36015055203605056</v>
      </c>
      <c r="N10" s="24"/>
    </row>
    <row r="11" spans="1:14" s="14" customFormat="1" ht="20.100000000000001" customHeight="1" x14ac:dyDescent="0.15">
      <c r="B11" s="207"/>
      <c r="C11" s="211" t="s">
        <v>51</v>
      </c>
      <c r="D11" s="212"/>
      <c r="E11" s="152">
        <v>3254</v>
      </c>
      <c r="F11" s="153">
        <f t="shared" si="0"/>
        <v>0.10722994793382983</v>
      </c>
      <c r="G11" s="154">
        <v>294196.12999999995</v>
      </c>
      <c r="H11" s="155">
        <f t="shared" si="1"/>
        <v>0.1558364167534827</v>
      </c>
      <c r="N11" s="24"/>
    </row>
    <row r="12" spans="1:14" s="14" customFormat="1" ht="20.100000000000001" customHeight="1" x14ac:dyDescent="0.15">
      <c r="B12" s="207"/>
      <c r="C12" s="213" t="s">
        <v>67</v>
      </c>
      <c r="D12" s="214"/>
      <c r="E12" s="152">
        <v>1355</v>
      </c>
      <c r="F12" s="153">
        <f t="shared" si="0"/>
        <v>4.4651683912212484E-2</v>
      </c>
      <c r="G12" s="154">
        <v>141231.57999999996</v>
      </c>
      <c r="H12" s="155">
        <f t="shared" si="1"/>
        <v>7.4810716781464212E-2</v>
      </c>
      <c r="N12" s="24"/>
    </row>
    <row r="13" spans="1:14" s="14" customFormat="1" ht="20.100000000000001" customHeight="1" x14ac:dyDescent="0.15">
      <c r="B13" s="207"/>
      <c r="C13" s="213" t="s">
        <v>68</v>
      </c>
      <c r="D13" s="214"/>
      <c r="E13" s="152">
        <v>271</v>
      </c>
      <c r="F13" s="153">
        <f t="shared" si="0"/>
        <v>8.9303367824424967E-3</v>
      </c>
      <c r="G13" s="154">
        <v>20429.319999999996</v>
      </c>
      <c r="H13" s="155">
        <f t="shared" si="1"/>
        <v>1.0821461266367641E-2</v>
      </c>
      <c r="N13" s="24"/>
    </row>
    <row r="14" spans="1:14" s="14" customFormat="1" ht="20.100000000000001" customHeight="1" x14ac:dyDescent="0.15">
      <c r="B14" s="207"/>
      <c r="C14" s="213" t="s">
        <v>69</v>
      </c>
      <c r="D14" s="214"/>
      <c r="E14" s="152">
        <v>1069</v>
      </c>
      <c r="F14" s="153">
        <f t="shared" si="0"/>
        <v>3.5227048045870957E-2</v>
      </c>
      <c r="G14" s="154">
        <v>216782.42999999996</v>
      </c>
      <c r="H14" s="155">
        <f t="shared" si="1"/>
        <v>0.11483018864426493</v>
      </c>
      <c r="N14" s="24"/>
    </row>
    <row r="15" spans="1:14" s="14" customFormat="1" ht="20.100000000000001" customHeight="1" x14ac:dyDescent="0.15">
      <c r="B15" s="208"/>
      <c r="C15" s="221" t="s">
        <v>70</v>
      </c>
      <c r="D15" s="222"/>
      <c r="E15" s="156">
        <v>7916</v>
      </c>
      <c r="F15" s="157">
        <f t="shared" si="0"/>
        <v>0.2608581032096487</v>
      </c>
      <c r="G15" s="158">
        <v>104361.90999999999</v>
      </c>
      <c r="H15" s="159">
        <f t="shared" si="1"/>
        <v>5.5280761510865056E-2</v>
      </c>
      <c r="N15" s="24"/>
    </row>
    <row r="16" spans="1:14" s="14" customFormat="1" ht="20.100000000000001" customHeight="1" x14ac:dyDescent="0.15">
      <c r="B16" s="223" t="s">
        <v>65</v>
      </c>
      <c r="C16" s="224" t="s">
        <v>81</v>
      </c>
      <c r="D16" s="225"/>
      <c r="E16" s="160">
        <v>119</v>
      </c>
      <c r="F16" s="161">
        <f>E16/SUM(E$16:E$26)</f>
        <v>1.5446521287642782E-2</v>
      </c>
      <c r="G16" s="162">
        <v>2362.4300000000003</v>
      </c>
      <c r="H16" s="163">
        <f>G16/SUM(G$16:G$26)</f>
        <v>1.6184955020249091E-2</v>
      </c>
    </row>
    <row r="17" spans="2:8" s="14" customFormat="1" ht="20.100000000000001" customHeight="1" x14ac:dyDescent="0.15">
      <c r="B17" s="207"/>
      <c r="C17" s="213" t="s">
        <v>82</v>
      </c>
      <c r="D17" s="214"/>
      <c r="E17" s="152">
        <v>3</v>
      </c>
      <c r="F17" s="153">
        <f t="shared" ref="F17:F26" si="2">E17/SUM(E$16:E$26)</f>
        <v>3.8940809968847351E-4</v>
      </c>
      <c r="G17" s="154">
        <v>114.69999999999999</v>
      </c>
      <c r="H17" s="155">
        <f t="shared" ref="H17:H26" si="3">G17/SUM(G$16:G$26)</f>
        <v>7.8580713114148148E-4</v>
      </c>
    </row>
    <row r="18" spans="2:8" s="14" customFormat="1" ht="20.100000000000001" customHeight="1" x14ac:dyDescent="0.15">
      <c r="B18" s="207"/>
      <c r="C18" s="213" t="s">
        <v>83</v>
      </c>
      <c r="D18" s="214"/>
      <c r="E18" s="152">
        <v>438</v>
      </c>
      <c r="F18" s="153">
        <f t="shared" si="2"/>
        <v>5.6853582554517133E-2</v>
      </c>
      <c r="G18" s="154">
        <v>13673.78</v>
      </c>
      <c r="H18" s="155">
        <f t="shared" si="3"/>
        <v>9.3678760537574277E-2</v>
      </c>
    </row>
    <row r="19" spans="2:8" s="14" customFormat="1" ht="20.100000000000001" customHeight="1" x14ac:dyDescent="0.15">
      <c r="B19" s="207"/>
      <c r="C19" s="213" t="s">
        <v>84</v>
      </c>
      <c r="D19" s="214"/>
      <c r="E19" s="152">
        <v>76</v>
      </c>
      <c r="F19" s="153">
        <f t="shared" si="2"/>
        <v>9.8650051921079958E-3</v>
      </c>
      <c r="G19" s="154">
        <v>2770.0600000000009</v>
      </c>
      <c r="H19" s="155">
        <f t="shared" si="3"/>
        <v>1.8977619020834988E-2</v>
      </c>
    </row>
    <row r="20" spans="2:8" s="14" customFormat="1" ht="20.100000000000001" customHeight="1" x14ac:dyDescent="0.15">
      <c r="B20" s="207"/>
      <c r="C20" s="213" t="s">
        <v>85</v>
      </c>
      <c r="D20" s="214"/>
      <c r="E20" s="152">
        <v>320</v>
      </c>
      <c r="F20" s="153">
        <f t="shared" si="2"/>
        <v>4.1536863966770511E-2</v>
      </c>
      <c r="G20" s="154">
        <v>3947.9399999999991</v>
      </c>
      <c r="H20" s="155">
        <f t="shared" si="3"/>
        <v>2.7047248520651265E-2</v>
      </c>
    </row>
    <row r="21" spans="2:8" s="14" customFormat="1" ht="20.100000000000001" customHeight="1" x14ac:dyDescent="0.15">
      <c r="B21" s="207"/>
      <c r="C21" s="213" t="s">
        <v>86</v>
      </c>
      <c r="D21" s="214"/>
      <c r="E21" s="152">
        <v>222</v>
      </c>
      <c r="F21" s="153">
        <f t="shared" si="2"/>
        <v>2.881619937694704E-2</v>
      </c>
      <c r="G21" s="154">
        <v>6173.9</v>
      </c>
      <c r="H21" s="155">
        <f t="shared" si="3"/>
        <v>4.2297250627326879E-2</v>
      </c>
    </row>
    <row r="22" spans="2:8" s="14" customFormat="1" ht="20.100000000000001" customHeight="1" x14ac:dyDescent="0.15">
      <c r="B22" s="207"/>
      <c r="C22" s="213" t="s">
        <v>87</v>
      </c>
      <c r="D22" s="214"/>
      <c r="E22" s="152">
        <v>2192</v>
      </c>
      <c r="F22" s="153">
        <f t="shared" si="2"/>
        <v>0.28452751817237798</v>
      </c>
      <c r="G22" s="154">
        <v>69780.420000000013</v>
      </c>
      <c r="H22" s="155">
        <f t="shared" si="3"/>
        <v>0.47806409459501026</v>
      </c>
    </row>
    <row r="23" spans="2:8" s="14" customFormat="1" ht="20.100000000000001" customHeight="1" x14ac:dyDescent="0.15">
      <c r="B23" s="207"/>
      <c r="C23" s="213" t="s">
        <v>88</v>
      </c>
      <c r="D23" s="214"/>
      <c r="E23" s="152">
        <v>72</v>
      </c>
      <c r="F23" s="153">
        <f t="shared" si="2"/>
        <v>9.3457943925233638E-3</v>
      </c>
      <c r="G23" s="154">
        <v>2359.7199999999998</v>
      </c>
      <c r="H23" s="155">
        <f t="shared" si="3"/>
        <v>1.6166388870943127E-2</v>
      </c>
    </row>
    <row r="24" spans="2:8" s="14" customFormat="1" ht="20.100000000000001" customHeight="1" x14ac:dyDescent="0.15">
      <c r="B24" s="207"/>
      <c r="C24" s="213" t="s">
        <v>89</v>
      </c>
      <c r="D24" s="214"/>
      <c r="E24" s="152">
        <v>6</v>
      </c>
      <c r="F24" s="153">
        <f t="shared" si="2"/>
        <v>7.7881619937694702E-4</v>
      </c>
      <c r="G24" s="154">
        <v>264.91000000000003</v>
      </c>
      <c r="H24" s="155">
        <f t="shared" si="3"/>
        <v>1.8148924769894499E-3</v>
      </c>
    </row>
    <row r="25" spans="2:8" s="14" customFormat="1" ht="20.100000000000001" customHeight="1" x14ac:dyDescent="0.15">
      <c r="B25" s="207"/>
      <c r="C25" s="213" t="s">
        <v>90</v>
      </c>
      <c r="D25" s="214"/>
      <c r="E25" s="152">
        <v>247</v>
      </c>
      <c r="F25" s="153">
        <f t="shared" si="2"/>
        <v>3.2061266874350985E-2</v>
      </c>
      <c r="G25" s="154">
        <v>19659.460000000003</v>
      </c>
      <c r="H25" s="155">
        <f t="shared" si="3"/>
        <v>0.13468652016033753</v>
      </c>
    </row>
    <row r="26" spans="2:8" s="14" customFormat="1" ht="20.100000000000001" customHeight="1" x14ac:dyDescent="0.15">
      <c r="B26" s="208"/>
      <c r="C26" s="221" t="s">
        <v>91</v>
      </c>
      <c r="D26" s="222"/>
      <c r="E26" s="156">
        <v>4009</v>
      </c>
      <c r="F26" s="157">
        <f t="shared" si="2"/>
        <v>0.52037902388369683</v>
      </c>
      <c r="G26" s="158">
        <v>24857.250000000007</v>
      </c>
      <c r="H26" s="159">
        <f t="shared" si="3"/>
        <v>0.17029646303894158</v>
      </c>
    </row>
    <row r="27" spans="2:8" s="14" customFormat="1" ht="20.100000000000001" customHeight="1" x14ac:dyDescent="0.15">
      <c r="B27" s="232" t="s">
        <v>80</v>
      </c>
      <c r="C27" s="224" t="s">
        <v>71</v>
      </c>
      <c r="D27" s="225"/>
      <c r="E27" s="160">
        <v>111</v>
      </c>
      <c r="F27" s="161">
        <f>E27/SUM(E$27:E$36)</f>
        <v>3.7538045316198851E-2</v>
      </c>
      <c r="G27" s="162">
        <v>14242.159999999998</v>
      </c>
      <c r="H27" s="163">
        <f>G27/SUM(G$27:G$36)</f>
        <v>2.0681000773198205E-2</v>
      </c>
    </row>
    <row r="28" spans="2:8" s="14" customFormat="1" ht="20.100000000000001" customHeight="1" x14ac:dyDescent="0.15">
      <c r="B28" s="233"/>
      <c r="C28" s="213" t="s">
        <v>72</v>
      </c>
      <c r="D28" s="214"/>
      <c r="E28" s="152">
        <v>3</v>
      </c>
      <c r="F28" s="153">
        <f t="shared" ref="F28:F36" si="4">E28/SUM(E$27:E$36)</f>
        <v>1.0145417653026716E-3</v>
      </c>
      <c r="G28" s="154">
        <v>477.71999999999997</v>
      </c>
      <c r="H28" s="155">
        <f t="shared" ref="H28:H36" si="5">G28/SUM(G$27:G$36)</f>
        <v>6.9369587824966487E-4</v>
      </c>
    </row>
    <row r="29" spans="2:8" s="14" customFormat="1" ht="20.100000000000001" customHeight="1" x14ac:dyDescent="0.15">
      <c r="B29" s="233"/>
      <c r="C29" s="213" t="s">
        <v>73</v>
      </c>
      <c r="D29" s="214"/>
      <c r="E29" s="152">
        <v>172</v>
      </c>
      <c r="F29" s="153">
        <f t="shared" si="4"/>
        <v>5.8167061210686509E-2</v>
      </c>
      <c r="G29" s="154">
        <v>26531.180000000008</v>
      </c>
      <c r="H29" s="155">
        <f t="shared" si="5"/>
        <v>3.8525852405383802E-2</v>
      </c>
    </row>
    <row r="30" spans="2:8" s="14" customFormat="1" ht="20.100000000000001" customHeight="1" x14ac:dyDescent="0.15">
      <c r="B30" s="233"/>
      <c r="C30" s="213" t="s">
        <v>74</v>
      </c>
      <c r="D30" s="214"/>
      <c r="E30" s="152">
        <v>6</v>
      </c>
      <c r="F30" s="153">
        <f t="shared" si="4"/>
        <v>2.0290835306053432E-3</v>
      </c>
      <c r="G30" s="154">
        <v>228.28</v>
      </c>
      <c r="H30" s="155">
        <f t="shared" si="5"/>
        <v>3.3148475066322011E-4</v>
      </c>
    </row>
    <row r="31" spans="2:8" s="14" customFormat="1" ht="20.100000000000001" customHeight="1" x14ac:dyDescent="0.15">
      <c r="B31" s="233"/>
      <c r="C31" s="213" t="s">
        <v>75</v>
      </c>
      <c r="D31" s="214"/>
      <c r="E31" s="152">
        <v>549</v>
      </c>
      <c r="F31" s="153">
        <f t="shared" si="4"/>
        <v>0.18566114305038892</v>
      </c>
      <c r="G31" s="154">
        <v>113768.71999999997</v>
      </c>
      <c r="H31" s="155">
        <f t="shared" si="5"/>
        <v>0.16520324068018966</v>
      </c>
    </row>
    <row r="32" spans="2:8" s="14" customFormat="1" ht="20.100000000000001" customHeight="1" x14ac:dyDescent="0.15">
      <c r="B32" s="233"/>
      <c r="C32" s="213" t="s">
        <v>76</v>
      </c>
      <c r="D32" s="214"/>
      <c r="E32" s="152">
        <v>125</v>
      </c>
      <c r="F32" s="153">
        <f t="shared" si="4"/>
        <v>4.2272573554277985E-2</v>
      </c>
      <c r="G32" s="154">
        <v>7678.1500000000015</v>
      </c>
      <c r="H32" s="155">
        <f t="shared" si="5"/>
        <v>1.1149420178310863E-2</v>
      </c>
    </row>
    <row r="33" spans="2:8" s="14" customFormat="1" ht="20.100000000000001" customHeight="1" x14ac:dyDescent="0.15">
      <c r="B33" s="233"/>
      <c r="C33" s="213" t="s">
        <v>77</v>
      </c>
      <c r="D33" s="214"/>
      <c r="E33" s="152">
        <v>1924</v>
      </c>
      <c r="F33" s="153">
        <f t="shared" si="4"/>
        <v>0.65065945214744669</v>
      </c>
      <c r="G33" s="154">
        <v>511028.09999999992</v>
      </c>
      <c r="H33" s="155">
        <f t="shared" si="5"/>
        <v>0.74206247726651076</v>
      </c>
    </row>
    <row r="34" spans="2:8" s="14" customFormat="1" ht="20.100000000000001" customHeight="1" x14ac:dyDescent="0.15">
      <c r="B34" s="233"/>
      <c r="C34" s="213" t="s">
        <v>78</v>
      </c>
      <c r="D34" s="214"/>
      <c r="E34" s="152">
        <v>26</v>
      </c>
      <c r="F34" s="153">
        <f t="shared" si="4"/>
        <v>8.79269529928982E-3</v>
      </c>
      <c r="G34" s="154">
        <v>6081.8300000000008</v>
      </c>
      <c r="H34" s="155">
        <f t="shared" si="5"/>
        <v>8.831408363089592E-3</v>
      </c>
    </row>
    <row r="35" spans="2:8" s="14" customFormat="1" ht="20.100000000000001" customHeight="1" x14ac:dyDescent="0.15">
      <c r="B35" s="233"/>
      <c r="C35" s="213" t="s">
        <v>79</v>
      </c>
      <c r="D35" s="214"/>
      <c r="E35" s="152">
        <v>27</v>
      </c>
      <c r="F35" s="153">
        <f t="shared" si="4"/>
        <v>9.1308758877240454E-3</v>
      </c>
      <c r="G35" s="154">
        <v>5624.62</v>
      </c>
      <c r="H35" s="155">
        <f t="shared" si="5"/>
        <v>8.1674949985778914E-3</v>
      </c>
    </row>
    <row r="36" spans="2:8" s="14" customFormat="1" ht="20.100000000000001" customHeight="1" x14ac:dyDescent="0.15">
      <c r="B36" s="233"/>
      <c r="C36" s="221" t="s">
        <v>92</v>
      </c>
      <c r="D36" s="222"/>
      <c r="E36" s="156">
        <v>14</v>
      </c>
      <c r="F36" s="157">
        <f t="shared" si="4"/>
        <v>4.7345282380791345E-3</v>
      </c>
      <c r="G36" s="158">
        <v>2998.3700000000003</v>
      </c>
      <c r="H36" s="159">
        <f t="shared" si="5"/>
        <v>4.353924705826526E-3</v>
      </c>
    </row>
    <row r="37" spans="2:8" s="14" customFormat="1" ht="20.100000000000001" customHeight="1" x14ac:dyDescent="0.15">
      <c r="B37" s="229" t="s">
        <v>93</v>
      </c>
      <c r="C37" s="224" t="s">
        <v>94</v>
      </c>
      <c r="D37" s="225"/>
      <c r="E37" s="160">
        <v>3654</v>
      </c>
      <c r="F37" s="161">
        <f>E37/SUM(E$37:E$39)</f>
        <v>0.5294884799304449</v>
      </c>
      <c r="G37" s="162">
        <v>937696.71999999974</v>
      </c>
      <c r="H37" s="163">
        <f>G37/SUM(G$37:G$39)</f>
        <v>0.49024978028739041</v>
      </c>
    </row>
    <row r="38" spans="2:8" s="14" customFormat="1" ht="20.100000000000001" customHeight="1" x14ac:dyDescent="0.15">
      <c r="B38" s="230"/>
      <c r="C38" s="213" t="s">
        <v>95</v>
      </c>
      <c r="D38" s="214"/>
      <c r="E38" s="152">
        <v>2714</v>
      </c>
      <c r="F38" s="153">
        <f t="shared" ref="F38:F39" si="6">E38/SUM(E$37:E$39)</f>
        <v>0.393276336762788</v>
      </c>
      <c r="G38" s="154">
        <v>781351.34000000008</v>
      </c>
      <c r="H38" s="155">
        <f t="shared" ref="H38:H39" si="7">G38/SUM(G$37:G$39)</f>
        <v>0.40850875831394423</v>
      </c>
    </row>
    <row r="39" spans="2:8" s="14" customFormat="1" ht="20.100000000000001" customHeight="1" x14ac:dyDescent="0.15">
      <c r="B39" s="231"/>
      <c r="C39" s="221" t="s">
        <v>96</v>
      </c>
      <c r="D39" s="222"/>
      <c r="E39" s="156">
        <v>533</v>
      </c>
      <c r="F39" s="157">
        <f t="shared" si="6"/>
        <v>7.7235183306767138E-2</v>
      </c>
      <c r="G39" s="158">
        <v>193643.71</v>
      </c>
      <c r="H39" s="159">
        <f t="shared" si="7"/>
        <v>0.10124146139866541</v>
      </c>
    </row>
    <row r="40" spans="2:8" s="14" customFormat="1" ht="20.100000000000001" customHeight="1" x14ac:dyDescent="0.15">
      <c r="B40" s="226" t="s">
        <v>111</v>
      </c>
      <c r="C40" s="227"/>
      <c r="D40" s="228"/>
      <c r="E40" s="142">
        <f>SUM(E5:E39)</f>
        <v>47908</v>
      </c>
      <c r="F40" s="164">
        <f>E40/E$40</f>
        <v>1</v>
      </c>
      <c r="G40" s="165">
        <f>SUM(G5:G39)</f>
        <v>4635167.7199999988</v>
      </c>
      <c r="H40" s="166">
        <f>G40/G$40</f>
        <v>1</v>
      </c>
    </row>
    <row r="41" spans="2:8" s="14" customFormat="1" ht="20.100000000000001" customHeight="1" x14ac:dyDescent="0.15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141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 x14ac:dyDescent="0.15">
      <c r="B4" s="238" t="s">
        <v>27</v>
      </c>
      <c r="C4" s="239"/>
      <c r="D4" s="60">
        <v>3085</v>
      </c>
      <c r="E4" s="65">
        <v>53716.24</v>
      </c>
      <c r="F4" s="65">
        <f>E4*1000/D4</f>
        <v>17412.071312803891</v>
      </c>
      <c r="G4" s="65">
        <v>50030</v>
      </c>
      <c r="H4" s="61">
        <f>F4/G4</f>
        <v>0.3480326066920626</v>
      </c>
      <c r="K4" s="14">
        <f>D4*G4</f>
        <v>154342550</v>
      </c>
      <c r="L4" s="14" t="s">
        <v>27</v>
      </c>
      <c r="M4" s="24">
        <f>G4-F4</f>
        <v>32617.928687196109</v>
      </c>
    </row>
    <row r="5" spans="1:13" s="14" customFormat="1" ht="20.100000000000001" customHeight="1" x14ac:dyDescent="0.15">
      <c r="B5" s="234" t="s">
        <v>28</v>
      </c>
      <c r="C5" s="235"/>
      <c r="D5" s="62">
        <v>3111</v>
      </c>
      <c r="E5" s="66">
        <v>92248.33</v>
      </c>
      <c r="F5" s="66">
        <f t="shared" ref="F5:F13" si="0">E5*1000/D5</f>
        <v>29652.307939569269</v>
      </c>
      <c r="G5" s="66">
        <v>104730</v>
      </c>
      <c r="H5" s="63">
        <f t="shared" ref="H5:H10" si="1">F5/G5</f>
        <v>0.28313098385915469</v>
      </c>
      <c r="K5" s="14">
        <f t="shared" ref="K5:K10" si="2">D5*G5</f>
        <v>325815030</v>
      </c>
      <c r="L5" s="14" t="s">
        <v>28</v>
      </c>
      <c r="M5" s="24">
        <f t="shared" ref="M5:M10" si="3">G5-F5</f>
        <v>75077.692060430738</v>
      </c>
    </row>
    <row r="6" spans="1:13" s="14" customFormat="1" ht="20.100000000000001" customHeight="1" x14ac:dyDescent="0.15">
      <c r="B6" s="234" t="s">
        <v>29</v>
      </c>
      <c r="C6" s="235"/>
      <c r="D6" s="62">
        <v>6242</v>
      </c>
      <c r="E6" s="66">
        <v>571918.12</v>
      </c>
      <c r="F6" s="66">
        <f t="shared" si="0"/>
        <v>91624.178148029474</v>
      </c>
      <c r="G6" s="66">
        <v>166920</v>
      </c>
      <c r="H6" s="63">
        <f t="shared" si="1"/>
        <v>0.5489107245868049</v>
      </c>
      <c r="K6" s="14">
        <f t="shared" si="2"/>
        <v>1041914640</v>
      </c>
      <c r="L6" s="14" t="s">
        <v>29</v>
      </c>
      <c r="M6" s="24">
        <f t="shared" si="3"/>
        <v>75295.821851970526</v>
      </c>
    </row>
    <row r="7" spans="1:13" s="14" customFormat="1" ht="20.100000000000001" customHeight="1" x14ac:dyDescent="0.15">
      <c r="B7" s="234" t="s">
        <v>30</v>
      </c>
      <c r="C7" s="235"/>
      <c r="D7" s="62">
        <v>3614</v>
      </c>
      <c r="E7" s="66">
        <v>416769.3</v>
      </c>
      <c r="F7" s="66">
        <f t="shared" si="0"/>
        <v>115320.78029883785</v>
      </c>
      <c r="G7" s="66">
        <v>196160</v>
      </c>
      <c r="H7" s="63">
        <f t="shared" si="1"/>
        <v>0.587891416694728</v>
      </c>
      <c r="K7" s="14">
        <f t="shared" si="2"/>
        <v>708922240</v>
      </c>
      <c r="L7" s="14" t="s">
        <v>30</v>
      </c>
      <c r="M7" s="24">
        <f t="shared" si="3"/>
        <v>80839.219701162147</v>
      </c>
    </row>
    <row r="8" spans="1:13" s="14" customFormat="1" ht="20.100000000000001" customHeight="1" x14ac:dyDescent="0.15">
      <c r="B8" s="234" t="s">
        <v>31</v>
      </c>
      <c r="C8" s="235"/>
      <c r="D8" s="62">
        <v>2331</v>
      </c>
      <c r="E8" s="66">
        <v>354994.00999999995</v>
      </c>
      <c r="F8" s="66">
        <f t="shared" si="0"/>
        <v>152292.58258258255</v>
      </c>
      <c r="G8" s="66">
        <v>269310</v>
      </c>
      <c r="H8" s="63">
        <f t="shared" si="1"/>
        <v>0.56549174773525879</v>
      </c>
      <c r="K8" s="14">
        <f t="shared" si="2"/>
        <v>627761610</v>
      </c>
      <c r="L8" s="14" t="s">
        <v>31</v>
      </c>
      <c r="M8" s="24">
        <f t="shared" si="3"/>
        <v>117017.41741741745</v>
      </c>
    </row>
    <row r="9" spans="1:13" s="14" customFormat="1" ht="20.100000000000001" customHeight="1" x14ac:dyDescent="0.15">
      <c r="B9" s="234" t="s">
        <v>32</v>
      </c>
      <c r="C9" s="235"/>
      <c r="D9" s="62">
        <v>2009</v>
      </c>
      <c r="E9" s="66">
        <v>348189.39000000007</v>
      </c>
      <c r="F9" s="66">
        <f t="shared" si="0"/>
        <v>173314.7784967646</v>
      </c>
      <c r="G9" s="66">
        <v>308060</v>
      </c>
      <c r="H9" s="63">
        <f t="shared" si="1"/>
        <v>0.56260072225139457</v>
      </c>
      <c r="K9" s="14">
        <f t="shared" si="2"/>
        <v>618892540</v>
      </c>
      <c r="L9" s="14" t="s">
        <v>32</v>
      </c>
      <c r="M9" s="24">
        <f t="shared" si="3"/>
        <v>134745.2215032354</v>
      </c>
    </row>
    <row r="10" spans="1:13" s="14" customFormat="1" ht="20.100000000000001" customHeight="1" x14ac:dyDescent="0.15">
      <c r="B10" s="240" t="s">
        <v>33</v>
      </c>
      <c r="C10" s="241"/>
      <c r="D10" s="70">
        <v>958</v>
      </c>
      <c r="E10" s="71">
        <v>195981.42999999996</v>
      </c>
      <c r="F10" s="71">
        <f t="shared" si="0"/>
        <v>204573.51774530267</v>
      </c>
      <c r="G10" s="71">
        <v>360650</v>
      </c>
      <c r="H10" s="73">
        <f t="shared" si="1"/>
        <v>0.56723559613282315</v>
      </c>
      <c r="K10" s="14">
        <f t="shared" si="2"/>
        <v>345502700</v>
      </c>
      <c r="L10" s="14" t="s">
        <v>33</v>
      </c>
      <c r="M10" s="24">
        <f t="shared" si="3"/>
        <v>156076.48225469733</v>
      </c>
    </row>
    <row r="11" spans="1:13" s="14" customFormat="1" ht="20.100000000000001" customHeight="1" x14ac:dyDescent="0.15">
      <c r="B11" s="238" t="s">
        <v>60</v>
      </c>
      <c r="C11" s="239"/>
      <c r="D11" s="60">
        <f>SUM(D4:D5)</f>
        <v>6196</v>
      </c>
      <c r="E11" s="65">
        <f>SUM(E4:E5)</f>
        <v>145964.57</v>
      </c>
      <c r="F11" s="65">
        <f t="shared" si="0"/>
        <v>23557.87120723047</v>
      </c>
      <c r="G11" s="80"/>
      <c r="H11" s="61">
        <f>SUM(E4:E5)*1000/SUM(K4:K5)</f>
        <v>0.30399305577972963</v>
      </c>
    </row>
    <row r="12" spans="1:13" s="14" customFormat="1" ht="20.100000000000001" customHeight="1" x14ac:dyDescent="0.15">
      <c r="B12" s="240" t="s">
        <v>54</v>
      </c>
      <c r="C12" s="241"/>
      <c r="D12" s="64">
        <f>SUM(D6:D10)</f>
        <v>15154</v>
      </c>
      <c r="E12" s="76">
        <f>SUM(E6:E10)</f>
        <v>1887852.25</v>
      </c>
      <c r="F12" s="67">
        <f t="shared" si="0"/>
        <v>124577.81773789099</v>
      </c>
      <c r="G12" s="81"/>
      <c r="H12" s="68">
        <f>SUM(E6:E10)*1000/SUM(K6:K10)</f>
        <v>0.56471905198577799</v>
      </c>
    </row>
    <row r="13" spans="1:13" s="14" customFormat="1" ht="20.100000000000001" customHeight="1" x14ac:dyDescent="0.15">
      <c r="B13" s="236" t="s">
        <v>61</v>
      </c>
      <c r="C13" s="237"/>
      <c r="D13" s="69">
        <f>SUM(D11:D12)</f>
        <v>21350</v>
      </c>
      <c r="E13" s="77">
        <f>SUM(E11:E12)</f>
        <v>2033816.82</v>
      </c>
      <c r="F13" s="72">
        <f t="shared" si="0"/>
        <v>95260.740983606564</v>
      </c>
      <c r="G13" s="75"/>
      <c r="H13" s="74">
        <f>SUM(E4:E10)*1000/SUM(K4:K10)</f>
        <v>0.53197392807348765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11月状況（表紙）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'11月状況（表紙）'!Print_Area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石橋 侑樹</cp:lastModifiedBy>
  <cp:lastPrinted>2015-12-17T07:31:32Z</cp:lastPrinted>
  <dcterms:created xsi:type="dcterms:W3CDTF">2003-07-11T02:30:35Z</dcterms:created>
  <dcterms:modified xsi:type="dcterms:W3CDTF">2018-04-09T23:41:58Z</dcterms:modified>
</cp:coreProperties>
</file>