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7年12月報告書\"/>
    </mc:Choice>
  </mc:AlternateContent>
  <bookViews>
    <workbookView xWindow="-915" yWindow="5130" windowWidth="15480" windowHeight="6480"/>
  </bookViews>
  <sheets>
    <sheet name="12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'12月状況（表紙）'!$A$1:$L$45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5251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<sst xmlns="http://schemas.openxmlformats.org/spreadsheetml/2006/main" count="201" uniqueCount="142">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</sst>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59762</c:v>
                </c:pt>
                <c:pt idx="1">
                  <c:v>29573</c:v>
                </c:pt>
                <c:pt idx="2">
                  <c:v>15954</c:v>
                </c:pt>
                <c:pt idx="3">
                  <c:v>10199</c:v>
                </c:pt>
                <c:pt idx="4">
                  <c:v>14339</c:v>
                </c:pt>
                <c:pt idx="5">
                  <c:v>32476</c:v>
                </c:pt>
                <c:pt idx="6">
                  <c:v>42893</c:v>
                </c:pt>
                <c:pt idx="7">
                  <c:v>18087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23605</c:v>
                </c:pt>
                <c:pt idx="1">
                  <c:v>15088</c:v>
                </c:pt>
                <c:pt idx="2">
                  <c:v>9157</c:v>
                </c:pt>
                <c:pt idx="3">
                  <c:v>4849</c:v>
                </c:pt>
                <c:pt idx="4">
                  <c:v>6766</c:v>
                </c:pt>
                <c:pt idx="5">
                  <c:v>15117</c:v>
                </c:pt>
                <c:pt idx="6">
                  <c:v>24168</c:v>
                </c:pt>
                <c:pt idx="7">
                  <c:v>9652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19129</c:v>
                </c:pt>
                <c:pt idx="1">
                  <c:v>14815</c:v>
                </c:pt>
                <c:pt idx="2">
                  <c:v>9315</c:v>
                </c:pt>
                <c:pt idx="3">
                  <c:v>4577</c:v>
                </c:pt>
                <c:pt idx="4">
                  <c:v>7291</c:v>
                </c:pt>
                <c:pt idx="5">
                  <c:v>15764</c:v>
                </c:pt>
                <c:pt idx="6">
                  <c:v>24546</c:v>
                </c:pt>
                <c:pt idx="7">
                  <c:v>10724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69509904"/>
        <c:axId val="269513432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0.23140862841083235</c:v>
                </c:pt>
                <c:pt idx="1">
                  <c:v>0.31622639115077938</c:v>
                </c:pt>
                <c:pt idx="2">
                  <c:v>0.35106524507288517</c:v>
                </c:pt>
                <c:pt idx="3">
                  <c:v>0.29539329363835787</c:v>
                </c:pt>
                <c:pt idx="4">
                  <c:v>0.30579968673860075</c:v>
                </c:pt>
                <c:pt idx="5">
                  <c:v>0.30384218035125693</c:v>
                </c:pt>
                <c:pt idx="6">
                  <c:v>0.3424269476525541</c:v>
                </c:pt>
                <c:pt idx="7">
                  <c:v>0.34160980434891947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512648"/>
        <c:axId val="269513040"/>
      </c:lineChart>
      <c:catAx>
        <c:axId val="269509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269513432"/>
        <c:crosses val="autoZero"/>
        <c:auto val="1"/>
        <c:lblAlgn val="ctr"/>
        <c:lblOffset val="100"/>
        <c:noMultiLvlLbl val="0"/>
      </c:catAx>
      <c:valAx>
        <c:axId val="26951343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69509904"/>
        <c:crosses val="autoZero"/>
        <c:crossBetween val="between"/>
      </c:valAx>
      <c:valAx>
        <c:axId val="26951304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69512648"/>
        <c:crosses val="max"/>
        <c:crossBetween val="between"/>
      </c:valAx>
      <c:catAx>
        <c:axId val="269512648"/>
        <c:scaling>
          <c:orientation val="minMax"/>
        </c:scaling>
        <c:delete val="1"/>
        <c:axPos val="b"/>
        <c:majorTickMark val="out"/>
        <c:minorTickMark val="none"/>
        <c:tickLblPos val="nextTo"/>
        <c:crossAx val="26951304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3676</c:v>
                </c:pt>
                <c:pt idx="1">
                  <c:v>2725</c:v>
                </c:pt>
                <c:pt idx="2">
                  <c:v>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971162.3000000004</c:v>
                </c:pt>
                <c:pt idx="1">
                  <c:v>809369.45</c:v>
                </c:pt>
                <c:pt idx="2">
                  <c:v>194137.74999999997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14690.52</c:v>
                </c:pt>
                <c:pt idx="1">
                  <c:v>485.08</c:v>
                </c:pt>
                <c:pt idx="2">
                  <c:v>26939.269999999993</c:v>
                </c:pt>
                <c:pt idx="3">
                  <c:v>224.9</c:v>
                </c:pt>
                <c:pt idx="4">
                  <c:v>115818.63000000002</c:v>
                </c:pt>
                <c:pt idx="5">
                  <c:v>7891.15</c:v>
                </c:pt>
                <c:pt idx="6">
                  <c:v>532620.91</c:v>
                </c:pt>
                <c:pt idx="7">
                  <c:v>8124.0199999999995</c:v>
                </c:pt>
                <c:pt idx="8">
                  <c:v>5657.7999999999993</c:v>
                </c:pt>
                <c:pt idx="9">
                  <c:v>3627.0499999999997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91336"/>
        <c:axId val="27029055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110</c:v>
                </c:pt>
                <c:pt idx="1">
                  <c:v>3</c:v>
                </c:pt>
                <c:pt idx="2">
                  <c:v>174</c:v>
                </c:pt>
                <c:pt idx="3">
                  <c:v>6</c:v>
                </c:pt>
                <c:pt idx="4">
                  <c:v>549</c:v>
                </c:pt>
                <c:pt idx="5">
                  <c:v>131</c:v>
                </c:pt>
                <c:pt idx="6">
                  <c:v>1940</c:v>
                </c:pt>
                <c:pt idx="7">
                  <c:v>34</c:v>
                </c:pt>
                <c:pt idx="8">
                  <c:v>26</c:v>
                </c:pt>
                <c:pt idx="9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289376"/>
        <c:axId val="270288200"/>
      </c:lineChart>
      <c:catAx>
        <c:axId val="2702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70288200"/>
        <c:crosses val="autoZero"/>
        <c:auto val="1"/>
        <c:lblAlgn val="ctr"/>
        <c:lblOffset val="100"/>
        <c:noMultiLvlLbl val="0"/>
      </c:catAx>
      <c:valAx>
        <c:axId val="2702882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270289376"/>
        <c:crosses val="autoZero"/>
        <c:crossBetween val="between"/>
      </c:valAx>
      <c:valAx>
        <c:axId val="27029055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70291336"/>
        <c:crosses val="max"/>
        <c:crossBetween val="between"/>
      </c:valAx>
      <c:catAx>
        <c:axId val="270291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02905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17506.08344113842</c:v>
                </c:pt>
                <c:pt idx="1">
                  <c:v>29683.685393258431</c:v>
                </c:pt>
                <c:pt idx="2">
                  <c:v>92602.59175788796</c:v>
                </c:pt>
                <c:pt idx="3">
                  <c:v>116406.11973392463</c:v>
                </c:pt>
                <c:pt idx="4">
                  <c:v>152200.77189939286</c:v>
                </c:pt>
                <c:pt idx="5">
                  <c:v>175995.55059523811</c:v>
                </c:pt>
                <c:pt idx="6">
                  <c:v>203167.63102725369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185168"/>
        <c:axId val="27029251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3092</c:v>
                </c:pt>
                <c:pt idx="1">
                  <c:v>3115</c:v>
                </c:pt>
                <c:pt idx="2">
                  <c:v>6212</c:v>
                </c:pt>
                <c:pt idx="3">
                  <c:v>3608</c:v>
                </c:pt>
                <c:pt idx="4">
                  <c:v>2306</c:v>
                </c:pt>
                <c:pt idx="5">
                  <c:v>2016</c:v>
                </c:pt>
                <c:pt idx="6">
                  <c:v>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291728"/>
        <c:axId val="270292120"/>
      </c:lineChart>
      <c:catAx>
        <c:axId val="27029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0292120"/>
        <c:crosses val="autoZero"/>
        <c:auto val="1"/>
        <c:lblAlgn val="ctr"/>
        <c:lblOffset val="100"/>
        <c:noMultiLvlLbl val="0"/>
      </c:catAx>
      <c:valAx>
        <c:axId val="2702921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70291728"/>
        <c:crosses val="autoZero"/>
        <c:crossBetween val="between"/>
      </c:valAx>
      <c:valAx>
        <c:axId val="27029251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271185168"/>
        <c:crosses val="max"/>
        <c:crossBetween val="between"/>
      </c:valAx>
      <c:catAx>
        <c:axId val="271185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029251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184776"/>
        <c:axId val="271183600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17506.08344113842</c:v>
                </c:pt>
                <c:pt idx="1">
                  <c:v>29683.685393258431</c:v>
                </c:pt>
                <c:pt idx="2">
                  <c:v>92602.59175788796</c:v>
                </c:pt>
                <c:pt idx="3">
                  <c:v>116406.11973392463</c:v>
                </c:pt>
                <c:pt idx="4">
                  <c:v>152200.77189939286</c:v>
                </c:pt>
                <c:pt idx="5">
                  <c:v>175995.55059523811</c:v>
                </c:pt>
                <c:pt idx="6">
                  <c:v>203167.63102725369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187128"/>
        <c:axId val="271183992"/>
      </c:barChart>
      <c:catAx>
        <c:axId val="271184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1183600"/>
        <c:crosses val="autoZero"/>
        <c:auto val="1"/>
        <c:lblAlgn val="ctr"/>
        <c:lblOffset val="100"/>
        <c:noMultiLvlLbl val="0"/>
      </c:catAx>
      <c:valAx>
        <c:axId val="2711836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71184776"/>
        <c:crosses val="autoZero"/>
        <c:crossBetween val="between"/>
      </c:valAx>
      <c:valAx>
        <c:axId val="27118399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271187128"/>
        <c:crosses val="max"/>
        <c:crossBetween val="between"/>
      </c:valAx>
      <c:catAx>
        <c:axId val="271187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118399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7740</c:v>
                </c:pt>
                <c:pt idx="1">
                  <c:v>5221</c:v>
                </c:pt>
                <c:pt idx="2">
                  <c:v>8577</c:v>
                </c:pt>
                <c:pt idx="3">
                  <c:v>5161</c:v>
                </c:pt>
                <c:pt idx="4">
                  <c:v>4306</c:v>
                </c:pt>
                <c:pt idx="5">
                  <c:v>5251</c:v>
                </c:pt>
                <c:pt idx="6">
                  <c:v>3175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1003</c:v>
                </c:pt>
                <c:pt idx="1">
                  <c:v>760</c:v>
                </c:pt>
                <c:pt idx="2">
                  <c:v>838</c:v>
                </c:pt>
                <c:pt idx="3">
                  <c:v>620</c:v>
                </c:pt>
                <c:pt idx="4">
                  <c:v>514</c:v>
                </c:pt>
                <c:pt idx="5">
                  <c:v>513</c:v>
                </c:pt>
                <c:pt idx="6">
                  <c:v>347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6737</c:v>
                </c:pt>
                <c:pt idx="1">
                  <c:v>4461</c:v>
                </c:pt>
                <c:pt idx="2">
                  <c:v>7739</c:v>
                </c:pt>
                <c:pt idx="3">
                  <c:v>4541</c:v>
                </c:pt>
                <c:pt idx="4">
                  <c:v>3792</c:v>
                </c:pt>
                <c:pt idx="5">
                  <c:v>4738</c:v>
                </c:pt>
                <c:pt idx="6">
                  <c:v>2828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1241</c:v>
                </c:pt>
                <c:pt idx="1">
                  <c:v>1136</c:v>
                </c:pt>
                <c:pt idx="2">
                  <c:v>801</c:v>
                </c:pt>
                <c:pt idx="3">
                  <c:v>244</c:v>
                </c:pt>
                <c:pt idx="4">
                  <c:v>404</c:v>
                </c:pt>
                <c:pt idx="5">
                  <c:v>772</c:v>
                </c:pt>
                <c:pt idx="6">
                  <c:v>2614</c:v>
                </c:pt>
                <c:pt idx="7">
                  <c:v>528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818</c:v>
                </c:pt>
                <c:pt idx="1">
                  <c:v>874</c:v>
                </c:pt>
                <c:pt idx="2">
                  <c:v>482</c:v>
                </c:pt>
                <c:pt idx="3">
                  <c:v>173</c:v>
                </c:pt>
                <c:pt idx="4">
                  <c:v>277</c:v>
                </c:pt>
                <c:pt idx="5">
                  <c:v>657</c:v>
                </c:pt>
                <c:pt idx="6">
                  <c:v>1539</c:v>
                </c:pt>
                <c:pt idx="7">
                  <c:v>401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1222</c:v>
                </c:pt>
                <c:pt idx="1">
                  <c:v>1205</c:v>
                </c:pt>
                <c:pt idx="2">
                  <c:v>864</c:v>
                </c:pt>
                <c:pt idx="3">
                  <c:v>359</c:v>
                </c:pt>
                <c:pt idx="4">
                  <c:v>487</c:v>
                </c:pt>
                <c:pt idx="5">
                  <c:v>1387</c:v>
                </c:pt>
                <c:pt idx="6">
                  <c:v>2325</c:v>
                </c:pt>
                <c:pt idx="7">
                  <c:v>728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787</c:v>
                </c:pt>
                <c:pt idx="1">
                  <c:v>671</c:v>
                </c:pt>
                <c:pt idx="2">
                  <c:v>549</c:v>
                </c:pt>
                <c:pt idx="3">
                  <c:v>217</c:v>
                </c:pt>
                <c:pt idx="4">
                  <c:v>322</c:v>
                </c:pt>
                <c:pt idx="5">
                  <c:v>631</c:v>
                </c:pt>
                <c:pt idx="6">
                  <c:v>1537</c:v>
                </c:pt>
                <c:pt idx="7">
                  <c:v>447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638</c:v>
                </c:pt>
                <c:pt idx="1">
                  <c:v>566</c:v>
                </c:pt>
                <c:pt idx="2">
                  <c:v>437</c:v>
                </c:pt>
                <c:pt idx="3">
                  <c:v>182</c:v>
                </c:pt>
                <c:pt idx="4">
                  <c:v>285</c:v>
                </c:pt>
                <c:pt idx="5">
                  <c:v>647</c:v>
                </c:pt>
                <c:pt idx="6">
                  <c:v>1189</c:v>
                </c:pt>
                <c:pt idx="7">
                  <c:v>362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888</c:v>
                </c:pt>
                <c:pt idx="1">
                  <c:v>675</c:v>
                </c:pt>
                <c:pt idx="2">
                  <c:v>480</c:v>
                </c:pt>
                <c:pt idx="3">
                  <c:v>185</c:v>
                </c:pt>
                <c:pt idx="4">
                  <c:v>338</c:v>
                </c:pt>
                <c:pt idx="5">
                  <c:v>751</c:v>
                </c:pt>
                <c:pt idx="6">
                  <c:v>1400</c:v>
                </c:pt>
                <c:pt idx="7">
                  <c:v>534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551</c:v>
                </c:pt>
                <c:pt idx="1">
                  <c:v>447</c:v>
                </c:pt>
                <c:pt idx="2">
                  <c:v>278</c:v>
                </c:pt>
                <c:pt idx="3">
                  <c:v>159</c:v>
                </c:pt>
                <c:pt idx="4">
                  <c:v>184</c:v>
                </c:pt>
                <c:pt idx="5">
                  <c:v>365</c:v>
                </c:pt>
                <c:pt idx="6">
                  <c:v>846</c:v>
                </c:pt>
                <c:pt idx="7">
                  <c:v>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513824"/>
        <c:axId val="269509512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0.14379650863481069</c:v>
                </c:pt>
                <c:pt idx="1">
                  <c:v>0.18640270207002643</c:v>
                </c:pt>
                <c:pt idx="2">
                  <c:v>0.21064313555651798</c:v>
                </c:pt>
                <c:pt idx="3">
                  <c:v>0.16115001060895395</c:v>
                </c:pt>
                <c:pt idx="4">
                  <c:v>0.16340613217614</c:v>
                </c:pt>
                <c:pt idx="5">
                  <c:v>0.16871215310385027</c:v>
                </c:pt>
                <c:pt idx="6">
                  <c:v>0.23504536683499611</c:v>
                </c:pt>
                <c:pt idx="7">
                  <c:v>0.16416372202591284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510296"/>
        <c:axId val="269511472"/>
      </c:lineChart>
      <c:catAx>
        <c:axId val="269513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269509512"/>
        <c:crosses val="autoZero"/>
        <c:auto val="1"/>
        <c:lblAlgn val="ctr"/>
        <c:lblOffset val="100"/>
        <c:noMultiLvlLbl val="0"/>
      </c:catAx>
      <c:valAx>
        <c:axId val="2695095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69513824"/>
        <c:crosses val="autoZero"/>
        <c:crossBetween val="between"/>
      </c:valAx>
      <c:valAx>
        <c:axId val="26951147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69510296"/>
        <c:crosses val="max"/>
        <c:crossBetween val="between"/>
      </c:valAx>
      <c:catAx>
        <c:axId val="269510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95114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0.63200751644221731</c:v>
                </c:pt>
                <c:pt idx="1">
                  <c:v>0.63744767220601295</c:v>
                </c:pt>
                <c:pt idx="2">
                  <c:v>0.66033152329236922</c:v>
                </c:pt>
                <c:pt idx="3">
                  <c:v>0.60863031343924434</c:v>
                </c:pt>
                <c:pt idx="4">
                  <c:v>0.63860589812332436</c:v>
                </c:pt>
                <c:pt idx="5">
                  <c:v>0.61261582323592301</c:v>
                </c:pt>
                <c:pt idx="6">
                  <c:v>0.6265319642265651</c:v>
                </c:pt>
                <c:pt idx="7">
                  <c:v>0.64183144124501912</c:v>
                </c:pt>
                <c:pt idx="8">
                  <c:v>0.58881730326737225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0.1611232905313707</c:v>
                </c:pt>
                <c:pt idx="1">
                  <c:v>0.18394012431815299</c:v>
                </c:pt>
                <c:pt idx="2">
                  <c:v>0.17490711631894826</c:v>
                </c:pt>
                <c:pt idx="3">
                  <c:v>0.18226706741090598</c:v>
                </c:pt>
                <c:pt idx="4">
                  <c:v>0.14906166219839143</c:v>
                </c:pt>
                <c:pt idx="5">
                  <c:v>0.15787598004276551</c:v>
                </c:pt>
                <c:pt idx="6">
                  <c:v>0.13017555481947665</c:v>
                </c:pt>
                <c:pt idx="7">
                  <c:v>0.14720697691902865</c:v>
                </c:pt>
                <c:pt idx="8">
                  <c:v>0.16774045098941556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6.2428228416327385E-2</c:v>
                </c:pt>
                <c:pt idx="1">
                  <c:v>4.0086261575542306E-2</c:v>
                </c:pt>
                <c:pt idx="2">
                  <c:v>3.3009431266076021E-2</c:v>
                </c:pt>
                <c:pt idx="3">
                  <c:v>7.2992700729927001E-2</c:v>
                </c:pt>
                <c:pt idx="4">
                  <c:v>2.8954423592493297E-2</c:v>
                </c:pt>
                <c:pt idx="5">
                  <c:v>8.3749109052031367E-2</c:v>
                </c:pt>
                <c:pt idx="6">
                  <c:v>8.2146406094733351E-2</c:v>
                </c:pt>
                <c:pt idx="7">
                  <c:v>8.014435004886851E-2</c:v>
                </c:pt>
                <c:pt idx="8">
                  <c:v>5.7984353428439946E-2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0.14444096461008457</c:v>
                </c:pt>
                <c:pt idx="1">
                  <c:v>0.13852594190029177</c:v>
                </c:pt>
                <c:pt idx="2">
                  <c:v>0.13175192912260647</c:v>
                </c:pt>
                <c:pt idx="3">
                  <c:v>0.1361099184199227</c:v>
                </c:pt>
                <c:pt idx="4">
                  <c:v>0.18337801608579088</c:v>
                </c:pt>
                <c:pt idx="5">
                  <c:v>0.14575908766928011</c:v>
                </c:pt>
                <c:pt idx="6">
                  <c:v>0.16114607485922491</c:v>
                </c:pt>
                <c:pt idx="7">
                  <c:v>0.13081723178708368</c:v>
                </c:pt>
                <c:pt idx="8">
                  <c:v>0.18545789231477219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507552"/>
        <c:axId val="269507944"/>
      </c:barChart>
      <c:catAx>
        <c:axId val="269507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269507944"/>
        <c:crosses val="autoZero"/>
        <c:auto val="1"/>
        <c:lblAlgn val="ctr"/>
        <c:lblOffset val="100"/>
        <c:noMultiLvlLbl val="0"/>
      </c:catAx>
      <c:valAx>
        <c:axId val="26950794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26950755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0.40041397308905474</c:v>
                </c:pt>
                <c:pt idx="1">
                  <c:v>0.38853587084903374</c:v>
                </c:pt>
                <c:pt idx="2">
                  <c:v>0.45924781397609521</c:v>
                </c:pt>
                <c:pt idx="3">
                  <c:v>0.3755431860173038</c:v>
                </c:pt>
                <c:pt idx="4">
                  <c:v>0.3848174015465553</c:v>
                </c:pt>
                <c:pt idx="5">
                  <c:v>0.39850489436525743</c:v>
                </c:pt>
                <c:pt idx="6">
                  <c:v>0.38419831449687336</c:v>
                </c:pt>
                <c:pt idx="7">
                  <c:v>0.40790112810650447</c:v>
                </c:pt>
                <c:pt idx="8">
                  <c:v>0.37508421612846643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3.0980237101078285E-2</c:v>
                </c:pt>
                <c:pt idx="1">
                  <c:v>3.9388101777362655E-2</c:v>
                </c:pt>
                <c:pt idx="2">
                  <c:v>3.3945180552072414E-2</c:v>
                </c:pt>
                <c:pt idx="3">
                  <c:v>3.3084547057087368E-2</c:v>
                </c:pt>
                <c:pt idx="4">
                  <c:v>2.6445618611749922E-2</c:v>
                </c:pt>
                <c:pt idx="5">
                  <c:v>2.9556269269878244E-2</c:v>
                </c:pt>
                <c:pt idx="6">
                  <c:v>2.6291731743601422E-2</c:v>
                </c:pt>
                <c:pt idx="7">
                  <c:v>2.7549768757038049E-2</c:v>
                </c:pt>
                <c:pt idx="8">
                  <c:v>3.0652122297406648E-2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0.15132101832082573</c:v>
                </c:pt>
                <c:pt idx="1">
                  <c:v>0.10572462151060687</c:v>
                </c:pt>
                <c:pt idx="2">
                  <c:v>9.1218283969501282E-2</c:v>
                </c:pt>
                <c:pt idx="3">
                  <c:v>0.19090996743428629</c:v>
                </c:pt>
                <c:pt idx="4">
                  <c:v>6.6449828195084118E-2</c:v>
                </c:pt>
                <c:pt idx="5">
                  <c:v>0.17892175551211795</c:v>
                </c:pt>
                <c:pt idx="6">
                  <c:v>0.174362192501684</c:v>
                </c:pt>
                <c:pt idx="7">
                  <c:v>0.20045250962500794</c:v>
                </c:pt>
                <c:pt idx="8">
                  <c:v>0.11190939869408191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0.41728477148904125</c:v>
                </c:pt>
                <c:pt idx="1">
                  <c:v>0.46635140586299662</c:v>
                </c:pt>
                <c:pt idx="2">
                  <c:v>0.41558872150233106</c:v>
                </c:pt>
                <c:pt idx="3">
                  <c:v>0.40046229949132262</c:v>
                </c:pt>
                <c:pt idx="4">
                  <c:v>0.52228715164661066</c:v>
                </c:pt>
                <c:pt idx="5">
                  <c:v>0.39301708085274645</c:v>
                </c:pt>
                <c:pt idx="6">
                  <c:v>0.41514776125784125</c:v>
                </c:pt>
                <c:pt idx="7">
                  <c:v>0.36409659351144957</c:v>
                </c:pt>
                <c:pt idx="8">
                  <c:v>0.48235426288004513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508728"/>
        <c:axId val="269509120"/>
      </c:barChart>
      <c:catAx>
        <c:axId val="269508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269509120"/>
        <c:crosses val="autoZero"/>
        <c:auto val="1"/>
        <c:lblAlgn val="ctr"/>
        <c:lblOffset val="100"/>
        <c:noMultiLvlLbl val="0"/>
      </c:catAx>
      <c:valAx>
        <c:axId val="26950912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26950872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292180.02000000008</c:v>
                </c:pt>
                <c:pt idx="1">
                  <c:v>12411.269999999999</c:v>
                </c:pt>
                <c:pt idx="2">
                  <c:v>70609.429999999993</c:v>
                </c:pt>
                <c:pt idx="3">
                  <c:v>12412.569999999996</c:v>
                </c:pt>
                <c:pt idx="4">
                  <c:v>42190.61</c:v>
                </c:pt>
                <c:pt idx="5">
                  <c:v>675423.64000000013</c:v>
                </c:pt>
                <c:pt idx="6">
                  <c:v>298023.35000000003</c:v>
                </c:pt>
                <c:pt idx="7">
                  <c:v>145368.59000000003</c:v>
                </c:pt>
                <c:pt idx="8">
                  <c:v>20053.589999999997</c:v>
                </c:pt>
                <c:pt idx="9">
                  <c:v>221633.48000000004</c:v>
                </c:pt>
                <c:pt idx="10">
                  <c:v>104527.18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89768"/>
        <c:axId val="27028663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4989</c:v>
                </c:pt>
                <c:pt idx="1">
                  <c:v>173</c:v>
                </c:pt>
                <c:pt idx="2">
                  <c:v>1504</c:v>
                </c:pt>
                <c:pt idx="3">
                  <c:v>303</c:v>
                </c:pt>
                <c:pt idx="4">
                  <c:v>3084</c:v>
                </c:pt>
                <c:pt idx="5">
                  <c:v>6302</c:v>
                </c:pt>
                <c:pt idx="6">
                  <c:v>3243</c:v>
                </c:pt>
                <c:pt idx="7">
                  <c:v>1354</c:v>
                </c:pt>
                <c:pt idx="8">
                  <c:v>259</c:v>
                </c:pt>
                <c:pt idx="9">
                  <c:v>1072</c:v>
                </c:pt>
                <c:pt idx="10">
                  <c:v>7987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285456"/>
        <c:axId val="270285848"/>
      </c:lineChart>
      <c:catAx>
        <c:axId val="27028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70285848"/>
        <c:crosses val="autoZero"/>
        <c:auto val="1"/>
        <c:lblAlgn val="ctr"/>
        <c:lblOffset val="100"/>
        <c:noMultiLvlLbl val="0"/>
      </c:catAx>
      <c:valAx>
        <c:axId val="2702858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70285456"/>
        <c:crosses val="autoZero"/>
        <c:crossBetween val="between"/>
      </c:valAx>
      <c:valAx>
        <c:axId val="27028663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70289768"/>
        <c:crosses val="max"/>
        <c:crossBetween val="between"/>
      </c:valAx>
      <c:catAx>
        <c:axId val="270289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02866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2025.1100000000001</c:v>
                </c:pt>
                <c:pt idx="1">
                  <c:v>97.050000000000011</c:v>
                </c:pt>
                <c:pt idx="2">
                  <c:v>13652.909999999996</c:v>
                </c:pt>
                <c:pt idx="3">
                  <c:v>3065.02</c:v>
                </c:pt>
                <c:pt idx="4">
                  <c:v>3979.62</c:v>
                </c:pt>
                <c:pt idx="5">
                  <c:v>5055.75</c:v>
                </c:pt>
                <c:pt idx="6">
                  <c:v>70558.890000000029</c:v>
                </c:pt>
                <c:pt idx="7">
                  <c:v>2163.35</c:v>
                </c:pt>
                <c:pt idx="8">
                  <c:v>465.92</c:v>
                </c:pt>
                <c:pt idx="9">
                  <c:v>20375.29</c:v>
                </c:pt>
                <c:pt idx="10">
                  <c:v>25165.360000000004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87024"/>
        <c:axId val="27028859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100</c:v>
                </c:pt>
                <c:pt idx="1">
                  <c:v>3</c:v>
                </c:pt>
                <c:pt idx="2">
                  <c:v>436</c:v>
                </c:pt>
                <c:pt idx="3">
                  <c:v>87</c:v>
                </c:pt>
                <c:pt idx="4">
                  <c:v>320</c:v>
                </c:pt>
                <c:pt idx="5">
                  <c:v>183</c:v>
                </c:pt>
                <c:pt idx="6">
                  <c:v>2210</c:v>
                </c:pt>
                <c:pt idx="7">
                  <c:v>61</c:v>
                </c:pt>
                <c:pt idx="8">
                  <c:v>12</c:v>
                </c:pt>
                <c:pt idx="9">
                  <c:v>253</c:v>
                </c:pt>
                <c:pt idx="10">
                  <c:v>4052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286240"/>
        <c:axId val="270290160"/>
      </c:lineChart>
      <c:catAx>
        <c:axId val="27028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70290160"/>
        <c:crosses val="autoZero"/>
        <c:auto val="1"/>
        <c:lblAlgn val="ctr"/>
        <c:lblOffset val="100"/>
        <c:noMultiLvlLbl val="0"/>
      </c:catAx>
      <c:valAx>
        <c:axId val="2702901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270286240"/>
        <c:crosses val="autoZero"/>
        <c:crossBetween val="between"/>
      </c:valAx>
      <c:valAx>
        <c:axId val="27028859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70287024"/>
        <c:crosses val="max"/>
        <c:crossBetween val="between"/>
      </c:valAx>
      <c:catAx>
        <c:axId val="270287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02885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35.0%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28.3%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55.5%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59.3%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57.1%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56.3%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43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 x14ac:dyDescent="0.2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 x14ac:dyDescent="0.2">
      <c r="B5" s="17" t="s">
        <v>17</v>
      </c>
      <c r="C5" s="29">
        <f>SUM(C6:C13)</f>
        <v>713269</v>
      </c>
      <c r="D5" s="30">
        <f>SUM(E5:F5)</f>
        <v>214563</v>
      </c>
      <c r="E5" s="31">
        <f>SUM(E6:E13)</f>
        <v>108402</v>
      </c>
      <c r="F5" s="32">
        <f t="shared" ref="F5:G5" si="0">SUM(F6:F13)</f>
        <v>106161</v>
      </c>
      <c r="G5" s="29">
        <f t="shared" si="0"/>
        <v>223283</v>
      </c>
      <c r="H5" s="33">
        <f>D5/C5</f>
        <v>0.30081638203819316</v>
      </c>
      <c r="I5" s="26"/>
      <c r="J5" s="24">
        <f t="shared" ref="J5:J13" si="1">C5-D5-G5</f>
        <v>275423</v>
      </c>
      <c r="K5" s="58">
        <f>E5/C5</f>
        <v>0.15197912708949921</v>
      </c>
      <c r="L5" s="58">
        <f>F5/C5</f>
        <v>0.14883725494869396</v>
      </c>
    </row>
    <row r="6" spans="1:12" ht="20.100000000000001" customHeight="1" thickTop="1" x14ac:dyDescent="0.15">
      <c r="B6" s="18" t="s">
        <v>18</v>
      </c>
      <c r="C6" s="34">
        <v>184669</v>
      </c>
      <c r="D6" s="35">
        <f t="shared" ref="D6:D13" si="2">SUM(E6:F6)</f>
        <v>42734</v>
      </c>
      <c r="E6" s="36">
        <v>23605</v>
      </c>
      <c r="F6" s="37">
        <v>19129</v>
      </c>
      <c r="G6" s="34">
        <v>59762</v>
      </c>
      <c r="H6" s="38">
        <f t="shared" ref="H6:H13" si="3">D6/C6</f>
        <v>0.23140862841083235</v>
      </c>
      <c r="I6" s="26"/>
      <c r="J6" s="24">
        <f t="shared" si="1"/>
        <v>82173</v>
      </c>
      <c r="K6" s="58">
        <f t="shared" ref="K6:K13" si="4">E6/C6</f>
        <v>0.12782329465151163</v>
      </c>
      <c r="L6" s="58">
        <f t="shared" ref="L6:L13" si="5">F6/C6</f>
        <v>0.10358533375932073</v>
      </c>
    </row>
    <row r="7" spans="1:12" ht="20.100000000000001" customHeight="1" x14ac:dyDescent="0.15">
      <c r="B7" s="19" t="s">
        <v>19</v>
      </c>
      <c r="C7" s="39">
        <v>94562</v>
      </c>
      <c r="D7" s="40">
        <f t="shared" si="2"/>
        <v>29903</v>
      </c>
      <c r="E7" s="41">
        <v>15088</v>
      </c>
      <c r="F7" s="42">
        <v>14815</v>
      </c>
      <c r="G7" s="39">
        <v>29573</v>
      </c>
      <c r="H7" s="43">
        <f t="shared" si="3"/>
        <v>0.31622639115077938</v>
      </c>
      <c r="I7" s="26"/>
      <c r="J7" s="24">
        <f t="shared" si="1"/>
        <v>35086</v>
      </c>
      <c r="K7" s="58">
        <f t="shared" si="4"/>
        <v>0.15955669296334679</v>
      </c>
      <c r="L7" s="58">
        <f t="shared" si="5"/>
        <v>0.15666969818743259</v>
      </c>
    </row>
    <row r="8" spans="1:12" ht="20.100000000000001" customHeight="1" x14ac:dyDescent="0.15">
      <c r="B8" s="19" t="s">
        <v>20</v>
      </c>
      <c r="C8" s="39">
        <v>52617</v>
      </c>
      <c r="D8" s="40">
        <f t="shared" si="2"/>
        <v>18472</v>
      </c>
      <c r="E8" s="41">
        <v>9157</v>
      </c>
      <c r="F8" s="42">
        <v>9315</v>
      </c>
      <c r="G8" s="39">
        <v>15954</v>
      </c>
      <c r="H8" s="43">
        <f t="shared" si="3"/>
        <v>0.35106524507288517</v>
      </c>
      <c r="I8" s="26"/>
      <c r="J8" s="24">
        <f t="shared" si="1"/>
        <v>18191</v>
      </c>
      <c r="K8" s="58">
        <f t="shared" si="4"/>
        <v>0.17403120664424046</v>
      </c>
      <c r="L8" s="58">
        <f t="shared" si="5"/>
        <v>0.17703403842864474</v>
      </c>
    </row>
    <row r="9" spans="1:12" ht="20.100000000000001" customHeight="1" x14ac:dyDescent="0.15">
      <c r="B9" s="19" t="s">
        <v>21</v>
      </c>
      <c r="C9" s="39">
        <v>31910</v>
      </c>
      <c r="D9" s="40">
        <f t="shared" si="2"/>
        <v>9426</v>
      </c>
      <c r="E9" s="41">
        <v>4849</v>
      </c>
      <c r="F9" s="42">
        <v>4577</v>
      </c>
      <c r="G9" s="39">
        <v>10199</v>
      </c>
      <c r="H9" s="43">
        <f t="shared" si="3"/>
        <v>0.29539329363835787</v>
      </c>
      <c r="I9" s="26"/>
      <c r="J9" s="24">
        <f t="shared" si="1"/>
        <v>12285</v>
      </c>
      <c r="K9" s="58">
        <f t="shared" si="4"/>
        <v>0.15195863365716075</v>
      </c>
      <c r="L9" s="58">
        <f t="shared" si="5"/>
        <v>0.14343465998119712</v>
      </c>
    </row>
    <row r="10" spans="1:12" ht="20.100000000000001" customHeight="1" x14ac:dyDescent="0.15">
      <c r="B10" s="19" t="s">
        <v>22</v>
      </c>
      <c r="C10" s="39">
        <v>45968</v>
      </c>
      <c r="D10" s="40">
        <f t="shared" si="2"/>
        <v>14057</v>
      </c>
      <c r="E10" s="41">
        <v>6766</v>
      </c>
      <c r="F10" s="42">
        <v>7291</v>
      </c>
      <c r="G10" s="39">
        <v>14339</v>
      </c>
      <c r="H10" s="43">
        <f t="shared" si="3"/>
        <v>0.30579968673860075</v>
      </c>
      <c r="I10" s="26"/>
      <c r="J10" s="24">
        <f t="shared" si="1"/>
        <v>17572</v>
      </c>
      <c r="K10" s="58">
        <f t="shared" si="4"/>
        <v>0.14718934911242604</v>
      </c>
      <c r="L10" s="58">
        <f t="shared" si="5"/>
        <v>0.15861033762617474</v>
      </c>
    </row>
    <row r="11" spans="1:12" ht="20.100000000000001" customHeight="1" x14ac:dyDescent="0.15">
      <c r="B11" s="19" t="s">
        <v>23</v>
      </c>
      <c r="C11" s="39">
        <v>101635</v>
      </c>
      <c r="D11" s="40">
        <f t="shared" si="2"/>
        <v>30881</v>
      </c>
      <c r="E11" s="41">
        <v>15117</v>
      </c>
      <c r="F11" s="42">
        <v>15764</v>
      </c>
      <c r="G11" s="39">
        <v>32476</v>
      </c>
      <c r="H11" s="43">
        <f t="shared" si="3"/>
        <v>0.30384218035125693</v>
      </c>
      <c r="I11" s="26"/>
      <c r="J11" s="24">
        <f t="shared" si="1"/>
        <v>38278</v>
      </c>
      <c r="K11" s="58">
        <f t="shared" si="4"/>
        <v>0.14873813154917107</v>
      </c>
      <c r="L11" s="58">
        <f t="shared" si="5"/>
        <v>0.15510404880208589</v>
      </c>
    </row>
    <row r="12" spans="1:12" ht="20.100000000000001" customHeight="1" x14ac:dyDescent="0.15">
      <c r="B12" s="19" t="s">
        <v>24</v>
      </c>
      <c r="C12" s="39">
        <v>142261</v>
      </c>
      <c r="D12" s="40">
        <f t="shared" si="2"/>
        <v>48714</v>
      </c>
      <c r="E12" s="41">
        <v>24168</v>
      </c>
      <c r="F12" s="42">
        <v>24546</v>
      </c>
      <c r="G12" s="39">
        <v>42893</v>
      </c>
      <c r="H12" s="43">
        <f t="shared" si="3"/>
        <v>0.3424269476525541</v>
      </c>
      <c r="I12" s="26"/>
      <c r="J12" s="24">
        <f t="shared" si="1"/>
        <v>50654</v>
      </c>
      <c r="K12" s="58">
        <f t="shared" si="4"/>
        <v>0.16988492981210593</v>
      </c>
      <c r="L12" s="58">
        <f t="shared" si="5"/>
        <v>0.1725420178404482</v>
      </c>
    </row>
    <row r="13" spans="1:12" ht="20.100000000000001" customHeight="1" x14ac:dyDescent="0.15">
      <c r="B13" s="19" t="s">
        <v>25</v>
      </c>
      <c r="C13" s="39">
        <v>59647</v>
      </c>
      <c r="D13" s="40">
        <f t="shared" si="2"/>
        <v>20376</v>
      </c>
      <c r="E13" s="41">
        <v>9652</v>
      </c>
      <c r="F13" s="42">
        <v>10724</v>
      </c>
      <c r="G13" s="39">
        <v>18087</v>
      </c>
      <c r="H13" s="43">
        <f t="shared" si="3"/>
        <v>0.34160980434891947</v>
      </c>
      <c r="I13" s="26"/>
      <c r="J13" s="24">
        <f t="shared" si="1"/>
        <v>21184</v>
      </c>
      <c r="K13" s="58">
        <f t="shared" si="4"/>
        <v>0.16181870001844184</v>
      </c>
      <c r="L13" s="58">
        <f t="shared" si="5"/>
        <v>0.17979110433047765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45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 x14ac:dyDescent="0.15">
      <c r="B4" s="193" t="s">
        <v>62</v>
      </c>
      <c r="C4" s="194"/>
      <c r="D4" s="45">
        <f>SUM(D5:D6)</f>
        <v>7740</v>
      </c>
      <c r="E4" s="46">
        <f t="shared" ref="E4:K4" si="0">SUM(E5:E6)</f>
        <v>5221</v>
      </c>
      <c r="F4" s="46">
        <f t="shared" si="0"/>
        <v>8577</v>
      </c>
      <c r="G4" s="46">
        <f t="shared" si="0"/>
        <v>5161</v>
      </c>
      <c r="H4" s="46">
        <f t="shared" si="0"/>
        <v>4306</v>
      </c>
      <c r="I4" s="46">
        <f t="shared" si="0"/>
        <v>5251</v>
      </c>
      <c r="J4" s="45">
        <f t="shared" si="0"/>
        <v>3175</v>
      </c>
      <c r="K4" s="47">
        <f t="shared" si="0"/>
        <v>39431</v>
      </c>
      <c r="L4" s="55">
        <f>K4/人口統計!D5</f>
        <v>0.18377353038501512</v>
      </c>
    </row>
    <row r="5" spans="1:12" ht="20.100000000000001" customHeight="1" x14ac:dyDescent="0.15">
      <c r="B5" s="115"/>
      <c r="C5" s="116" t="s">
        <v>39</v>
      </c>
      <c r="D5" s="48">
        <v>1003</v>
      </c>
      <c r="E5" s="49">
        <v>760</v>
      </c>
      <c r="F5" s="49">
        <v>838</v>
      </c>
      <c r="G5" s="49">
        <v>620</v>
      </c>
      <c r="H5" s="49">
        <v>514</v>
      </c>
      <c r="I5" s="49">
        <v>513</v>
      </c>
      <c r="J5" s="48">
        <v>347</v>
      </c>
      <c r="K5" s="50">
        <f>SUM(D5:J5)</f>
        <v>4595</v>
      </c>
      <c r="L5" s="56">
        <f>K5/人口統計!D5</f>
        <v>2.1415621519087633E-2</v>
      </c>
    </row>
    <row r="6" spans="1:12" ht="20.100000000000001" customHeight="1" x14ac:dyDescent="0.15">
      <c r="B6" s="115"/>
      <c r="C6" s="117" t="s">
        <v>40</v>
      </c>
      <c r="D6" s="51">
        <v>6737</v>
      </c>
      <c r="E6" s="52">
        <v>4461</v>
      </c>
      <c r="F6" s="52">
        <v>7739</v>
      </c>
      <c r="G6" s="52">
        <v>4541</v>
      </c>
      <c r="H6" s="52">
        <v>3792</v>
      </c>
      <c r="I6" s="52">
        <v>4738</v>
      </c>
      <c r="J6" s="51">
        <v>2828</v>
      </c>
      <c r="K6" s="53">
        <f>SUM(D6:J6)</f>
        <v>34836</v>
      </c>
      <c r="L6" s="57">
        <f>K6/人口統計!D5</f>
        <v>0.16235790886592749</v>
      </c>
    </row>
    <row r="7" spans="1:12" ht="20.100000000000001" customHeight="1" thickBot="1" x14ac:dyDescent="0.2">
      <c r="B7" s="193" t="s">
        <v>63</v>
      </c>
      <c r="C7" s="194"/>
      <c r="D7" s="45">
        <v>83</v>
      </c>
      <c r="E7" s="46">
        <v>133</v>
      </c>
      <c r="F7" s="46">
        <v>91</v>
      </c>
      <c r="G7" s="46">
        <v>106</v>
      </c>
      <c r="H7" s="46">
        <v>97</v>
      </c>
      <c r="I7" s="46">
        <v>82</v>
      </c>
      <c r="J7" s="45">
        <v>68</v>
      </c>
      <c r="K7" s="47">
        <f>SUM(D7:J7)</f>
        <v>660</v>
      </c>
      <c r="L7" s="78"/>
    </row>
    <row r="8" spans="1:12" ht="20.100000000000001" customHeight="1" thickTop="1" x14ac:dyDescent="0.15">
      <c r="B8" s="195" t="s">
        <v>35</v>
      </c>
      <c r="C8" s="196"/>
      <c r="D8" s="35">
        <f>D4+D7</f>
        <v>7823</v>
      </c>
      <c r="E8" s="34">
        <f t="shared" ref="E8:K8" si="1">E4+E7</f>
        <v>5354</v>
      </c>
      <c r="F8" s="34">
        <f t="shared" si="1"/>
        <v>8668</v>
      </c>
      <c r="G8" s="34">
        <f t="shared" si="1"/>
        <v>5267</v>
      </c>
      <c r="H8" s="34">
        <f t="shared" si="1"/>
        <v>4403</v>
      </c>
      <c r="I8" s="34">
        <f t="shared" si="1"/>
        <v>5333</v>
      </c>
      <c r="J8" s="35">
        <f t="shared" si="1"/>
        <v>3243</v>
      </c>
      <c r="K8" s="54">
        <f t="shared" si="1"/>
        <v>40091</v>
      </c>
      <c r="L8" s="79"/>
    </row>
    <row r="9" spans="1:12" ht="20.100000000000001" customHeight="1" x14ac:dyDescent="0.15"/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>
      <c r="A20" s="13" t="s">
        <v>44</v>
      </c>
    </row>
    <row r="21" spans="1:12" ht="14.1" customHeight="1" x14ac:dyDescent="0.15">
      <c r="K21" s="44" t="s">
        <v>2</v>
      </c>
    </row>
    <row r="22" spans="1:12" ht="20.100000000000001" customHeight="1" x14ac:dyDescent="0.15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 x14ac:dyDescent="0.15">
      <c r="B23" s="197" t="s">
        <v>18</v>
      </c>
      <c r="C23" s="199"/>
      <c r="D23" s="40">
        <v>1241</v>
      </c>
      <c r="E23" s="39">
        <v>818</v>
      </c>
      <c r="F23" s="39">
        <v>1222</v>
      </c>
      <c r="G23" s="39">
        <v>787</v>
      </c>
      <c r="H23" s="39">
        <v>638</v>
      </c>
      <c r="I23" s="39">
        <v>888</v>
      </c>
      <c r="J23" s="40">
        <v>551</v>
      </c>
      <c r="K23" s="167">
        <f t="shared" ref="K23:K30" si="2">SUM(D23:J23)</f>
        <v>6145</v>
      </c>
      <c r="L23" s="188">
        <f>K23/人口統計!D6</f>
        <v>0.14379650863481069</v>
      </c>
    </row>
    <row r="24" spans="1:12" ht="20.100000000000001" customHeight="1" x14ac:dyDescent="0.15">
      <c r="B24" s="197" t="s">
        <v>19</v>
      </c>
      <c r="C24" s="199"/>
      <c r="D24" s="45">
        <v>1136</v>
      </c>
      <c r="E24" s="46">
        <v>874</v>
      </c>
      <c r="F24" s="46">
        <v>1205</v>
      </c>
      <c r="G24" s="46">
        <v>671</v>
      </c>
      <c r="H24" s="46">
        <v>566</v>
      </c>
      <c r="I24" s="46">
        <v>675</v>
      </c>
      <c r="J24" s="45">
        <v>447</v>
      </c>
      <c r="K24" s="47">
        <f t="shared" si="2"/>
        <v>5574</v>
      </c>
      <c r="L24" s="55">
        <f>K24/人口統計!D7</f>
        <v>0.18640270207002643</v>
      </c>
    </row>
    <row r="25" spans="1:12" ht="20.100000000000001" customHeight="1" x14ac:dyDescent="0.15">
      <c r="B25" s="197" t="s">
        <v>20</v>
      </c>
      <c r="C25" s="199"/>
      <c r="D25" s="45">
        <v>801</v>
      </c>
      <c r="E25" s="46">
        <v>482</v>
      </c>
      <c r="F25" s="46">
        <v>864</v>
      </c>
      <c r="G25" s="46">
        <v>549</v>
      </c>
      <c r="H25" s="46">
        <v>437</v>
      </c>
      <c r="I25" s="46">
        <v>480</v>
      </c>
      <c r="J25" s="45">
        <v>278</v>
      </c>
      <c r="K25" s="47">
        <f t="shared" si="2"/>
        <v>3891</v>
      </c>
      <c r="L25" s="55">
        <f>K25/人口統計!D8</f>
        <v>0.21064313555651798</v>
      </c>
    </row>
    <row r="26" spans="1:12" ht="20.100000000000001" customHeight="1" x14ac:dyDescent="0.15">
      <c r="B26" s="197" t="s">
        <v>21</v>
      </c>
      <c r="C26" s="199"/>
      <c r="D26" s="45">
        <v>244</v>
      </c>
      <c r="E26" s="46">
        <v>173</v>
      </c>
      <c r="F26" s="46">
        <v>359</v>
      </c>
      <c r="G26" s="46">
        <v>217</v>
      </c>
      <c r="H26" s="46">
        <v>182</v>
      </c>
      <c r="I26" s="46">
        <v>185</v>
      </c>
      <c r="J26" s="45">
        <v>159</v>
      </c>
      <c r="K26" s="47">
        <f t="shared" si="2"/>
        <v>1519</v>
      </c>
      <c r="L26" s="55">
        <f>K26/人口統計!D9</f>
        <v>0.16115001060895395</v>
      </c>
    </row>
    <row r="27" spans="1:12" ht="20.100000000000001" customHeight="1" x14ac:dyDescent="0.15">
      <c r="B27" s="197" t="s">
        <v>22</v>
      </c>
      <c r="C27" s="199"/>
      <c r="D27" s="45">
        <v>404</v>
      </c>
      <c r="E27" s="46">
        <v>277</v>
      </c>
      <c r="F27" s="46">
        <v>487</v>
      </c>
      <c r="G27" s="46">
        <v>322</v>
      </c>
      <c r="H27" s="46">
        <v>285</v>
      </c>
      <c r="I27" s="46">
        <v>338</v>
      </c>
      <c r="J27" s="45">
        <v>184</v>
      </c>
      <c r="K27" s="47">
        <f t="shared" si="2"/>
        <v>2297</v>
      </c>
      <c r="L27" s="55">
        <f>K27/人口統計!D10</f>
        <v>0.16340613217614</v>
      </c>
    </row>
    <row r="28" spans="1:12" ht="20.100000000000001" customHeight="1" x14ac:dyDescent="0.15">
      <c r="B28" s="197" t="s">
        <v>23</v>
      </c>
      <c r="C28" s="199"/>
      <c r="D28" s="45">
        <v>772</v>
      </c>
      <c r="E28" s="46">
        <v>657</v>
      </c>
      <c r="F28" s="46">
        <v>1387</v>
      </c>
      <c r="G28" s="46">
        <v>631</v>
      </c>
      <c r="H28" s="46">
        <v>647</v>
      </c>
      <c r="I28" s="46">
        <v>751</v>
      </c>
      <c r="J28" s="45">
        <v>365</v>
      </c>
      <c r="K28" s="47">
        <f t="shared" si="2"/>
        <v>5210</v>
      </c>
      <c r="L28" s="55">
        <f>K28/人口統計!D11</f>
        <v>0.16871215310385027</v>
      </c>
    </row>
    <row r="29" spans="1:12" ht="20.100000000000001" customHeight="1" x14ac:dyDescent="0.15">
      <c r="B29" s="197" t="s">
        <v>24</v>
      </c>
      <c r="C29" s="198"/>
      <c r="D29" s="40">
        <v>2614</v>
      </c>
      <c r="E29" s="39">
        <v>1539</v>
      </c>
      <c r="F29" s="39">
        <v>2325</v>
      </c>
      <c r="G29" s="39">
        <v>1537</v>
      </c>
      <c r="H29" s="39">
        <v>1189</v>
      </c>
      <c r="I29" s="39">
        <v>1400</v>
      </c>
      <c r="J29" s="40">
        <v>846</v>
      </c>
      <c r="K29" s="167">
        <f t="shared" si="2"/>
        <v>11450</v>
      </c>
      <c r="L29" s="168">
        <f>K29/人口統計!D12</f>
        <v>0.23504536683499611</v>
      </c>
    </row>
    <row r="30" spans="1:12" ht="20.100000000000001" customHeight="1" x14ac:dyDescent="0.15">
      <c r="B30" s="197" t="s">
        <v>25</v>
      </c>
      <c r="C30" s="198"/>
      <c r="D30" s="40">
        <v>528</v>
      </c>
      <c r="E30" s="39">
        <v>401</v>
      </c>
      <c r="F30" s="39">
        <v>728</v>
      </c>
      <c r="G30" s="39">
        <v>447</v>
      </c>
      <c r="H30" s="39">
        <v>362</v>
      </c>
      <c r="I30" s="39">
        <v>534</v>
      </c>
      <c r="J30" s="40">
        <v>345</v>
      </c>
      <c r="K30" s="167">
        <f t="shared" si="2"/>
        <v>3345</v>
      </c>
      <c r="L30" s="168">
        <f>K30/人口統計!D13</f>
        <v>0.16416372202591284</v>
      </c>
    </row>
    <row r="31" spans="1:12" ht="20.100000000000001" customHeight="1" x14ac:dyDescent="0.15">
      <c r="C31" s="14" t="s">
        <v>46</v>
      </c>
    </row>
    <row r="32" spans="1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4" t="s">
        <v>48</v>
      </c>
    </row>
    <row r="2" spans="1:19" ht="20.100000000000001" customHeight="1" x14ac:dyDescent="0.15"/>
    <row r="3" spans="1:19" ht="20.100000000000001" customHeight="1" thickBot="1" x14ac:dyDescent="0.2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 x14ac:dyDescent="0.2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 x14ac:dyDescent="0.2">
      <c r="B5" s="202" t="s">
        <v>124</v>
      </c>
      <c r="C5" s="202"/>
      <c r="D5" s="173">
        <v>30270</v>
      </c>
      <c r="E5" s="174">
        <v>1894833.7299999991</v>
      </c>
      <c r="F5" s="175">
        <v>7717</v>
      </c>
      <c r="G5" s="176">
        <v>146604.27000000002</v>
      </c>
      <c r="H5" s="173">
        <v>2990</v>
      </c>
      <c r="I5" s="174">
        <v>716079.33000000007</v>
      </c>
      <c r="J5" s="175">
        <v>6918</v>
      </c>
      <c r="K5" s="176">
        <v>1974669.5000000002</v>
      </c>
      <c r="M5" s="147">
        <f>Q5+Q7</f>
        <v>37987</v>
      </c>
      <c r="N5" s="119" t="s">
        <v>106</v>
      </c>
      <c r="O5" s="120"/>
      <c r="P5" s="132"/>
      <c r="Q5" s="121">
        <v>30270</v>
      </c>
      <c r="R5" s="122">
        <v>1894833.7299999991</v>
      </c>
      <c r="S5" s="122">
        <f>R5/Q5*100</f>
        <v>6259.7744631648466</v>
      </c>
    </row>
    <row r="6" spans="1:19" ht="20.100000000000001" customHeight="1" thickTop="1" x14ac:dyDescent="0.15">
      <c r="B6" s="203" t="s">
        <v>112</v>
      </c>
      <c r="C6" s="203"/>
      <c r="D6" s="169">
        <v>5025</v>
      </c>
      <c r="E6" s="170">
        <v>280893.90000000002</v>
      </c>
      <c r="F6" s="171">
        <v>1450</v>
      </c>
      <c r="G6" s="172">
        <v>28475.819999999992</v>
      </c>
      <c r="H6" s="169">
        <v>316</v>
      </c>
      <c r="I6" s="170">
        <v>76434.13</v>
      </c>
      <c r="J6" s="171">
        <v>1092</v>
      </c>
      <c r="K6" s="172">
        <v>337151.02</v>
      </c>
      <c r="M6" s="58"/>
      <c r="N6" s="123"/>
      <c r="O6" s="92" t="s">
        <v>103</v>
      </c>
      <c r="P6" s="105"/>
      <c r="Q6" s="96">
        <f>Q5/Q$13</f>
        <v>0.63200751644221731</v>
      </c>
      <c r="R6" s="97">
        <f>R5/R$13</f>
        <v>0.40041397308905474</v>
      </c>
      <c r="S6" s="98" t="s">
        <v>105</v>
      </c>
    </row>
    <row r="7" spans="1:19" ht="20.100000000000001" customHeight="1" x14ac:dyDescent="0.15">
      <c r="B7" s="200" t="s">
        <v>113</v>
      </c>
      <c r="C7" s="200"/>
      <c r="D7" s="143">
        <v>4621</v>
      </c>
      <c r="E7" s="144">
        <v>288107.09999999998</v>
      </c>
      <c r="F7" s="145">
        <v>1224</v>
      </c>
      <c r="G7" s="146">
        <v>21295.360000000004</v>
      </c>
      <c r="H7" s="143">
        <v>231</v>
      </c>
      <c r="I7" s="144">
        <v>57225.39</v>
      </c>
      <c r="J7" s="145">
        <v>922</v>
      </c>
      <c r="K7" s="146">
        <v>260717.75999999998</v>
      </c>
      <c r="M7" s="58"/>
      <c r="N7" s="124" t="s">
        <v>107</v>
      </c>
      <c r="O7" s="125"/>
      <c r="P7" s="133"/>
      <c r="Q7" s="126">
        <v>7717</v>
      </c>
      <c r="R7" s="127">
        <v>146604.27000000002</v>
      </c>
      <c r="S7" s="127">
        <f>R7/Q7*100</f>
        <v>1899.7572891019829</v>
      </c>
    </row>
    <row r="8" spans="1:19" ht="20.100000000000001" customHeight="1" x14ac:dyDescent="0.15">
      <c r="B8" s="200" t="s">
        <v>114</v>
      </c>
      <c r="C8" s="200"/>
      <c r="D8" s="143">
        <v>2835</v>
      </c>
      <c r="E8" s="144">
        <v>179674.42000000004</v>
      </c>
      <c r="F8" s="145">
        <v>849</v>
      </c>
      <c r="G8" s="146">
        <v>15828.93</v>
      </c>
      <c r="H8" s="143">
        <v>340</v>
      </c>
      <c r="I8" s="144">
        <v>91338.73</v>
      </c>
      <c r="J8" s="145">
        <v>634</v>
      </c>
      <c r="K8" s="146">
        <v>191596.69000000003</v>
      </c>
      <c r="L8" s="87"/>
      <c r="M8" s="86"/>
      <c r="N8" s="128"/>
      <c r="O8" s="92" t="s">
        <v>103</v>
      </c>
      <c r="P8" s="105"/>
      <c r="Q8" s="96">
        <f>Q7/Q$13</f>
        <v>0.1611232905313707</v>
      </c>
      <c r="R8" s="97">
        <f>R7/R$13</f>
        <v>3.0980237101078285E-2</v>
      </c>
      <c r="S8" s="98" t="s">
        <v>104</v>
      </c>
    </row>
    <row r="9" spans="1:19" ht="20.100000000000001" customHeight="1" x14ac:dyDescent="0.15">
      <c r="B9" s="200" t="s">
        <v>115</v>
      </c>
      <c r="C9" s="200"/>
      <c r="D9" s="143">
        <v>1191</v>
      </c>
      <c r="E9" s="144">
        <v>74228.66</v>
      </c>
      <c r="F9" s="145">
        <v>278</v>
      </c>
      <c r="G9" s="146">
        <v>5101.18</v>
      </c>
      <c r="H9" s="143">
        <v>54</v>
      </c>
      <c r="I9" s="144">
        <v>12817.72</v>
      </c>
      <c r="J9" s="145">
        <v>342</v>
      </c>
      <c r="K9" s="146">
        <v>100745.64000000001</v>
      </c>
      <c r="L9" s="87"/>
      <c r="M9" s="86"/>
      <c r="N9" s="124" t="s">
        <v>108</v>
      </c>
      <c r="O9" s="125"/>
      <c r="P9" s="133"/>
      <c r="Q9" s="126">
        <v>2990</v>
      </c>
      <c r="R9" s="127">
        <v>716079.33000000007</v>
      </c>
      <c r="S9" s="127">
        <f>R9/Q9*100</f>
        <v>23949.141471571907</v>
      </c>
    </row>
    <row r="10" spans="1:19" ht="20.100000000000001" customHeight="1" x14ac:dyDescent="0.15">
      <c r="B10" s="200" t="s">
        <v>116</v>
      </c>
      <c r="C10" s="200"/>
      <c r="D10" s="143">
        <v>1719</v>
      </c>
      <c r="E10" s="144">
        <v>117070.59999999996</v>
      </c>
      <c r="F10" s="145">
        <v>443</v>
      </c>
      <c r="G10" s="146">
        <v>8682.880000000001</v>
      </c>
      <c r="H10" s="143">
        <v>235</v>
      </c>
      <c r="I10" s="144">
        <v>52562.660000000011</v>
      </c>
      <c r="J10" s="145">
        <v>409</v>
      </c>
      <c r="K10" s="146">
        <v>115458.41999999998</v>
      </c>
      <c r="L10" s="87"/>
      <c r="M10" s="86"/>
      <c r="N10" s="93"/>
      <c r="O10" s="92" t="s">
        <v>103</v>
      </c>
      <c r="P10" s="105"/>
      <c r="Q10" s="96">
        <f>Q9/Q$13</f>
        <v>6.2428228416327385E-2</v>
      </c>
      <c r="R10" s="97">
        <f>R9/R$13</f>
        <v>0.15132101832082573</v>
      </c>
      <c r="S10" s="98" t="s">
        <v>104</v>
      </c>
    </row>
    <row r="11" spans="1:19" ht="20.100000000000001" customHeight="1" x14ac:dyDescent="0.15">
      <c r="B11" s="200" t="s">
        <v>117</v>
      </c>
      <c r="C11" s="200"/>
      <c r="D11" s="143">
        <v>3783</v>
      </c>
      <c r="E11" s="144">
        <v>251167.9</v>
      </c>
      <c r="F11" s="145">
        <v>786</v>
      </c>
      <c r="G11" s="146">
        <v>17188.099999999995</v>
      </c>
      <c r="H11" s="143">
        <v>496</v>
      </c>
      <c r="I11" s="144">
        <v>113988.49000000002</v>
      </c>
      <c r="J11" s="145">
        <v>973</v>
      </c>
      <c r="K11" s="146">
        <v>271400.95999999996</v>
      </c>
      <c r="L11" s="87"/>
      <c r="M11" s="86"/>
      <c r="N11" s="124" t="s">
        <v>109</v>
      </c>
      <c r="O11" s="125"/>
      <c r="P11" s="133"/>
      <c r="Q11" s="99">
        <v>6918</v>
      </c>
      <c r="R11" s="100">
        <v>1974669.5000000002</v>
      </c>
      <c r="S11" s="100">
        <f>R11/Q11*100</f>
        <v>28543.936108701939</v>
      </c>
    </row>
    <row r="12" spans="1:19" ht="20.100000000000001" customHeight="1" thickBot="1" x14ac:dyDescent="0.2">
      <c r="B12" s="200" t="s">
        <v>118</v>
      </c>
      <c r="C12" s="200"/>
      <c r="D12" s="143">
        <v>8537</v>
      </c>
      <c r="E12" s="144">
        <v>527074.57000000007</v>
      </c>
      <c r="F12" s="145">
        <v>1958</v>
      </c>
      <c r="G12" s="146">
        <v>35598.779999999992</v>
      </c>
      <c r="H12" s="143">
        <v>1066</v>
      </c>
      <c r="I12" s="144">
        <v>259017.23</v>
      </c>
      <c r="J12" s="145">
        <v>1740</v>
      </c>
      <c r="K12" s="146">
        <v>470471.99000000005</v>
      </c>
      <c r="L12" s="87"/>
      <c r="M12" s="86"/>
      <c r="N12" s="123"/>
      <c r="O12" s="82" t="s">
        <v>103</v>
      </c>
      <c r="P12" s="106"/>
      <c r="Q12" s="101">
        <f>Q11/Q$13</f>
        <v>0.14444096461008457</v>
      </c>
      <c r="R12" s="102">
        <f>R11/R$13</f>
        <v>0.41728477148904125</v>
      </c>
      <c r="S12" s="103" t="s">
        <v>104</v>
      </c>
    </row>
    <row r="13" spans="1:19" ht="20.100000000000001" customHeight="1" thickTop="1" x14ac:dyDescent="0.15">
      <c r="B13" s="181" t="s">
        <v>119</v>
      </c>
      <c r="C13" s="181"/>
      <c r="D13" s="143">
        <v>2559</v>
      </c>
      <c r="E13" s="144">
        <v>176616.58</v>
      </c>
      <c r="F13" s="145">
        <v>729</v>
      </c>
      <c r="G13" s="146">
        <v>14433.220000000001</v>
      </c>
      <c r="H13" s="143">
        <v>252</v>
      </c>
      <c r="I13" s="144">
        <v>52694.979999999989</v>
      </c>
      <c r="J13" s="145">
        <v>806</v>
      </c>
      <c r="K13" s="146">
        <v>227127.02</v>
      </c>
      <c r="M13" s="58"/>
      <c r="N13" s="129" t="s">
        <v>110</v>
      </c>
      <c r="O13" s="130"/>
      <c r="P13" s="131"/>
      <c r="Q13" s="94">
        <f>Q5+Q7+Q9+Q11</f>
        <v>47895</v>
      </c>
      <c r="R13" s="95">
        <f>R5+R7+R9+R11</f>
        <v>4732186.8299999991</v>
      </c>
      <c r="S13" s="95">
        <f>R13/Q13*100</f>
        <v>9880.3357970560592</v>
      </c>
    </row>
    <row r="14" spans="1:19" ht="20.100000000000001" customHeight="1" x14ac:dyDescent="0.15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 x14ac:dyDescent="0.15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 x14ac:dyDescent="0.15">
      <c r="M16" s="14" t="s">
        <v>131</v>
      </c>
      <c r="N16" s="58">
        <f>D5/(D5+F5+H5+J5)</f>
        <v>0.63200751644221731</v>
      </c>
      <c r="O16" s="58">
        <f>F5/(D5+F5+H5+J5)</f>
        <v>0.1611232905313707</v>
      </c>
      <c r="P16" s="58">
        <f>H5/(D5+F5+H5+J5)</f>
        <v>6.2428228416327385E-2</v>
      </c>
      <c r="Q16" s="58">
        <f>J5/(D5+F5+H5+J5)</f>
        <v>0.14444096461008457</v>
      </c>
    </row>
    <row r="17" spans="13:17" ht="20.100000000000001" customHeight="1" x14ac:dyDescent="0.15">
      <c r="M17" s="14" t="s">
        <v>132</v>
      </c>
      <c r="N17" s="58">
        <f t="shared" ref="N17:N23" si="0">D6/(D6+F6+H6+J6)</f>
        <v>0.63744767220601295</v>
      </c>
      <c r="O17" s="58">
        <f t="shared" ref="O17:O23" si="1">F6/(D6+F6+H6+J6)</f>
        <v>0.18394012431815299</v>
      </c>
      <c r="P17" s="58">
        <f t="shared" ref="P17:P23" si="2">H6/(D6+F6+H6+J6)</f>
        <v>4.0086261575542306E-2</v>
      </c>
      <c r="Q17" s="58">
        <f t="shared" ref="Q17:Q23" si="3">J6/(D6+F6+H6+J6)</f>
        <v>0.13852594190029177</v>
      </c>
    </row>
    <row r="18" spans="13:17" ht="20.100000000000001" customHeight="1" x14ac:dyDescent="0.15">
      <c r="M18" s="14" t="s">
        <v>133</v>
      </c>
      <c r="N18" s="58">
        <f t="shared" si="0"/>
        <v>0.66033152329236922</v>
      </c>
      <c r="O18" s="58">
        <f t="shared" si="1"/>
        <v>0.17490711631894826</v>
      </c>
      <c r="P18" s="58">
        <f t="shared" si="2"/>
        <v>3.3009431266076021E-2</v>
      </c>
      <c r="Q18" s="58">
        <f t="shared" si="3"/>
        <v>0.13175192912260647</v>
      </c>
    </row>
    <row r="19" spans="13:17" ht="20.100000000000001" customHeight="1" x14ac:dyDescent="0.15">
      <c r="M19" s="14" t="s">
        <v>134</v>
      </c>
      <c r="N19" s="58">
        <f t="shared" si="0"/>
        <v>0.60863031343924434</v>
      </c>
      <c r="O19" s="58">
        <f t="shared" si="1"/>
        <v>0.18226706741090598</v>
      </c>
      <c r="P19" s="58">
        <f t="shared" si="2"/>
        <v>7.2992700729927001E-2</v>
      </c>
      <c r="Q19" s="58">
        <f t="shared" si="3"/>
        <v>0.1361099184199227</v>
      </c>
    </row>
    <row r="20" spans="13:17" ht="20.100000000000001" customHeight="1" x14ac:dyDescent="0.15">
      <c r="M20" s="14" t="s">
        <v>135</v>
      </c>
      <c r="N20" s="58">
        <f t="shared" si="0"/>
        <v>0.63860589812332436</v>
      </c>
      <c r="O20" s="58">
        <f t="shared" si="1"/>
        <v>0.14906166219839143</v>
      </c>
      <c r="P20" s="58">
        <f t="shared" si="2"/>
        <v>2.8954423592493297E-2</v>
      </c>
      <c r="Q20" s="58">
        <f t="shared" si="3"/>
        <v>0.18337801608579088</v>
      </c>
    </row>
    <row r="21" spans="13:17" ht="20.100000000000001" customHeight="1" x14ac:dyDescent="0.15">
      <c r="M21" s="14" t="s">
        <v>136</v>
      </c>
      <c r="N21" s="58">
        <f t="shared" si="0"/>
        <v>0.61261582323592301</v>
      </c>
      <c r="O21" s="58">
        <f t="shared" si="1"/>
        <v>0.15787598004276551</v>
      </c>
      <c r="P21" s="58">
        <f t="shared" si="2"/>
        <v>8.3749109052031367E-2</v>
      </c>
      <c r="Q21" s="58">
        <f t="shared" si="3"/>
        <v>0.14575908766928011</v>
      </c>
    </row>
    <row r="22" spans="13:17" ht="20.100000000000001" customHeight="1" x14ac:dyDescent="0.15">
      <c r="M22" s="14" t="s">
        <v>137</v>
      </c>
      <c r="N22" s="58">
        <f t="shared" si="0"/>
        <v>0.6265319642265651</v>
      </c>
      <c r="O22" s="58">
        <f t="shared" si="1"/>
        <v>0.13017555481947665</v>
      </c>
      <c r="P22" s="58">
        <f t="shared" si="2"/>
        <v>8.2146406094733351E-2</v>
      </c>
      <c r="Q22" s="58">
        <f t="shared" si="3"/>
        <v>0.16114607485922491</v>
      </c>
    </row>
    <row r="23" spans="13:17" ht="20.100000000000001" customHeight="1" x14ac:dyDescent="0.15">
      <c r="M23" s="14" t="s">
        <v>138</v>
      </c>
      <c r="N23" s="58">
        <f t="shared" si="0"/>
        <v>0.64183144124501912</v>
      </c>
      <c r="O23" s="58">
        <f t="shared" si="1"/>
        <v>0.14720697691902865</v>
      </c>
      <c r="P23" s="58">
        <f t="shared" si="2"/>
        <v>8.014435004886851E-2</v>
      </c>
      <c r="Q23" s="58">
        <f t="shared" si="3"/>
        <v>0.13081723178708368</v>
      </c>
    </row>
    <row r="24" spans="13:17" ht="20.100000000000001" customHeight="1" x14ac:dyDescent="0.15">
      <c r="M24" s="14" t="s">
        <v>139</v>
      </c>
      <c r="N24" s="58">
        <f t="shared" ref="N24" si="4">D13/(D13+F13+H13+J13)</f>
        <v>0.58881730326737225</v>
      </c>
      <c r="O24" s="58">
        <f t="shared" ref="O24" si="5">F13/(D13+F13+H13+J13)</f>
        <v>0.16774045098941556</v>
      </c>
      <c r="P24" s="58">
        <f t="shared" ref="P24" si="6">H13/(D13+F13+H13+J13)</f>
        <v>5.7984353428439946E-2</v>
      </c>
      <c r="Q24" s="58">
        <f t="shared" ref="Q24" si="7">J13/(D13+F13+H13+J13)</f>
        <v>0.18545789231477219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 x14ac:dyDescent="0.15">
      <c r="M29" s="14" t="s">
        <v>131</v>
      </c>
      <c r="N29" s="58">
        <f>E5/(E5+G5+I5+K5)</f>
        <v>0.40041397308905474</v>
      </c>
      <c r="O29" s="58">
        <f>G5/(E5+G5+I5+K5)</f>
        <v>3.0980237101078285E-2</v>
      </c>
      <c r="P29" s="58">
        <f>I5/(E5+G5+I5+K5)</f>
        <v>0.15132101832082573</v>
      </c>
      <c r="Q29" s="58">
        <f>K5/(E5+G5+I5+K5)</f>
        <v>0.41728477148904125</v>
      </c>
    </row>
    <row r="30" spans="13:17" ht="20.100000000000001" customHeight="1" x14ac:dyDescent="0.15">
      <c r="M30" s="14" t="s">
        <v>132</v>
      </c>
      <c r="N30" s="58">
        <f t="shared" ref="N30:N37" si="8">E6/(E6+G6+I6+K6)</f>
        <v>0.38853587084903374</v>
      </c>
      <c r="O30" s="58">
        <f t="shared" ref="O30:O37" si="9">G6/(E6+G6+I6+K6)</f>
        <v>3.9388101777362655E-2</v>
      </c>
      <c r="P30" s="58">
        <f t="shared" ref="P30:P37" si="10">I6/(E6+G6+I6+K6)</f>
        <v>0.10572462151060687</v>
      </c>
      <c r="Q30" s="58">
        <f t="shared" ref="Q30:Q37" si="11">K6/(E6+G6+I6+K6)</f>
        <v>0.46635140586299662</v>
      </c>
    </row>
    <row r="31" spans="13:17" ht="20.100000000000001" customHeight="1" x14ac:dyDescent="0.15">
      <c r="M31" s="14" t="s">
        <v>133</v>
      </c>
      <c r="N31" s="58">
        <f t="shared" si="8"/>
        <v>0.45924781397609521</v>
      </c>
      <c r="O31" s="58">
        <f t="shared" si="9"/>
        <v>3.3945180552072414E-2</v>
      </c>
      <c r="P31" s="58">
        <f t="shared" si="10"/>
        <v>9.1218283969501282E-2</v>
      </c>
      <c r="Q31" s="58">
        <f t="shared" si="11"/>
        <v>0.41558872150233106</v>
      </c>
    </row>
    <row r="32" spans="13:17" ht="20.100000000000001" customHeight="1" x14ac:dyDescent="0.15">
      <c r="M32" s="14" t="s">
        <v>134</v>
      </c>
      <c r="N32" s="58">
        <f t="shared" si="8"/>
        <v>0.3755431860173038</v>
      </c>
      <c r="O32" s="58">
        <f t="shared" si="9"/>
        <v>3.3084547057087368E-2</v>
      </c>
      <c r="P32" s="58">
        <f t="shared" si="10"/>
        <v>0.19090996743428629</v>
      </c>
      <c r="Q32" s="58">
        <f t="shared" si="11"/>
        <v>0.40046229949132262</v>
      </c>
    </row>
    <row r="33" spans="13:17" ht="20.100000000000001" customHeight="1" x14ac:dyDescent="0.15">
      <c r="M33" s="14" t="s">
        <v>135</v>
      </c>
      <c r="N33" s="58">
        <f t="shared" si="8"/>
        <v>0.3848174015465553</v>
      </c>
      <c r="O33" s="58">
        <f t="shared" si="9"/>
        <v>2.6445618611749922E-2</v>
      </c>
      <c r="P33" s="58">
        <f t="shared" si="10"/>
        <v>6.6449828195084118E-2</v>
      </c>
      <c r="Q33" s="58">
        <f t="shared" si="11"/>
        <v>0.52228715164661066</v>
      </c>
    </row>
    <row r="34" spans="13:17" ht="20.100000000000001" customHeight="1" x14ac:dyDescent="0.15">
      <c r="M34" s="14" t="s">
        <v>136</v>
      </c>
      <c r="N34" s="58">
        <f t="shared" si="8"/>
        <v>0.39850489436525743</v>
      </c>
      <c r="O34" s="58">
        <f t="shared" si="9"/>
        <v>2.9556269269878244E-2</v>
      </c>
      <c r="P34" s="58">
        <f t="shared" si="10"/>
        <v>0.17892175551211795</v>
      </c>
      <c r="Q34" s="58">
        <f t="shared" si="11"/>
        <v>0.39301708085274645</v>
      </c>
    </row>
    <row r="35" spans="13:17" ht="20.100000000000001" customHeight="1" x14ac:dyDescent="0.15">
      <c r="M35" s="14" t="s">
        <v>137</v>
      </c>
      <c r="N35" s="58">
        <f t="shared" si="8"/>
        <v>0.38419831449687336</v>
      </c>
      <c r="O35" s="58">
        <f t="shared" si="9"/>
        <v>2.6291731743601422E-2</v>
      </c>
      <c r="P35" s="58">
        <f t="shared" si="10"/>
        <v>0.174362192501684</v>
      </c>
      <c r="Q35" s="58">
        <f t="shared" si="11"/>
        <v>0.41514776125784125</v>
      </c>
    </row>
    <row r="36" spans="13:17" ht="20.100000000000001" customHeight="1" x14ac:dyDescent="0.15">
      <c r="M36" s="14" t="s">
        <v>138</v>
      </c>
      <c r="N36" s="58">
        <f t="shared" si="8"/>
        <v>0.40790112810650447</v>
      </c>
      <c r="O36" s="58">
        <f t="shared" si="9"/>
        <v>2.7549768757038049E-2</v>
      </c>
      <c r="P36" s="58">
        <f t="shared" si="10"/>
        <v>0.20045250962500794</v>
      </c>
      <c r="Q36" s="58">
        <f t="shared" si="11"/>
        <v>0.36409659351144957</v>
      </c>
    </row>
    <row r="37" spans="13:17" ht="20.100000000000001" customHeight="1" x14ac:dyDescent="0.15">
      <c r="M37" s="14" t="s">
        <v>139</v>
      </c>
      <c r="N37" s="58">
        <f t="shared" si="8"/>
        <v>0.37508421612846643</v>
      </c>
      <c r="O37" s="58">
        <f t="shared" si="9"/>
        <v>3.0652122297406648E-2</v>
      </c>
      <c r="P37" s="58">
        <f t="shared" si="10"/>
        <v>0.11190939869408191</v>
      </c>
      <c r="Q37" s="58">
        <f t="shared" si="11"/>
        <v>0.48235426288004513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/>
    <row r="105" spans="4:11" ht="20.100000000000001" customHeight="1" x14ac:dyDescent="0.15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4" t="s">
        <v>97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 x14ac:dyDescent="0.2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 x14ac:dyDescent="0.15">
      <c r="B5" s="206" t="s">
        <v>64</v>
      </c>
      <c r="C5" s="209" t="s">
        <v>3</v>
      </c>
      <c r="D5" s="210"/>
      <c r="E5" s="148">
        <v>4989</v>
      </c>
      <c r="F5" s="149">
        <f>E5/SUM(E$5:E$15)</f>
        <v>0.16481665014866204</v>
      </c>
      <c r="G5" s="150">
        <v>292180.02000000008</v>
      </c>
      <c r="H5" s="151">
        <f>G5/SUM(G$5:G$15)</f>
        <v>0.15419823669700033</v>
      </c>
      <c r="N5" s="24"/>
    </row>
    <row r="6" spans="1:14" s="14" customFormat="1" ht="20.100000000000001" customHeight="1" x14ac:dyDescent="0.15">
      <c r="B6" s="207"/>
      <c r="C6" s="211" t="s">
        <v>8</v>
      </c>
      <c r="D6" s="212"/>
      <c r="E6" s="152">
        <v>173</v>
      </c>
      <c r="F6" s="153">
        <f t="shared" ref="F6:F15" si="0">E6/SUM(E$5:E$15)</f>
        <v>5.7152296002642884E-3</v>
      </c>
      <c r="G6" s="154">
        <v>12411.269999999999</v>
      </c>
      <c r="H6" s="155">
        <f t="shared" ref="H6:H15" si="1">G6/SUM(G$5:G$15)</f>
        <v>6.5500575609871558E-3</v>
      </c>
      <c r="N6" s="24"/>
    </row>
    <row r="7" spans="1:14" s="14" customFormat="1" ht="20.100000000000001" customHeight="1" x14ac:dyDescent="0.15">
      <c r="B7" s="207"/>
      <c r="C7" s="211" t="s">
        <v>9</v>
      </c>
      <c r="D7" s="212"/>
      <c r="E7" s="152">
        <v>1504</v>
      </c>
      <c r="F7" s="153">
        <f t="shared" si="0"/>
        <v>4.9686157912124218E-2</v>
      </c>
      <c r="G7" s="154">
        <v>70609.429999999993</v>
      </c>
      <c r="H7" s="155">
        <f t="shared" si="1"/>
        <v>3.7264182541230137E-2</v>
      </c>
      <c r="N7" s="24"/>
    </row>
    <row r="8" spans="1:14" s="14" customFormat="1" ht="20.100000000000001" customHeight="1" x14ac:dyDescent="0.15">
      <c r="B8" s="207"/>
      <c r="C8" s="211" t="s">
        <v>10</v>
      </c>
      <c r="D8" s="212"/>
      <c r="E8" s="152">
        <v>303</v>
      </c>
      <c r="F8" s="153">
        <f t="shared" si="0"/>
        <v>1.0009910802775026E-2</v>
      </c>
      <c r="G8" s="154">
        <v>12412.569999999996</v>
      </c>
      <c r="H8" s="155">
        <f t="shared" si="1"/>
        <v>6.5507436370155778E-3</v>
      </c>
      <c r="N8" s="24"/>
    </row>
    <row r="9" spans="1:14" s="14" customFormat="1" ht="20.100000000000001" customHeight="1" x14ac:dyDescent="0.15">
      <c r="B9" s="207"/>
      <c r="C9" s="213" t="s">
        <v>66</v>
      </c>
      <c r="D9" s="214"/>
      <c r="E9" s="152">
        <v>3084</v>
      </c>
      <c r="F9" s="153">
        <f t="shared" si="0"/>
        <v>0.10188305252725471</v>
      </c>
      <c r="G9" s="154">
        <v>42190.61</v>
      </c>
      <c r="H9" s="155">
        <f t="shared" si="1"/>
        <v>2.2266127804258577E-2</v>
      </c>
      <c r="N9" s="24"/>
    </row>
    <row r="10" spans="1:14" s="14" customFormat="1" ht="20.100000000000001" customHeight="1" x14ac:dyDescent="0.15">
      <c r="B10" s="207"/>
      <c r="C10" s="211" t="s">
        <v>50</v>
      </c>
      <c r="D10" s="212"/>
      <c r="E10" s="152">
        <v>6302</v>
      </c>
      <c r="F10" s="153">
        <f t="shared" si="0"/>
        <v>0.20819293029402047</v>
      </c>
      <c r="G10" s="154">
        <v>675423.64000000013</v>
      </c>
      <c r="H10" s="155">
        <f t="shared" si="1"/>
        <v>0.35645536033391173</v>
      </c>
      <c r="N10" s="24"/>
    </row>
    <row r="11" spans="1:14" s="14" customFormat="1" ht="20.100000000000001" customHeight="1" x14ac:dyDescent="0.15">
      <c r="B11" s="207"/>
      <c r="C11" s="211" t="s">
        <v>51</v>
      </c>
      <c r="D11" s="212"/>
      <c r="E11" s="152">
        <v>3243</v>
      </c>
      <c r="F11" s="153">
        <f t="shared" si="0"/>
        <v>0.10713577799801784</v>
      </c>
      <c r="G11" s="154">
        <v>298023.35000000003</v>
      </c>
      <c r="H11" s="155">
        <f t="shared" si="1"/>
        <v>0.15728205872712639</v>
      </c>
      <c r="N11" s="24"/>
    </row>
    <row r="12" spans="1:14" s="14" customFormat="1" ht="20.100000000000001" customHeight="1" x14ac:dyDescent="0.15">
      <c r="B12" s="207"/>
      <c r="C12" s="213" t="s">
        <v>67</v>
      </c>
      <c r="D12" s="214"/>
      <c r="E12" s="152">
        <v>1354</v>
      </c>
      <c r="F12" s="153">
        <f t="shared" si="0"/>
        <v>4.473075652461183E-2</v>
      </c>
      <c r="G12" s="154">
        <v>145368.59000000003</v>
      </c>
      <c r="H12" s="155">
        <f t="shared" si="1"/>
        <v>7.6718388372788784E-2</v>
      </c>
      <c r="N12" s="24"/>
    </row>
    <row r="13" spans="1:14" s="14" customFormat="1" ht="20.100000000000001" customHeight="1" x14ac:dyDescent="0.15">
      <c r="B13" s="207"/>
      <c r="C13" s="213" t="s">
        <v>68</v>
      </c>
      <c r="D13" s="214"/>
      <c r="E13" s="152">
        <v>259</v>
      </c>
      <c r="F13" s="153">
        <f t="shared" si="0"/>
        <v>8.5563263957713909E-3</v>
      </c>
      <c r="G13" s="154">
        <v>20053.589999999997</v>
      </c>
      <c r="H13" s="155">
        <f t="shared" si="1"/>
        <v>1.0583297986784304E-2</v>
      </c>
      <c r="N13" s="24"/>
    </row>
    <row r="14" spans="1:14" s="14" customFormat="1" ht="20.100000000000001" customHeight="1" x14ac:dyDescent="0.15">
      <c r="B14" s="207"/>
      <c r="C14" s="213" t="s">
        <v>69</v>
      </c>
      <c r="D14" s="214"/>
      <c r="E14" s="152">
        <v>1072</v>
      </c>
      <c r="F14" s="153">
        <f t="shared" si="0"/>
        <v>3.5414601916088535E-2</v>
      </c>
      <c r="G14" s="154">
        <v>221633.48000000004</v>
      </c>
      <c r="H14" s="155">
        <f t="shared" si="1"/>
        <v>0.1169672444030221</v>
      </c>
      <c r="N14" s="24"/>
    </row>
    <row r="15" spans="1:14" s="14" customFormat="1" ht="20.100000000000001" customHeight="1" x14ac:dyDescent="0.15">
      <c r="B15" s="208"/>
      <c r="C15" s="221" t="s">
        <v>70</v>
      </c>
      <c r="D15" s="222"/>
      <c r="E15" s="156">
        <v>7987</v>
      </c>
      <c r="F15" s="157">
        <f t="shared" si="0"/>
        <v>0.26385860588040966</v>
      </c>
      <c r="G15" s="158">
        <v>104527.18</v>
      </c>
      <c r="H15" s="159">
        <f t="shared" si="1"/>
        <v>5.5164301935874856E-2</v>
      </c>
      <c r="N15" s="24"/>
    </row>
    <row r="16" spans="1:14" s="14" customFormat="1" ht="20.100000000000001" customHeight="1" x14ac:dyDescent="0.15">
      <c r="B16" s="223" t="s">
        <v>65</v>
      </c>
      <c r="C16" s="224" t="s">
        <v>81</v>
      </c>
      <c r="D16" s="225"/>
      <c r="E16" s="160">
        <v>100</v>
      </c>
      <c r="F16" s="161">
        <f>E16/SUM(E$16:E$26)</f>
        <v>1.2958403524685759E-2</v>
      </c>
      <c r="G16" s="162">
        <v>2025.1100000000001</v>
      </c>
      <c r="H16" s="163">
        <f>G16/SUM(G$16:G$26)</f>
        <v>1.3813444860780654E-2</v>
      </c>
    </row>
    <row r="17" spans="2:8" s="14" customFormat="1" ht="20.100000000000001" customHeight="1" x14ac:dyDescent="0.15">
      <c r="B17" s="207"/>
      <c r="C17" s="213" t="s">
        <v>82</v>
      </c>
      <c r="D17" s="214"/>
      <c r="E17" s="152">
        <v>3</v>
      </c>
      <c r="F17" s="153">
        <f t="shared" ref="F17:F26" si="2">E17/SUM(E$16:E$26)</f>
        <v>3.8875210574057279E-4</v>
      </c>
      <c r="G17" s="154">
        <v>97.050000000000011</v>
      </c>
      <c r="H17" s="155">
        <f t="shared" ref="H17:H26" si="3">G17/SUM(G$16:G$26)</f>
        <v>6.6198617543677257E-4</v>
      </c>
    </row>
    <row r="18" spans="2:8" s="14" customFormat="1" ht="20.100000000000001" customHeight="1" x14ac:dyDescent="0.15">
      <c r="B18" s="207"/>
      <c r="C18" s="213" t="s">
        <v>83</v>
      </c>
      <c r="D18" s="214"/>
      <c r="E18" s="152">
        <v>436</v>
      </c>
      <c r="F18" s="153">
        <f t="shared" si="2"/>
        <v>5.6498639367629909E-2</v>
      </c>
      <c r="G18" s="154">
        <v>13652.909999999996</v>
      </c>
      <c r="H18" s="155">
        <f t="shared" si="3"/>
        <v>9.3127642189412302E-2</v>
      </c>
    </row>
    <row r="19" spans="2:8" s="14" customFormat="1" ht="20.100000000000001" customHeight="1" x14ac:dyDescent="0.15">
      <c r="B19" s="207"/>
      <c r="C19" s="213" t="s">
        <v>84</v>
      </c>
      <c r="D19" s="214"/>
      <c r="E19" s="152">
        <v>87</v>
      </c>
      <c r="F19" s="153">
        <f t="shared" si="2"/>
        <v>1.1273811066476611E-2</v>
      </c>
      <c r="G19" s="154">
        <v>3065.02</v>
      </c>
      <c r="H19" s="155">
        <f t="shared" si="3"/>
        <v>2.0906758036447363E-2</v>
      </c>
    </row>
    <row r="20" spans="2:8" s="14" customFormat="1" ht="20.100000000000001" customHeight="1" x14ac:dyDescent="0.15">
      <c r="B20" s="207"/>
      <c r="C20" s="213" t="s">
        <v>85</v>
      </c>
      <c r="D20" s="214"/>
      <c r="E20" s="152">
        <v>320</v>
      </c>
      <c r="F20" s="153">
        <f t="shared" si="2"/>
        <v>4.1466891278994431E-2</v>
      </c>
      <c r="G20" s="154">
        <v>3979.62</v>
      </c>
      <c r="H20" s="155">
        <f t="shared" si="3"/>
        <v>2.7145321210630485E-2</v>
      </c>
    </row>
    <row r="21" spans="2:8" s="14" customFormat="1" ht="20.100000000000001" customHeight="1" x14ac:dyDescent="0.15">
      <c r="B21" s="207"/>
      <c r="C21" s="213" t="s">
        <v>86</v>
      </c>
      <c r="D21" s="214"/>
      <c r="E21" s="152">
        <v>183</v>
      </c>
      <c r="F21" s="153">
        <f t="shared" si="2"/>
        <v>2.371387845017494E-2</v>
      </c>
      <c r="G21" s="154">
        <v>5055.75</v>
      </c>
      <c r="H21" s="155">
        <f t="shared" si="3"/>
        <v>3.44856940387889E-2</v>
      </c>
    </row>
    <row r="22" spans="2:8" s="14" customFormat="1" ht="20.100000000000001" customHeight="1" x14ac:dyDescent="0.15">
      <c r="B22" s="207"/>
      <c r="C22" s="213" t="s">
        <v>87</v>
      </c>
      <c r="D22" s="214"/>
      <c r="E22" s="152">
        <v>2210</v>
      </c>
      <c r="F22" s="153">
        <f t="shared" si="2"/>
        <v>0.28638071789555525</v>
      </c>
      <c r="G22" s="154">
        <v>70558.890000000029</v>
      </c>
      <c r="H22" s="155">
        <f t="shared" si="3"/>
        <v>0.4812880961789176</v>
      </c>
    </row>
    <row r="23" spans="2:8" s="14" customFormat="1" ht="20.100000000000001" customHeight="1" x14ac:dyDescent="0.15">
      <c r="B23" s="207"/>
      <c r="C23" s="213" t="s">
        <v>88</v>
      </c>
      <c r="D23" s="214"/>
      <c r="E23" s="152">
        <v>61</v>
      </c>
      <c r="F23" s="153">
        <f t="shared" si="2"/>
        <v>7.9046261500583127E-3</v>
      </c>
      <c r="G23" s="154">
        <v>2163.35</v>
      </c>
      <c r="H23" s="155">
        <f t="shared" si="3"/>
        <v>1.4756391474818565E-2</v>
      </c>
    </row>
    <row r="24" spans="2:8" s="14" customFormat="1" ht="20.100000000000001" customHeight="1" x14ac:dyDescent="0.15">
      <c r="B24" s="207"/>
      <c r="C24" s="213" t="s">
        <v>89</v>
      </c>
      <c r="D24" s="214"/>
      <c r="E24" s="152">
        <v>12</v>
      </c>
      <c r="F24" s="153">
        <f t="shared" si="2"/>
        <v>1.5550084229622911E-3</v>
      </c>
      <c r="G24" s="154">
        <v>465.92</v>
      </c>
      <c r="H24" s="155">
        <f t="shared" si="3"/>
        <v>3.1780793287944469E-3</v>
      </c>
    </row>
    <row r="25" spans="2:8" s="14" customFormat="1" ht="20.100000000000001" customHeight="1" x14ac:dyDescent="0.15">
      <c r="B25" s="207"/>
      <c r="C25" s="213" t="s">
        <v>90</v>
      </c>
      <c r="D25" s="214"/>
      <c r="E25" s="152">
        <v>253</v>
      </c>
      <c r="F25" s="153">
        <f t="shared" si="2"/>
        <v>3.2784760917454969E-2</v>
      </c>
      <c r="G25" s="154">
        <v>20375.29</v>
      </c>
      <c r="H25" s="155">
        <f t="shared" si="3"/>
        <v>0.13898155899551898</v>
      </c>
    </row>
    <row r="26" spans="2:8" s="14" customFormat="1" ht="20.100000000000001" customHeight="1" x14ac:dyDescent="0.15">
      <c r="B26" s="208"/>
      <c r="C26" s="221" t="s">
        <v>91</v>
      </c>
      <c r="D26" s="222"/>
      <c r="E26" s="156">
        <v>4052</v>
      </c>
      <c r="F26" s="157">
        <f t="shared" si="2"/>
        <v>0.5250745108202669</v>
      </c>
      <c r="G26" s="158">
        <v>25165.360000000004</v>
      </c>
      <c r="H26" s="159">
        <f t="shared" si="3"/>
        <v>0.17165502751045381</v>
      </c>
    </row>
    <row r="27" spans="2:8" s="14" customFormat="1" ht="20.100000000000001" customHeight="1" x14ac:dyDescent="0.15">
      <c r="B27" s="232" t="s">
        <v>80</v>
      </c>
      <c r="C27" s="224" t="s">
        <v>71</v>
      </c>
      <c r="D27" s="225"/>
      <c r="E27" s="160">
        <v>110</v>
      </c>
      <c r="F27" s="161">
        <f>E27/SUM(E$27:E$36)</f>
        <v>3.678929765886288E-2</v>
      </c>
      <c r="G27" s="162">
        <v>14690.52</v>
      </c>
      <c r="H27" s="163">
        <f>G27/SUM(G$27:G$36)</f>
        <v>2.0515213028143121E-2</v>
      </c>
    </row>
    <row r="28" spans="2:8" s="14" customFormat="1" ht="20.100000000000001" customHeight="1" x14ac:dyDescent="0.15">
      <c r="B28" s="233"/>
      <c r="C28" s="213" t="s">
        <v>72</v>
      </c>
      <c r="D28" s="214"/>
      <c r="E28" s="152">
        <v>3</v>
      </c>
      <c r="F28" s="153">
        <f t="shared" ref="F28:F36" si="4">E28/SUM(E$27:E$36)</f>
        <v>1.0033444816053511E-3</v>
      </c>
      <c r="G28" s="154">
        <v>485.08</v>
      </c>
      <c r="H28" s="155">
        <f t="shared" ref="H28:H36" si="5">G28/SUM(G$27:G$36)</f>
        <v>6.7741097903216928E-4</v>
      </c>
    </row>
    <row r="29" spans="2:8" s="14" customFormat="1" ht="20.100000000000001" customHeight="1" x14ac:dyDescent="0.15">
      <c r="B29" s="233"/>
      <c r="C29" s="213" t="s">
        <v>73</v>
      </c>
      <c r="D29" s="214"/>
      <c r="E29" s="152">
        <v>174</v>
      </c>
      <c r="F29" s="153">
        <f t="shared" si="4"/>
        <v>5.8193979933110367E-2</v>
      </c>
      <c r="G29" s="154">
        <v>26939.269999999993</v>
      </c>
      <c r="H29" s="155">
        <f t="shared" si="5"/>
        <v>3.7620510565498359E-2</v>
      </c>
    </row>
    <row r="30" spans="2:8" s="14" customFormat="1" ht="20.100000000000001" customHeight="1" x14ac:dyDescent="0.15">
      <c r="B30" s="233"/>
      <c r="C30" s="213" t="s">
        <v>74</v>
      </c>
      <c r="D30" s="214"/>
      <c r="E30" s="152">
        <v>6</v>
      </c>
      <c r="F30" s="153">
        <f t="shared" si="4"/>
        <v>2.0066889632107021E-3</v>
      </c>
      <c r="G30" s="154">
        <v>224.9</v>
      </c>
      <c r="H30" s="155">
        <f t="shared" si="5"/>
        <v>3.1407134737431949E-4</v>
      </c>
    </row>
    <row r="31" spans="2:8" s="14" customFormat="1" ht="20.100000000000001" customHeight="1" x14ac:dyDescent="0.15">
      <c r="B31" s="233"/>
      <c r="C31" s="213" t="s">
        <v>75</v>
      </c>
      <c r="D31" s="214"/>
      <c r="E31" s="152">
        <v>549</v>
      </c>
      <c r="F31" s="153">
        <f t="shared" si="4"/>
        <v>0.18361204013377927</v>
      </c>
      <c r="G31" s="154">
        <v>115818.63000000002</v>
      </c>
      <c r="H31" s="155">
        <f t="shared" si="5"/>
        <v>0.16173994297531252</v>
      </c>
    </row>
    <row r="32" spans="2:8" s="14" customFormat="1" ht="20.100000000000001" customHeight="1" x14ac:dyDescent="0.15">
      <c r="B32" s="233"/>
      <c r="C32" s="213" t="s">
        <v>76</v>
      </c>
      <c r="D32" s="214"/>
      <c r="E32" s="152">
        <v>131</v>
      </c>
      <c r="F32" s="153">
        <f t="shared" si="4"/>
        <v>4.3812709030100337E-2</v>
      </c>
      <c r="G32" s="154">
        <v>7891.15</v>
      </c>
      <c r="H32" s="155">
        <f t="shared" si="5"/>
        <v>1.1019938251813521E-2</v>
      </c>
    </row>
    <row r="33" spans="2:8" s="14" customFormat="1" ht="20.100000000000001" customHeight="1" x14ac:dyDescent="0.15">
      <c r="B33" s="233"/>
      <c r="C33" s="213" t="s">
        <v>77</v>
      </c>
      <c r="D33" s="214"/>
      <c r="E33" s="152">
        <v>1940</v>
      </c>
      <c r="F33" s="153">
        <f t="shared" si="4"/>
        <v>0.6488294314381271</v>
      </c>
      <c r="G33" s="154">
        <v>532620.91</v>
      </c>
      <c r="H33" s="155">
        <f t="shared" si="5"/>
        <v>0.74380154221181038</v>
      </c>
    </row>
    <row r="34" spans="2:8" s="14" customFormat="1" ht="20.100000000000001" customHeight="1" x14ac:dyDescent="0.15">
      <c r="B34" s="233"/>
      <c r="C34" s="213" t="s">
        <v>78</v>
      </c>
      <c r="D34" s="214"/>
      <c r="E34" s="152">
        <v>34</v>
      </c>
      <c r="F34" s="153">
        <f t="shared" si="4"/>
        <v>1.137123745819398E-2</v>
      </c>
      <c r="G34" s="154">
        <v>8124.0199999999995</v>
      </c>
      <c r="H34" s="155">
        <f t="shared" si="5"/>
        <v>1.1345139650937834E-2</v>
      </c>
    </row>
    <row r="35" spans="2:8" s="14" customFormat="1" ht="20.100000000000001" customHeight="1" x14ac:dyDescent="0.15">
      <c r="B35" s="233"/>
      <c r="C35" s="213" t="s">
        <v>79</v>
      </c>
      <c r="D35" s="214"/>
      <c r="E35" s="152">
        <v>26</v>
      </c>
      <c r="F35" s="153">
        <f t="shared" si="4"/>
        <v>8.6956521739130436E-3</v>
      </c>
      <c r="G35" s="154">
        <v>5657.7999999999993</v>
      </c>
      <c r="H35" s="155">
        <f t="shared" si="5"/>
        <v>7.9010798985078897E-3</v>
      </c>
    </row>
    <row r="36" spans="2:8" s="14" customFormat="1" ht="20.100000000000001" customHeight="1" x14ac:dyDescent="0.15">
      <c r="B36" s="233"/>
      <c r="C36" s="221" t="s">
        <v>92</v>
      </c>
      <c r="D36" s="222"/>
      <c r="E36" s="156">
        <v>17</v>
      </c>
      <c r="F36" s="157">
        <f t="shared" si="4"/>
        <v>5.6856187290969902E-3</v>
      </c>
      <c r="G36" s="158">
        <v>3627.0499999999997</v>
      </c>
      <c r="H36" s="159">
        <f t="shared" si="5"/>
        <v>5.0651510915696992E-3</v>
      </c>
    </row>
    <row r="37" spans="2:8" s="14" customFormat="1" ht="20.100000000000001" customHeight="1" x14ac:dyDescent="0.15">
      <c r="B37" s="229" t="s">
        <v>93</v>
      </c>
      <c r="C37" s="224" t="s">
        <v>94</v>
      </c>
      <c r="D37" s="225"/>
      <c r="E37" s="160">
        <v>3676</v>
      </c>
      <c r="F37" s="161">
        <f>E37/SUM(E$37:E$39)</f>
        <v>0.53136744723908647</v>
      </c>
      <c r="G37" s="162">
        <v>971162.3000000004</v>
      </c>
      <c r="H37" s="163">
        <f>G37/SUM(G$37:G$39)</f>
        <v>0.49181004720030375</v>
      </c>
    </row>
    <row r="38" spans="2:8" s="14" customFormat="1" ht="20.100000000000001" customHeight="1" x14ac:dyDescent="0.15">
      <c r="B38" s="230"/>
      <c r="C38" s="213" t="s">
        <v>95</v>
      </c>
      <c r="D38" s="214"/>
      <c r="E38" s="152">
        <v>2725</v>
      </c>
      <c r="F38" s="153">
        <f t="shared" ref="F38:F39" si="6">E38/SUM(E$37:E$39)</f>
        <v>0.39389997108991037</v>
      </c>
      <c r="G38" s="154">
        <v>809369.45</v>
      </c>
      <c r="H38" s="155">
        <f t="shared" ref="H38:H39" si="7">G38/SUM(G$37:G$39)</f>
        <v>0.4098759058161377</v>
      </c>
    </row>
    <row r="39" spans="2:8" s="14" customFormat="1" ht="20.100000000000001" customHeight="1" x14ac:dyDescent="0.15">
      <c r="B39" s="231"/>
      <c r="C39" s="221" t="s">
        <v>96</v>
      </c>
      <c r="D39" s="222"/>
      <c r="E39" s="156">
        <v>517</v>
      </c>
      <c r="F39" s="157">
        <f t="shared" si="6"/>
        <v>7.4732581671003176E-2</v>
      </c>
      <c r="G39" s="158">
        <v>194137.74999999997</v>
      </c>
      <c r="H39" s="159">
        <f t="shared" si="7"/>
        <v>9.8314046983558473E-2</v>
      </c>
    </row>
    <row r="40" spans="2:8" s="14" customFormat="1" ht="20.100000000000001" customHeight="1" x14ac:dyDescent="0.15">
      <c r="B40" s="226" t="s">
        <v>111</v>
      </c>
      <c r="C40" s="227"/>
      <c r="D40" s="228"/>
      <c r="E40" s="142">
        <f>SUM(E5:E39)</f>
        <v>47895</v>
      </c>
      <c r="F40" s="164">
        <f>E40/E$40</f>
        <v>1</v>
      </c>
      <c r="G40" s="165">
        <f>SUM(G5:G39)</f>
        <v>4732186.830000001</v>
      </c>
      <c r="H40" s="166">
        <f>G40/G$40</f>
        <v>1</v>
      </c>
    </row>
    <row r="41" spans="2:8" s="14" customFormat="1" ht="20.100000000000001" customHeight="1" x14ac:dyDescent="0.15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 x14ac:dyDescent="0.15"/>
    <row r="43" spans="2:8" s="14" customFormat="1" ht="20.100000000000001" customHeight="1" x14ac:dyDescent="0.15"/>
    <row r="44" spans="2:8" s="14" customFormat="1" ht="20.100000000000001" customHeight="1" x14ac:dyDescent="0.15"/>
    <row r="45" spans="2:8" s="14" customFormat="1" ht="20.100000000000001" customHeight="1" x14ac:dyDescent="0.15"/>
    <row r="46" spans="2:8" s="14" customFormat="1" ht="20.100000000000001" customHeight="1" x14ac:dyDescent="0.15"/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141</v>
      </c>
    </row>
    <row r="2" spans="1:13" s="14" customFormat="1" ht="20.100000000000001" customHeight="1" x14ac:dyDescent="0.15"/>
    <row r="3" spans="1:13" s="14" customFormat="1" ht="31.5" customHeight="1" x14ac:dyDescent="0.15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 x14ac:dyDescent="0.15">
      <c r="B4" s="238" t="s">
        <v>27</v>
      </c>
      <c r="C4" s="239"/>
      <c r="D4" s="60">
        <v>3092</v>
      </c>
      <c r="E4" s="65">
        <v>54128.81</v>
      </c>
      <c r="F4" s="65">
        <f>E4*1000/D4</f>
        <v>17506.08344113842</v>
      </c>
      <c r="G4" s="65">
        <v>50030</v>
      </c>
      <c r="H4" s="61">
        <f>F4/G4</f>
        <v>0.3499117217896946</v>
      </c>
      <c r="K4" s="14">
        <f>D4*G4</f>
        <v>154692760</v>
      </c>
      <c r="L4" s="14" t="s">
        <v>27</v>
      </c>
      <c r="M4" s="24">
        <f>G4-F4</f>
        <v>32523.91655886158</v>
      </c>
    </row>
    <row r="5" spans="1:13" s="14" customFormat="1" ht="20.100000000000001" customHeight="1" x14ac:dyDescent="0.15">
      <c r="B5" s="234" t="s">
        <v>28</v>
      </c>
      <c r="C5" s="235"/>
      <c r="D5" s="62">
        <v>3115</v>
      </c>
      <c r="E5" s="66">
        <v>92464.680000000008</v>
      </c>
      <c r="F5" s="66">
        <f t="shared" ref="F5:F13" si="0">E5*1000/D5</f>
        <v>29683.685393258431</v>
      </c>
      <c r="G5" s="66">
        <v>104730</v>
      </c>
      <c r="H5" s="63">
        <f t="shared" ref="H5:H10" si="1">F5/G5</f>
        <v>0.28343058715992009</v>
      </c>
      <c r="K5" s="14">
        <f t="shared" ref="K5:K10" si="2">D5*G5</f>
        <v>326233950</v>
      </c>
      <c r="L5" s="14" t="s">
        <v>28</v>
      </c>
      <c r="M5" s="24">
        <f t="shared" ref="M5:M10" si="3">G5-F5</f>
        <v>75046.314606741566</v>
      </c>
    </row>
    <row r="6" spans="1:13" s="14" customFormat="1" ht="20.100000000000001" customHeight="1" x14ac:dyDescent="0.15">
      <c r="B6" s="234" t="s">
        <v>29</v>
      </c>
      <c r="C6" s="235"/>
      <c r="D6" s="62">
        <v>6212</v>
      </c>
      <c r="E6" s="66">
        <v>575247.30000000005</v>
      </c>
      <c r="F6" s="66">
        <f t="shared" si="0"/>
        <v>92602.59175788796</v>
      </c>
      <c r="G6" s="66">
        <v>166920</v>
      </c>
      <c r="H6" s="63">
        <f t="shared" si="1"/>
        <v>0.55477229665641004</v>
      </c>
      <c r="K6" s="14">
        <f t="shared" si="2"/>
        <v>1036907040</v>
      </c>
      <c r="L6" s="14" t="s">
        <v>29</v>
      </c>
      <c r="M6" s="24">
        <f t="shared" si="3"/>
        <v>74317.40824211204</v>
      </c>
    </row>
    <row r="7" spans="1:13" s="14" customFormat="1" ht="20.100000000000001" customHeight="1" x14ac:dyDescent="0.15">
      <c r="B7" s="234" t="s">
        <v>30</v>
      </c>
      <c r="C7" s="235"/>
      <c r="D7" s="62">
        <v>3608</v>
      </c>
      <c r="E7" s="66">
        <v>419993.28000000009</v>
      </c>
      <c r="F7" s="66">
        <f t="shared" si="0"/>
        <v>116406.11973392463</v>
      </c>
      <c r="G7" s="66">
        <v>196160</v>
      </c>
      <c r="H7" s="63">
        <f t="shared" si="1"/>
        <v>0.5934243461150317</v>
      </c>
      <c r="K7" s="14">
        <f t="shared" si="2"/>
        <v>707745280</v>
      </c>
      <c r="L7" s="14" t="s">
        <v>30</v>
      </c>
      <c r="M7" s="24">
        <f t="shared" si="3"/>
        <v>79753.880266075372</v>
      </c>
    </row>
    <row r="8" spans="1:13" s="14" customFormat="1" ht="20.100000000000001" customHeight="1" x14ac:dyDescent="0.15">
      <c r="B8" s="234" t="s">
        <v>31</v>
      </c>
      <c r="C8" s="235"/>
      <c r="D8" s="62">
        <v>2306</v>
      </c>
      <c r="E8" s="66">
        <v>350974.97999999992</v>
      </c>
      <c r="F8" s="66">
        <f t="shared" si="0"/>
        <v>152200.77189939286</v>
      </c>
      <c r="G8" s="66">
        <v>269310</v>
      </c>
      <c r="H8" s="63">
        <f t="shared" si="1"/>
        <v>0.56515083695144208</v>
      </c>
      <c r="K8" s="14">
        <f t="shared" si="2"/>
        <v>621028860</v>
      </c>
      <c r="L8" s="14" t="s">
        <v>31</v>
      </c>
      <c r="M8" s="24">
        <f t="shared" si="3"/>
        <v>117109.22810060714</v>
      </c>
    </row>
    <row r="9" spans="1:13" s="14" customFormat="1" ht="20.100000000000001" customHeight="1" x14ac:dyDescent="0.15">
      <c r="B9" s="234" t="s">
        <v>32</v>
      </c>
      <c r="C9" s="235"/>
      <c r="D9" s="62">
        <v>2016</v>
      </c>
      <c r="E9" s="66">
        <v>354807.03</v>
      </c>
      <c r="F9" s="66">
        <f t="shared" si="0"/>
        <v>175995.55059523811</v>
      </c>
      <c r="G9" s="66">
        <v>308060</v>
      </c>
      <c r="H9" s="63">
        <f t="shared" si="1"/>
        <v>0.57130283254962699</v>
      </c>
      <c r="K9" s="14">
        <f t="shared" si="2"/>
        <v>621048960</v>
      </c>
      <c r="L9" s="14" t="s">
        <v>32</v>
      </c>
      <c r="M9" s="24">
        <f t="shared" si="3"/>
        <v>132064.44940476189</v>
      </c>
    </row>
    <row r="10" spans="1:13" s="14" customFormat="1" ht="20.100000000000001" customHeight="1" x14ac:dyDescent="0.15">
      <c r="B10" s="240" t="s">
        <v>33</v>
      </c>
      <c r="C10" s="241"/>
      <c r="D10" s="70">
        <v>954</v>
      </c>
      <c r="E10" s="71">
        <v>193821.92000000004</v>
      </c>
      <c r="F10" s="71">
        <f t="shared" si="0"/>
        <v>203167.63102725369</v>
      </c>
      <c r="G10" s="71">
        <v>360650</v>
      </c>
      <c r="H10" s="73">
        <f t="shared" si="1"/>
        <v>0.56333739367046631</v>
      </c>
      <c r="K10" s="14">
        <f t="shared" si="2"/>
        <v>344060100</v>
      </c>
      <c r="L10" s="14" t="s">
        <v>33</v>
      </c>
      <c r="M10" s="24">
        <f t="shared" si="3"/>
        <v>157482.36897274631</v>
      </c>
    </row>
    <row r="11" spans="1:13" s="14" customFormat="1" ht="20.100000000000001" customHeight="1" x14ac:dyDescent="0.15">
      <c r="B11" s="238" t="s">
        <v>60</v>
      </c>
      <c r="C11" s="239"/>
      <c r="D11" s="60">
        <f>SUM(D4:D5)</f>
        <v>6207</v>
      </c>
      <c r="E11" s="65">
        <f>SUM(E4:E5)</f>
        <v>146593.49</v>
      </c>
      <c r="F11" s="65">
        <f t="shared" si="0"/>
        <v>23617.446431448363</v>
      </c>
      <c r="G11" s="80"/>
      <c r="H11" s="61">
        <f>SUM(E4:E5)*1000/SUM(K4:K5)</f>
        <v>0.30481461510008456</v>
      </c>
    </row>
    <row r="12" spans="1:13" s="14" customFormat="1" ht="20.100000000000001" customHeight="1" x14ac:dyDescent="0.15">
      <c r="B12" s="240" t="s">
        <v>54</v>
      </c>
      <c r="C12" s="241"/>
      <c r="D12" s="64">
        <f>SUM(D6:D10)</f>
        <v>15096</v>
      </c>
      <c r="E12" s="76">
        <f>SUM(E6:E10)</f>
        <v>1894844.5100000002</v>
      </c>
      <c r="F12" s="67">
        <f t="shared" si="0"/>
        <v>125519.64162692106</v>
      </c>
      <c r="G12" s="81"/>
      <c r="H12" s="68">
        <f>SUM(E6:E10)*1000/SUM(K6:K10)</f>
        <v>0.56888737310578896</v>
      </c>
    </row>
    <row r="13" spans="1:13" s="14" customFormat="1" ht="20.100000000000001" customHeight="1" x14ac:dyDescent="0.15">
      <c r="B13" s="236" t="s">
        <v>61</v>
      </c>
      <c r="C13" s="237"/>
      <c r="D13" s="69">
        <f>SUM(D11:D12)</f>
        <v>21303</v>
      </c>
      <c r="E13" s="77">
        <f>SUM(E11:E12)</f>
        <v>2041438.0000000002</v>
      </c>
      <c r="F13" s="72">
        <f t="shared" si="0"/>
        <v>95828.662629676575</v>
      </c>
      <c r="G13" s="75"/>
      <c r="H13" s="74">
        <f>SUM(E4:E10)*1000/SUM(K4:K10)</f>
        <v>0.53556914817612578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12月状況（表紙）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'12月状況（表紙）'!Print_Area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石橋 侑樹</cp:lastModifiedBy>
  <cp:lastPrinted>2015-12-17T07:31:32Z</cp:lastPrinted>
  <dcterms:created xsi:type="dcterms:W3CDTF">2003-07-11T02:30:35Z</dcterms:created>
  <dcterms:modified xsi:type="dcterms:W3CDTF">2018-04-09T23:48:05Z</dcterms:modified>
</cp:coreProperties>
</file>