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月次統計報告\2018年01月報告書\"/>
    </mc:Choice>
  </mc:AlternateContent>
  <bookViews>
    <workbookView xWindow="-915" yWindow="5130" windowWidth="15480" windowHeight="6480"/>
  </bookViews>
  <sheets>
    <sheet name="01月状況（表紙）" sheetId="6" r:id="rId1"/>
    <sheet name="人口統計" sheetId="9" r:id="rId2"/>
    <sheet name="認定者数（2-1.2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'01月状況（表紙）'!$A$1:$L$45</definedName>
    <definedName name="_xlnm.Print_Area" localSheetId="3">'給付状況（3-1）'!$A$1:$K$47</definedName>
    <definedName name="_xlnm.Print_Area" localSheetId="4">'給付状況（3-2）'!$A$1:$H$81</definedName>
    <definedName name="_xlnm.Print_Area" localSheetId="5">'給付状況（3-3）'!$A$1:$I$39</definedName>
    <definedName name="_xlnm.Print_Area" localSheetId="1">人口統計!$A$1:$I$39</definedName>
    <definedName name="_xlnm.Print_Area" localSheetId="2">'認定者数（2-1.2）'!$A$1:$L$43</definedName>
  </definedNames>
  <calcPr calcId="152511"/>
</workbook>
</file>

<file path=xl/calcChain.xml><?xml version="1.0" encoding="utf-8"?>
<calcChain xmlns="http://schemas.openxmlformats.org/spreadsheetml/2006/main">
  <c r="K30" i="10" l="1"/>
  <c r="G40" i="12" l="1"/>
  <c r="K4" i="13" l="1"/>
  <c r="H39" i="12"/>
  <c r="H38" i="12"/>
  <c r="H37" i="12"/>
  <c r="F39" i="12"/>
  <c r="F38" i="12"/>
  <c r="F37" i="12"/>
  <c r="H36" i="12"/>
  <c r="H35" i="12"/>
  <c r="H34" i="12"/>
  <c r="H33" i="12"/>
  <c r="H32" i="12"/>
  <c r="H31" i="12"/>
  <c r="H30" i="12"/>
  <c r="H29" i="12"/>
  <c r="H28" i="12"/>
  <c r="H27" i="12"/>
  <c r="F36" i="12"/>
  <c r="F35" i="12"/>
  <c r="F34" i="12"/>
  <c r="F33" i="12"/>
  <c r="F32" i="12"/>
  <c r="F31" i="12"/>
  <c r="F30" i="12"/>
  <c r="F29" i="12"/>
  <c r="F28" i="12"/>
  <c r="F27" i="12"/>
  <c r="H26" i="12"/>
  <c r="H25" i="12"/>
  <c r="H24" i="12"/>
  <c r="H23" i="12"/>
  <c r="H22" i="12"/>
  <c r="H21" i="12"/>
  <c r="H20" i="12"/>
  <c r="H19" i="12"/>
  <c r="H18" i="12"/>
  <c r="H17" i="12"/>
  <c r="H16" i="12"/>
  <c r="F26" i="12"/>
  <c r="F25" i="12"/>
  <c r="F24" i="12"/>
  <c r="F23" i="12"/>
  <c r="F22" i="12"/>
  <c r="F21" i="12"/>
  <c r="F20" i="12"/>
  <c r="F19" i="12"/>
  <c r="F18" i="12"/>
  <c r="F17" i="12"/>
  <c r="F16" i="12"/>
  <c r="H15" i="12"/>
  <c r="H14" i="12"/>
  <c r="H13" i="12"/>
  <c r="H12" i="12"/>
  <c r="H11" i="12"/>
  <c r="H10" i="12"/>
  <c r="H9" i="12"/>
  <c r="H8" i="12"/>
  <c r="H7" i="12"/>
  <c r="H6" i="12"/>
  <c r="H5" i="12"/>
  <c r="F15" i="12"/>
  <c r="F14" i="12"/>
  <c r="F13" i="12"/>
  <c r="F12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H40" i="12"/>
  <c r="E40" i="12"/>
  <c r="F40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K29" i="10"/>
  <c r="K28" i="10"/>
  <c r="K27" i="10"/>
  <c r="K26" i="10"/>
  <c r="K25" i="10"/>
  <c r="K24" i="10"/>
  <c r="K23" i="10"/>
  <c r="L13" i="9"/>
  <c r="K13" i="9"/>
  <c r="L12" i="9"/>
  <c r="K12" i="9"/>
  <c r="L11" i="9"/>
  <c r="K11" i="9"/>
  <c r="L10" i="9"/>
  <c r="K10" i="9"/>
  <c r="L9" i="9"/>
  <c r="K9" i="9"/>
  <c r="L8" i="9"/>
  <c r="K8" i="9"/>
  <c r="L7" i="9"/>
  <c r="K7" i="9"/>
  <c r="L6" i="9"/>
  <c r="K6" i="9"/>
  <c r="K7" i="10" l="1"/>
  <c r="K6" i="10"/>
  <c r="K5" i="10"/>
  <c r="J4" i="10"/>
  <c r="J8" i="10" s="1"/>
  <c r="I4" i="10"/>
  <c r="I8" i="10" s="1"/>
  <c r="H4" i="10"/>
  <c r="H8" i="10" s="1"/>
  <c r="G4" i="10"/>
  <c r="G8" i="10" s="1"/>
  <c r="F4" i="10"/>
  <c r="F8" i="10" s="1"/>
  <c r="E4" i="10"/>
  <c r="E8" i="10" s="1"/>
  <c r="D4" i="10"/>
  <c r="D8" i="10" s="1"/>
  <c r="K4" i="10" l="1"/>
  <c r="K8" i="10" l="1"/>
  <c r="G5" i="9"/>
  <c r="F5" i="9"/>
  <c r="E5" i="9"/>
  <c r="C5" i="9"/>
  <c r="D13" i="9"/>
  <c r="H13" i="9" s="1"/>
  <c r="D12" i="9"/>
  <c r="L29" i="10" s="1"/>
  <c r="D11" i="9"/>
  <c r="L28" i="10" s="1"/>
  <c r="D10" i="9"/>
  <c r="L27" i="10" s="1"/>
  <c r="D9" i="9"/>
  <c r="L26" i="10" s="1"/>
  <c r="D8" i="9"/>
  <c r="L25" i="10" s="1"/>
  <c r="D7" i="9"/>
  <c r="L24" i="10" s="1"/>
  <c r="D6" i="9"/>
  <c r="L23" i="10" s="1"/>
  <c r="H7" i="9" l="1"/>
  <c r="J7" i="9"/>
  <c r="H11" i="9"/>
  <c r="J11" i="9"/>
  <c r="H8" i="9"/>
  <c r="J8" i="9"/>
  <c r="H12" i="9"/>
  <c r="J12" i="9"/>
  <c r="H9" i="9"/>
  <c r="J9" i="9"/>
  <c r="J13" i="9"/>
  <c r="H6" i="9"/>
  <c r="J6" i="9"/>
  <c r="H10" i="9"/>
  <c r="J10" i="9"/>
  <c r="L5" i="9"/>
  <c r="K5" i="9"/>
  <c r="D5" i="9"/>
  <c r="H5" i="9" l="1"/>
  <c r="L6" i="10"/>
  <c r="L5" i="10"/>
  <c r="L4" i="10"/>
  <c r="J5" i="9"/>
  <c r="L30" i="10" l="1"/>
</calcChain>
</file>

<file path=xl/sharedStrings.xml><?xml version="1.0" encoding="utf-8"?>
<sst xmlns="http://schemas.openxmlformats.org/spreadsheetml/2006/main" count="201" uniqueCount="142">
  <si>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</si>
  <si>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</si>
  <si>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</si>
  <si>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</si>
  <si>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</si>
  <si>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</si>
  <si>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</si>
  <si>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</si>
  <si>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</si>
  <si>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</si>
  <si>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</si>
  <si>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</si>
  <si>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</si>
  <si>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</si>
  <si>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</si>
  <si>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</si>
  <si>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75歳以上</t>
    <rPh sb="2" eb="3">
      <t>サイ</t>
    </rPh>
    <rPh sb="3" eb="5">
      <t>イジョウ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</si>
  <si>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</si>
  <si>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</si>
  <si>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</si>
  <si>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</si>
  <si>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</si>
  <si>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</si>
  <si>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</si>
  <si>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</si>
  <si>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</si>
  <si>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</si>
  <si>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</si>
  <si>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</si>
  <si>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</si>
  <si>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</si>
  <si>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</si>
  <si>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</si>
  <si>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</si>
  <si>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</si>
  <si>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</si>
  <si>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</si>
  <si>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</si>
  <si>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</si>
  <si>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前期（65歳～74歳）</t>
    <rPh sb="0" eb="2">
      <t>ゼンキ</t>
    </rPh>
    <rPh sb="5" eb="6">
      <t>サイ</t>
    </rPh>
    <rPh sb="9" eb="10">
      <t>サイ</t>
    </rPh>
    <phoneticPr fontId="2"/>
  </si>
  <si>
    <t>後期（75歳以上）</t>
    <rPh sb="0" eb="2">
      <t>コウキ</t>
    </rPh>
    <rPh sb="5" eb="6">
      <t>サイ</t>
    </rPh>
    <rPh sb="6" eb="8">
      <t>イジョウ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</si>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</sst>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#,##0_);[Red]\(#,##0\)"/>
    <numFmt numFmtId="178" formatCode="#,##0_ "/>
    <numFmt numFmtId="179" formatCode="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5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2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4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6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38" fontId="15" fillId="0" borderId="45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4" xfId="1" applyFont="1" applyBorder="1" applyAlignment="1">
      <alignment vertical="center"/>
    </xf>
    <xf numFmtId="38" fontId="15" fillId="0" borderId="55" xfId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2" xfId="1" applyFont="1" applyBorder="1" applyAlignment="1">
      <alignment vertical="center"/>
    </xf>
    <xf numFmtId="38" fontId="15" fillId="0" borderId="49" xfId="1" applyFont="1" applyBorder="1" applyAlignment="1">
      <alignment vertical="center" shrinkToFit="1"/>
    </xf>
    <xf numFmtId="38" fontId="15" fillId="0" borderId="61" xfId="1" applyFont="1" applyBorder="1" applyAlignment="1">
      <alignment vertical="center" shrinkToFit="1"/>
    </xf>
    <xf numFmtId="0" fontId="15" fillId="0" borderId="64" xfId="0" applyFont="1" applyBorder="1" applyAlignment="1">
      <alignment vertical="center"/>
    </xf>
    <xf numFmtId="0" fontId="15" fillId="0" borderId="65" xfId="0" applyFont="1" applyBorder="1" applyAlignment="1">
      <alignment vertical="center"/>
    </xf>
    <xf numFmtId="38" fontId="15" fillId="0" borderId="59" xfId="1" applyFont="1" applyBorder="1" applyAlignment="1">
      <alignment vertical="center"/>
    </xf>
    <xf numFmtId="38" fontId="15" fillId="0" borderId="66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68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69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7" xfId="0" applyFill="1" applyBorder="1" applyAlignment="1">
      <alignment horizontal="left" vertical="center"/>
    </xf>
    <xf numFmtId="38" fontId="13" fillId="2" borderId="68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7" xfId="0" applyFill="1" applyBorder="1" applyAlignment="1">
      <alignment horizontal="center" vertical="center"/>
    </xf>
    <xf numFmtId="0" fontId="0" fillId="2" borderId="83" xfId="0" applyFill="1" applyBorder="1" applyAlignment="1">
      <alignment horizontal="center" vertical="center"/>
    </xf>
    <xf numFmtId="0" fontId="0" fillId="2" borderId="83" xfId="0" applyFill="1" applyBorder="1" applyAlignment="1">
      <alignment horizontal="left" vertical="center"/>
    </xf>
    <xf numFmtId="0" fontId="0" fillId="2" borderId="82" xfId="0" applyFill="1" applyBorder="1" applyAlignment="1">
      <alignment horizontal="left" vertical="center"/>
    </xf>
    <xf numFmtId="0" fontId="14" fillId="2" borderId="5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 wrapText="1"/>
    </xf>
    <xf numFmtId="0" fontId="14" fillId="2" borderId="60" xfId="0" applyFont="1" applyFill="1" applyBorder="1" applyAlignment="1">
      <alignment horizontal="center" vertical="center"/>
    </xf>
    <xf numFmtId="0" fontId="14" fillId="2" borderId="52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3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3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78" xfId="1" applyFont="1" applyBorder="1" applyAlignment="1">
      <alignment vertical="center"/>
    </xf>
    <xf numFmtId="176" fontId="13" fillId="0" borderId="77" xfId="1" applyNumberFormat="1" applyFont="1" applyBorder="1" applyAlignment="1">
      <alignment vertical="center"/>
    </xf>
    <xf numFmtId="178" fontId="13" fillId="0" borderId="78" xfId="1" applyNumberFormat="1" applyFont="1" applyBorder="1" applyAlignment="1">
      <alignment vertical="center"/>
    </xf>
    <xf numFmtId="176" fontId="13" fillId="0" borderId="76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4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4" xfId="1" applyNumberFormat="1" applyFont="1" applyBorder="1" applyAlignment="1">
      <alignment vertical="center"/>
    </xf>
    <xf numFmtId="176" fontId="13" fillId="0" borderId="57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3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38" fontId="15" fillId="0" borderId="86" xfId="1" applyFont="1" applyBorder="1" applyAlignment="1">
      <alignment vertical="center"/>
    </xf>
    <xf numFmtId="176" fontId="15" fillId="0" borderId="87" xfId="0" applyNumberFormat="1" applyFont="1" applyBorder="1" applyAlignment="1">
      <alignment vertical="center"/>
    </xf>
    <xf numFmtId="38" fontId="17" fillId="0" borderId="2" xfId="1" applyFont="1" applyBorder="1" applyAlignment="1">
      <alignment vertical="center"/>
    </xf>
    <xf numFmtId="38" fontId="17" fillId="0" borderId="1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90" xfId="1" applyFont="1" applyBorder="1" applyAlignment="1">
      <alignment vertical="center"/>
    </xf>
    <xf numFmtId="38" fontId="17" fillId="0" borderId="93" xfId="1" applyFont="1" applyBorder="1" applyAlignment="1">
      <alignment vertical="center"/>
    </xf>
    <xf numFmtId="38" fontId="17" fillId="0" borderId="94" xfId="1" applyFont="1" applyBorder="1" applyAlignment="1">
      <alignment vertical="center"/>
    </xf>
    <xf numFmtId="38" fontId="17" fillId="0" borderId="91" xfId="1" applyFont="1" applyBorder="1" applyAlignment="1">
      <alignment vertical="center"/>
    </xf>
    <xf numFmtId="179" fontId="0" fillId="2" borderId="25" xfId="0" applyNumberFormat="1" applyFill="1" applyBorder="1" applyAlignment="1">
      <alignment horizontal="center" vertical="center" wrapText="1"/>
    </xf>
    <xf numFmtId="179" fontId="0" fillId="2" borderId="52" xfId="0" applyNumberFormat="1" applyFill="1" applyBorder="1" applyAlignment="1">
      <alignment horizontal="center" vertical="center" wrapText="1"/>
    </xf>
    <xf numFmtId="179" fontId="0" fillId="2" borderId="50" xfId="0" applyNumberFormat="1" applyFill="1" applyBorder="1" applyAlignment="1">
      <alignment horizontal="center" vertical="center" wrapText="1"/>
    </xf>
    <xf numFmtId="179" fontId="0" fillId="2" borderId="21" xfId="0" applyNumberFormat="1" applyFill="1" applyBorder="1" applyAlignment="1">
      <alignment horizontal="center" vertical="center" wrapText="1"/>
    </xf>
    <xf numFmtId="0" fontId="0" fillId="2" borderId="18" xfId="0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12" fillId="2" borderId="72" xfId="0" applyFont="1" applyFill="1" applyBorder="1" applyAlignment="1">
      <alignment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86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176" fontId="15" fillId="0" borderId="20" xfId="0" applyNumberFormat="1" applyFont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 shrinkToFit="1"/>
    </xf>
    <xf numFmtId="0" fontId="12" fillId="2" borderId="72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0" fillId="2" borderId="18" xfId="0" applyFill="1" applyBorder="1" applyAlignment="1">
      <alignment horizontal="left" vertical="center"/>
    </xf>
    <xf numFmtId="0" fontId="0" fillId="2" borderId="18" xfId="0" applyFill="1" applyBorder="1" applyAlignment="1">
      <alignment horizontal="center" vertical="center"/>
    </xf>
    <xf numFmtId="0" fontId="0" fillId="2" borderId="88" xfId="0" applyFill="1" applyBorder="1" applyAlignment="1">
      <alignment horizontal="left" vertical="center"/>
    </xf>
    <xf numFmtId="0" fontId="0" fillId="2" borderId="92" xfId="0" applyFill="1" applyBorder="1" applyAlignment="1">
      <alignment horizontal="left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74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1" fillId="2" borderId="75" xfId="0" applyFont="1" applyFill="1" applyBorder="1" applyAlignment="1">
      <alignment horizontal="left" vertical="center" shrinkToFit="1"/>
    </xf>
    <xf numFmtId="0" fontId="1" fillId="2" borderId="76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58" xfId="0" applyFont="1" applyFill="1" applyBorder="1" applyAlignment="1">
      <alignment horizontal="left" vertical="center" shrinkToFit="1"/>
    </xf>
    <xf numFmtId="0" fontId="0" fillId="2" borderId="9" xfId="0" applyFont="1" applyFill="1" applyBorder="1" applyAlignment="1">
      <alignment horizontal="left" vertical="center" shrinkToFit="1"/>
    </xf>
    <xf numFmtId="0" fontId="0" fillId="2" borderId="58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3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 shrinkToFit="1"/>
    </xf>
    <xf numFmtId="0" fontId="0" fillId="2" borderId="53" xfId="0" applyFill="1" applyBorder="1" applyAlignment="1">
      <alignment horizontal="center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25" xfId="0" applyFont="1" applyFill="1" applyBorder="1" applyAlignment="1">
      <alignment horizontal="center" vertical="center" textRotation="255"/>
    </xf>
    <xf numFmtId="0" fontId="0" fillId="2" borderId="15" xfId="0" applyFont="1" applyFill="1" applyBorder="1" applyAlignment="1">
      <alignment horizontal="left" vertical="center" shrinkToFit="1"/>
    </xf>
    <xf numFmtId="0" fontId="0" fillId="2" borderId="57" xfId="0" applyFont="1" applyFill="1" applyBorder="1" applyAlignment="1">
      <alignment horizontal="left" vertical="center" shrinkToFit="1"/>
    </xf>
    <xf numFmtId="0" fontId="0" fillId="2" borderId="4" xfId="0" applyFill="1" applyBorder="1" applyAlignment="1">
      <alignment horizontal="center" vertical="center"/>
    </xf>
    <xf numFmtId="0" fontId="0" fillId="2" borderId="7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44" xfId="0" applyFont="1" applyFill="1" applyBorder="1" applyAlignment="1">
      <alignment horizontal="center" vertical="center" textRotation="255" shrinkToFit="1"/>
    </xf>
    <xf numFmtId="0" fontId="1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0" fillId="2" borderId="50" xfId="0" applyFont="1" applyFill="1" applyBorder="1" applyAlignment="1">
      <alignment horizontal="center" vertical="center" textRotation="255"/>
    </xf>
    <xf numFmtId="0" fontId="1" fillId="2" borderId="53" xfId="0" applyFont="1" applyFill="1" applyBorder="1" applyAlignment="1">
      <alignment horizontal="center" vertical="center" textRotation="255"/>
    </xf>
    <xf numFmtId="0" fontId="14" fillId="2" borderId="10" xfId="0" applyFont="1" applyFill="1" applyBorder="1" applyAlignment="1">
      <alignment horizontal="center" vertical="center"/>
    </xf>
    <xf numFmtId="0" fontId="14" fillId="2" borderId="58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51" xfId="0" applyFont="1" applyFill="1" applyBorder="1" applyAlignment="1">
      <alignment horizontal="center" vertical="center"/>
    </xf>
    <xf numFmtId="0" fontId="14" fillId="2" borderId="5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人口統計!$J$4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人口統計!$J$6:$J$13</c:f>
            </c:numRef>
          </c:val>
        </c:ser>
        <c:ser>
          <c:idx val="6"/>
          <c:order val="1"/>
          <c:tx>
            <c:strRef>
              <c:f>人口統計!$G$3:$G$4</c:f>
              <c:strCache>
                <c:ptCount val="2"/>
                <c:pt idx="0">
                  <c:v>40歳～64歳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3.3444816053511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59775</c:v>
                </c:pt>
                <c:pt idx="1">
                  <c:v>29522</c:v>
                </c:pt>
                <c:pt idx="2">
                  <c:v>15896</c:v>
                </c:pt>
                <c:pt idx="3">
                  <c:v>10195</c:v>
                </c:pt>
                <c:pt idx="4">
                  <c:v>14325</c:v>
                </c:pt>
                <c:pt idx="5">
                  <c:v>32438</c:v>
                </c:pt>
                <c:pt idx="6">
                  <c:v>42747</c:v>
                </c:pt>
                <c:pt idx="7">
                  <c:v>18044</c:v>
                </c:pt>
              </c:numCache>
            </c:numRef>
          </c:val>
        </c:ser>
        <c:ser>
          <c:idx val="3"/>
          <c:order val="2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23634</c:v>
                </c:pt>
                <c:pt idx="1">
                  <c:v>15087</c:v>
                </c:pt>
                <c:pt idx="2">
                  <c:v>9168</c:v>
                </c:pt>
                <c:pt idx="3">
                  <c:v>4869</c:v>
                </c:pt>
                <c:pt idx="4">
                  <c:v>6774</c:v>
                </c:pt>
                <c:pt idx="5">
                  <c:v>15078</c:v>
                </c:pt>
                <c:pt idx="6">
                  <c:v>24185</c:v>
                </c:pt>
                <c:pt idx="7">
                  <c:v>9659</c:v>
                </c:pt>
              </c:numCache>
            </c:numRef>
          </c:val>
        </c:ser>
        <c:ser>
          <c:idx val="4"/>
          <c:order val="3"/>
          <c:tx>
            <c:strRef>
              <c:f>人口統計!$F$4</c:f>
              <c:strCache>
                <c:ptCount val="1"/>
                <c:pt idx="0">
                  <c:v>75歳以上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0"/>
                  <c:y val="-6.6889632107023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6878692375918974E-17"/>
                  <c:y val="-6.688963210702422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19177</c:v>
                </c:pt>
                <c:pt idx="1">
                  <c:v>14845</c:v>
                </c:pt>
                <c:pt idx="2">
                  <c:v>9305</c:v>
                </c:pt>
                <c:pt idx="3">
                  <c:v>4554</c:v>
                </c:pt>
                <c:pt idx="4">
                  <c:v>7313</c:v>
                </c:pt>
                <c:pt idx="5">
                  <c:v>15808</c:v>
                </c:pt>
                <c:pt idx="6">
                  <c:v>24532</c:v>
                </c:pt>
                <c:pt idx="7">
                  <c:v>10748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74028456"/>
        <c:axId val="274031200"/>
      </c:barChart>
      <c:lineChart>
        <c:grouping val="standard"/>
        <c:varyColors val="0"/>
        <c:ser>
          <c:idx val="1"/>
          <c:order val="4"/>
          <c:tx>
            <c:strRef>
              <c:f>人口統計!$H$3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人口統計!$H$6:$H$13</c:f>
              <c:numCache>
                <c:formatCode>0.0%</c:formatCode>
                <c:ptCount val="8"/>
                <c:pt idx="0">
                  <c:v>0.23165122721960088</c:v>
                </c:pt>
                <c:pt idx="1">
                  <c:v>0.31671728020146656</c:v>
                </c:pt>
                <c:pt idx="2">
                  <c:v>0.35143156092456956</c:v>
                </c:pt>
                <c:pt idx="3">
                  <c:v>0.29541037055614772</c:v>
                </c:pt>
                <c:pt idx="4">
                  <c:v>0.30665244459924246</c:v>
                </c:pt>
                <c:pt idx="5">
                  <c:v>0.3041726987128352</c:v>
                </c:pt>
                <c:pt idx="6">
                  <c:v>0.3428167309370338</c:v>
                </c:pt>
                <c:pt idx="7">
                  <c:v>0.34214100092212257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033160"/>
        <c:axId val="274030416"/>
      </c:lineChart>
      <c:catAx>
        <c:axId val="2740284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274031200"/>
        <c:crosses val="autoZero"/>
        <c:auto val="1"/>
        <c:lblAlgn val="ctr"/>
        <c:lblOffset val="100"/>
        <c:noMultiLvlLbl val="0"/>
      </c:catAx>
      <c:valAx>
        <c:axId val="27403120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274028456"/>
        <c:crosses val="autoZero"/>
        <c:crossBetween val="between"/>
      </c:valAx>
      <c:valAx>
        <c:axId val="274030416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274033160"/>
        <c:crosses val="max"/>
        <c:crossBetween val="between"/>
      </c:valAx>
      <c:catAx>
        <c:axId val="274033160"/>
        <c:scaling>
          <c:orientation val="minMax"/>
        </c:scaling>
        <c:delete val="1"/>
        <c:axPos val="b"/>
        <c:majorTickMark val="out"/>
        <c:minorTickMark val="none"/>
        <c:tickLblPos val="nextTo"/>
        <c:crossAx val="274030416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'給付状況（3-2）'!$C$37:$D$39</c:f>
              <c:strCache>
                <c:ptCount val="3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介護療養型医療施設</c:v>
                </c:pt>
              </c:strCache>
            </c:strRef>
          </c:cat>
          <c:val>
            <c:numRef>
              <c:f>'給付状況（3-2）'!$E$37:$E$39</c:f>
              <c:numCache>
                <c:formatCode>#,##0_);[Red]\(#,##0\)</c:formatCode>
                <c:ptCount val="3"/>
                <c:pt idx="0">
                  <c:v>3649</c:v>
                </c:pt>
                <c:pt idx="1">
                  <c:v>2693</c:v>
                </c:pt>
                <c:pt idx="2">
                  <c:v>519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'給付状況（3-2）'!$C$37:$D$39</c:f>
              <c:strCache>
                <c:ptCount val="3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介護療養型医療施設</c:v>
                </c:pt>
              </c:strCache>
            </c:strRef>
          </c:cat>
          <c:val>
            <c:numRef>
              <c:f>'給付状況（3-2）'!$G$37:$G$39</c:f>
              <c:numCache>
                <c:formatCode>#,##0_ </c:formatCode>
                <c:ptCount val="3"/>
                <c:pt idx="0">
                  <c:v>967437.90000000014</c:v>
                </c:pt>
                <c:pt idx="1">
                  <c:v>801365.83</c:v>
                </c:pt>
                <c:pt idx="2">
                  <c:v>194196.94999999998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'給付状況（3-2）'!$C$27:$D$36</c:f>
              <c:strCache>
                <c:ptCount val="10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看護小規模多機能型居宅介護</c:v>
                </c:pt>
              </c:strCache>
            </c:strRef>
          </c:cat>
          <c:val>
            <c:numRef>
              <c:f>'給付状況（3-2）'!$G$27:$G$36</c:f>
              <c:numCache>
                <c:formatCode>#,##0_ </c:formatCode>
                <c:ptCount val="10"/>
                <c:pt idx="0">
                  <c:v>15065.9</c:v>
                </c:pt>
                <c:pt idx="1">
                  <c:v>485.08</c:v>
                </c:pt>
                <c:pt idx="2">
                  <c:v>24894.34</c:v>
                </c:pt>
                <c:pt idx="3">
                  <c:v>128.86000000000001</c:v>
                </c:pt>
                <c:pt idx="4">
                  <c:v>115260.81</c:v>
                </c:pt>
                <c:pt idx="5">
                  <c:v>7824.09</c:v>
                </c:pt>
                <c:pt idx="6">
                  <c:v>524634.44000000006</c:v>
                </c:pt>
                <c:pt idx="7">
                  <c:v>8324.0499999999993</c:v>
                </c:pt>
                <c:pt idx="8">
                  <c:v>5662.08</c:v>
                </c:pt>
                <c:pt idx="9">
                  <c:v>4073.3599999999997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5813912"/>
        <c:axId val="275813520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'給付状況（3-2）'!$C$27:$D$36</c:f>
              <c:strCache>
                <c:ptCount val="10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看護小規模多機能型居宅介護</c:v>
                </c:pt>
              </c:strCache>
            </c:strRef>
          </c:cat>
          <c:val>
            <c:numRef>
              <c:f>'給付状況（3-2）'!$E$27:$E$36</c:f>
              <c:numCache>
                <c:formatCode>#,##0_);[Red]\(#,##0\)</c:formatCode>
                <c:ptCount val="10"/>
                <c:pt idx="0">
                  <c:v>113</c:v>
                </c:pt>
                <c:pt idx="1">
                  <c:v>3</c:v>
                </c:pt>
                <c:pt idx="2">
                  <c:v>171</c:v>
                </c:pt>
                <c:pt idx="3">
                  <c:v>4</c:v>
                </c:pt>
                <c:pt idx="4">
                  <c:v>542</c:v>
                </c:pt>
                <c:pt idx="5">
                  <c:v>127</c:v>
                </c:pt>
                <c:pt idx="6">
                  <c:v>1922</c:v>
                </c:pt>
                <c:pt idx="7">
                  <c:v>34</c:v>
                </c:pt>
                <c:pt idx="8">
                  <c:v>27</c:v>
                </c:pt>
                <c:pt idx="9">
                  <c:v>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5819008"/>
        <c:axId val="275813128"/>
      </c:lineChart>
      <c:catAx>
        <c:axId val="275819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275813128"/>
        <c:crosses val="autoZero"/>
        <c:auto val="1"/>
        <c:lblAlgn val="ctr"/>
        <c:lblOffset val="100"/>
        <c:noMultiLvlLbl val="0"/>
      </c:catAx>
      <c:valAx>
        <c:axId val="27581312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275819008"/>
        <c:crosses val="autoZero"/>
        <c:crossBetween val="between"/>
      </c:valAx>
      <c:valAx>
        <c:axId val="275813520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275813912"/>
        <c:crosses val="max"/>
        <c:crossBetween val="between"/>
      </c:valAx>
      <c:catAx>
        <c:axId val="275813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581352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17411.457783641163</c:v>
                </c:pt>
                <c:pt idx="1">
                  <c:v>29185.663047054943</c:v>
                </c:pt>
                <c:pt idx="2">
                  <c:v>86514.446061782292</c:v>
                </c:pt>
                <c:pt idx="3">
                  <c:v>110828.76155785935</c:v>
                </c:pt>
                <c:pt idx="4">
                  <c:v>144636.51356080489</c:v>
                </c:pt>
                <c:pt idx="5">
                  <c:v>168542.1618903972</c:v>
                </c:pt>
                <c:pt idx="6">
                  <c:v>193924.28879310345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6160496"/>
        <c:axId val="275811952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3032</c:v>
                </c:pt>
                <c:pt idx="1">
                  <c:v>3039</c:v>
                </c:pt>
                <c:pt idx="2">
                  <c:v>6183</c:v>
                </c:pt>
                <c:pt idx="3">
                  <c:v>3569</c:v>
                </c:pt>
                <c:pt idx="4">
                  <c:v>2286</c:v>
                </c:pt>
                <c:pt idx="5">
                  <c:v>1989</c:v>
                </c:pt>
                <c:pt idx="6">
                  <c:v>928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5812344"/>
        <c:axId val="275819400"/>
      </c:lineChart>
      <c:catAx>
        <c:axId val="275812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75819400"/>
        <c:crosses val="autoZero"/>
        <c:auto val="1"/>
        <c:lblAlgn val="ctr"/>
        <c:lblOffset val="100"/>
        <c:noMultiLvlLbl val="0"/>
      </c:catAx>
      <c:valAx>
        <c:axId val="27581940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275812344"/>
        <c:crosses val="autoZero"/>
        <c:crossBetween val="between"/>
      </c:valAx>
      <c:valAx>
        <c:axId val="275811952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276160496"/>
        <c:crosses val="max"/>
        <c:crossBetween val="between"/>
      </c:valAx>
      <c:catAx>
        <c:axId val="276160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5811952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50030</c:v>
                </c:pt>
                <c:pt idx="1">
                  <c:v>104730</c:v>
                </c:pt>
                <c:pt idx="2">
                  <c:v>166920</c:v>
                </c:pt>
                <c:pt idx="3">
                  <c:v>196160</c:v>
                </c:pt>
                <c:pt idx="4">
                  <c:v>269310</c:v>
                </c:pt>
                <c:pt idx="5">
                  <c:v>308060</c:v>
                </c:pt>
                <c:pt idx="6">
                  <c:v>360650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6159712"/>
        <c:axId val="276156576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17411.457783641163</c:v>
                </c:pt>
                <c:pt idx="1">
                  <c:v>29185.663047054943</c:v>
                </c:pt>
                <c:pt idx="2">
                  <c:v>86514.446061782292</c:v>
                </c:pt>
                <c:pt idx="3">
                  <c:v>110828.76155785935</c:v>
                </c:pt>
                <c:pt idx="4">
                  <c:v>144636.51356080489</c:v>
                </c:pt>
                <c:pt idx="5">
                  <c:v>168542.1618903972</c:v>
                </c:pt>
                <c:pt idx="6">
                  <c:v>193924.28879310345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6156968"/>
        <c:axId val="276158928"/>
      </c:barChart>
      <c:catAx>
        <c:axId val="276159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76156576"/>
        <c:crosses val="autoZero"/>
        <c:auto val="1"/>
        <c:lblAlgn val="ctr"/>
        <c:lblOffset val="100"/>
        <c:noMultiLvlLbl val="0"/>
      </c:catAx>
      <c:valAx>
        <c:axId val="27615657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276159712"/>
        <c:crosses val="autoZero"/>
        <c:crossBetween val="between"/>
      </c:valAx>
      <c:valAx>
        <c:axId val="276158928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276156968"/>
        <c:crosses val="max"/>
        <c:crossBetween val="between"/>
      </c:valAx>
      <c:catAx>
        <c:axId val="276156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6158928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'認定者数（2-1.2）'!$D$4:$J$4</c:f>
              <c:numCache>
                <c:formatCode>#,##0_);[Red]\(#,##0\)</c:formatCode>
                <c:ptCount val="7"/>
                <c:pt idx="0">
                  <c:v>7661</c:v>
                </c:pt>
                <c:pt idx="1">
                  <c:v>5148</c:v>
                </c:pt>
                <c:pt idx="2">
                  <c:v>8517</c:v>
                </c:pt>
                <c:pt idx="3">
                  <c:v>5132</c:v>
                </c:pt>
                <c:pt idx="4">
                  <c:v>4272</c:v>
                </c:pt>
                <c:pt idx="5">
                  <c:v>5224</c:v>
                </c:pt>
                <c:pt idx="6">
                  <c:v>3134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'認定者数（2-1.2）'!$D$5:$J$5</c:f>
              <c:numCache>
                <c:formatCode>#,##0_);[Red]\(#,##0\)</c:formatCode>
                <c:ptCount val="7"/>
                <c:pt idx="0">
                  <c:v>990</c:v>
                </c:pt>
                <c:pt idx="1">
                  <c:v>752</c:v>
                </c:pt>
                <c:pt idx="2">
                  <c:v>823</c:v>
                </c:pt>
                <c:pt idx="3">
                  <c:v>614</c:v>
                </c:pt>
                <c:pt idx="4">
                  <c:v>508</c:v>
                </c:pt>
                <c:pt idx="5">
                  <c:v>510</c:v>
                </c:pt>
                <c:pt idx="6">
                  <c:v>341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'認定者数（2-1.2）'!$D$6:$J$6</c:f>
              <c:numCache>
                <c:formatCode>#,##0_);[Red]\(#,##0\)</c:formatCode>
                <c:ptCount val="7"/>
                <c:pt idx="0">
                  <c:v>6671</c:v>
                </c:pt>
                <c:pt idx="1">
                  <c:v>4396</c:v>
                </c:pt>
                <c:pt idx="2">
                  <c:v>7694</c:v>
                </c:pt>
                <c:pt idx="3">
                  <c:v>4518</c:v>
                </c:pt>
                <c:pt idx="4">
                  <c:v>3764</c:v>
                </c:pt>
                <c:pt idx="5">
                  <c:v>4714</c:v>
                </c:pt>
                <c:pt idx="6">
                  <c:v>2793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'認定者数（2-1.2）'!$D$22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'認定者数（2-1.2）'!$D$23:$D$30</c:f>
              <c:numCache>
                <c:formatCode>#,##0_);[Red]\(#,##0\)</c:formatCode>
                <c:ptCount val="8"/>
                <c:pt idx="0">
                  <c:v>1235</c:v>
                </c:pt>
                <c:pt idx="1">
                  <c:v>1120</c:v>
                </c:pt>
                <c:pt idx="2">
                  <c:v>796</c:v>
                </c:pt>
                <c:pt idx="3">
                  <c:v>241</c:v>
                </c:pt>
                <c:pt idx="4">
                  <c:v>411</c:v>
                </c:pt>
                <c:pt idx="5">
                  <c:v>754</c:v>
                </c:pt>
                <c:pt idx="6">
                  <c:v>2569</c:v>
                </c:pt>
                <c:pt idx="7">
                  <c:v>535</c:v>
                </c:pt>
              </c:numCache>
            </c:numRef>
          </c:val>
        </c:ser>
        <c:ser>
          <c:idx val="1"/>
          <c:order val="1"/>
          <c:tx>
            <c:strRef>
              <c:f>'認定者数（2-1.2）'!$E$22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'認定者数（2-1.2）'!$E$23:$E$30</c:f>
              <c:numCache>
                <c:formatCode>#,##0_);[Red]\(#,##0\)</c:formatCode>
                <c:ptCount val="8"/>
                <c:pt idx="0">
                  <c:v>804</c:v>
                </c:pt>
                <c:pt idx="1">
                  <c:v>869</c:v>
                </c:pt>
                <c:pt idx="2">
                  <c:v>471</c:v>
                </c:pt>
                <c:pt idx="3">
                  <c:v>170</c:v>
                </c:pt>
                <c:pt idx="4">
                  <c:v>275</c:v>
                </c:pt>
                <c:pt idx="5">
                  <c:v>657</c:v>
                </c:pt>
                <c:pt idx="6">
                  <c:v>1509</c:v>
                </c:pt>
                <c:pt idx="7">
                  <c:v>393</c:v>
                </c:pt>
              </c:numCache>
            </c:numRef>
          </c:val>
        </c:ser>
        <c:ser>
          <c:idx val="2"/>
          <c:order val="2"/>
          <c:tx>
            <c:strRef>
              <c:f>'認定者数（2-1.2）'!$F$22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'認定者数（2-1.2）'!$F$23:$F$30</c:f>
              <c:numCache>
                <c:formatCode>#,##0_);[Red]\(#,##0\)</c:formatCode>
                <c:ptCount val="8"/>
                <c:pt idx="0">
                  <c:v>1209</c:v>
                </c:pt>
                <c:pt idx="1">
                  <c:v>1187</c:v>
                </c:pt>
                <c:pt idx="2">
                  <c:v>879</c:v>
                </c:pt>
                <c:pt idx="3">
                  <c:v>344</c:v>
                </c:pt>
                <c:pt idx="4">
                  <c:v>492</c:v>
                </c:pt>
                <c:pt idx="5">
                  <c:v>1374</c:v>
                </c:pt>
                <c:pt idx="6">
                  <c:v>2298</c:v>
                </c:pt>
                <c:pt idx="7">
                  <c:v>734</c:v>
                </c:pt>
              </c:numCache>
            </c:numRef>
          </c:val>
        </c:ser>
        <c:ser>
          <c:idx val="3"/>
          <c:order val="3"/>
          <c:tx>
            <c:strRef>
              <c:f>'認定者数（2-1.2）'!$G$22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'認定者数（2-1.2）'!$G$23:$G$30</c:f>
              <c:numCache>
                <c:formatCode>#,##0_);[Red]\(#,##0\)</c:formatCode>
                <c:ptCount val="8"/>
                <c:pt idx="0">
                  <c:v>776</c:v>
                </c:pt>
                <c:pt idx="1">
                  <c:v>668</c:v>
                </c:pt>
                <c:pt idx="2">
                  <c:v>544</c:v>
                </c:pt>
                <c:pt idx="3">
                  <c:v>225</c:v>
                </c:pt>
                <c:pt idx="4">
                  <c:v>328</c:v>
                </c:pt>
                <c:pt idx="5">
                  <c:v>637</c:v>
                </c:pt>
                <c:pt idx="6">
                  <c:v>1528</c:v>
                </c:pt>
                <c:pt idx="7">
                  <c:v>426</c:v>
                </c:pt>
              </c:numCache>
            </c:numRef>
          </c:val>
        </c:ser>
        <c:ser>
          <c:idx val="4"/>
          <c:order val="4"/>
          <c:tx>
            <c:strRef>
              <c:f>'認定者数（2-1.2）'!$H$22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'認定者数（2-1.2）'!$H$23:$H$30</c:f>
              <c:numCache>
                <c:formatCode>#,##0_);[Red]\(#,##0\)</c:formatCode>
                <c:ptCount val="8"/>
                <c:pt idx="0">
                  <c:v>630</c:v>
                </c:pt>
                <c:pt idx="1">
                  <c:v>556</c:v>
                </c:pt>
                <c:pt idx="2">
                  <c:v>434</c:v>
                </c:pt>
                <c:pt idx="3">
                  <c:v>182</c:v>
                </c:pt>
                <c:pt idx="4">
                  <c:v>287</c:v>
                </c:pt>
                <c:pt idx="5">
                  <c:v>651</c:v>
                </c:pt>
                <c:pt idx="6">
                  <c:v>1171</c:v>
                </c:pt>
                <c:pt idx="7">
                  <c:v>361</c:v>
                </c:pt>
              </c:numCache>
            </c:numRef>
          </c:val>
        </c:ser>
        <c:ser>
          <c:idx val="5"/>
          <c:order val="5"/>
          <c:tx>
            <c:strRef>
              <c:f>'認定者数（2-1.2）'!$I$22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'認定者数（2-1.2）'!$I$23:$I$30</c:f>
              <c:numCache>
                <c:formatCode>#,##0_);[Red]\(#,##0\)</c:formatCode>
                <c:ptCount val="8"/>
                <c:pt idx="0">
                  <c:v>889</c:v>
                </c:pt>
                <c:pt idx="1">
                  <c:v>672</c:v>
                </c:pt>
                <c:pt idx="2">
                  <c:v>478</c:v>
                </c:pt>
                <c:pt idx="3">
                  <c:v>180</c:v>
                </c:pt>
                <c:pt idx="4">
                  <c:v>333</c:v>
                </c:pt>
                <c:pt idx="5">
                  <c:v>747</c:v>
                </c:pt>
                <c:pt idx="6">
                  <c:v>1394</c:v>
                </c:pt>
                <c:pt idx="7">
                  <c:v>531</c:v>
                </c:pt>
              </c:numCache>
            </c:numRef>
          </c:val>
        </c:ser>
        <c:ser>
          <c:idx val="6"/>
          <c:order val="6"/>
          <c:tx>
            <c:strRef>
              <c:f>'認定者数（2-1.2）'!$J$22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'認定者数（2-1.2）'!$J$23:$J$30</c:f>
              <c:numCache>
                <c:formatCode>#,##0_);[Red]\(#,##0\)</c:formatCode>
                <c:ptCount val="8"/>
                <c:pt idx="0">
                  <c:v>540</c:v>
                </c:pt>
                <c:pt idx="1">
                  <c:v>448</c:v>
                </c:pt>
                <c:pt idx="2">
                  <c:v>274</c:v>
                </c:pt>
                <c:pt idx="3">
                  <c:v>157</c:v>
                </c:pt>
                <c:pt idx="4">
                  <c:v>178</c:v>
                </c:pt>
                <c:pt idx="5">
                  <c:v>366</c:v>
                </c:pt>
                <c:pt idx="6">
                  <c:v>834</c:v>
                </c:pt>
                <c:pt idx="7">
                  <c:v>337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4034728"/>
        <c:axId val="274032376"/>
      </c:barChart>
      <c:lineChart>
        <c:grouping val="standard"/>
        <c:varyColors val="0"/>
        <c:ser>
          <c:idx val="7"/>
          <c:order val="7"/>
          <c:tx>
            <c:strRef>
              <c:f>'認定者数（2-1.2）'!$L$22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'認定者数（2-1.2）'!$B$23:$C$29</c:f>
              <c:strCache>
                <c:ptCount val="7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</c:strCache>
            </c:strRef>
          </c:cat>
          <c:val>
            <c:numRef>
              <c:f>'認定者数（2-1.2）'!$L$23:$L$30</c:f>
              <c:numCache>
                <c:formatCode>0.0%</c:formatCode>
                <c:ptCount val="8"/>
                <c:pt idx="0">
                  <c:v>0.14208964985634534</c:v>
                </c:pt>
                <c:pt idx="1">
                  <c:v>0.18441801416544168</c:v>
                </c:pt>
                <c:pt idx="2">
                  <c:v>0.20981973691333297</c:v>
                </c:pt>
                <c:pt idx="3">
                  <c:v>0.15907884962326224</c:v>
                </c:pt>
                <c:pt idx="4">
                  <c:v>0.16355505075601617</c:v>
                </c:pt>
                <c:pt idx="5">
                  <c:v>0.16790778993718836</c:v>
                </c:pt>
                <c:pt idx="6">
                  <c:v>0.2320134655253813</c:v>
                </c:pt>
                <c:pt idx="7">
                  <c:v>0.16254226490909982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033552"/>
        <c:axId val="274031592"/>
      </c:lineChart>
      <c:catAx>
        <c:axId val="274034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274032376"/>
        <c:crosses val="autoZero"/>
        <c:auto val="1"/>
        <c:lblAlgn val="ctr"/>
        <c:lblOffset val="100"/>
        <c:noMultiLvlLbl val="0"/>
      </c:catAx>
      <c:valAx>
        <c:axId val="27403237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274034728"/>
        <c:crosses val="autoZero"/>
        <c:crossBetween val="between"/>
      </c:valAx>
      <c:valAx>
        <c:axId val="274031592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274033552"/>
        <c:crosses val="max"/>
        <c:crossBetween val="between"/>
      </c:valAx>
      <c:catAx>
        <c:axId val="2740335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403159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0.63248623464633624</c:v>
                </c:pt>
                <c:pt idx="1">
                  <c:v>0.63459807073954988</c:v>
                </c:pt>
                <c:pt idx="2">
                  <c:v>0.65818392134181603</c:v>
                </c:pt>
                <c:pt idx="3">
                  <c:v>0.61204301075268819</c:v>
                </c:pt>
                <c:pt idx="4">
                  <c:v>0.63360881542699721</c:v>
                </c:pt>
                <c:pt idx="5">
                  <c:v>0.61622013034033307</c:v>
                </c:pt>
                <c:pt idx="6">
                  <c:v>0.63304142809026609</c:v>
                </c:pt>
                <c:pt idx="7">
                  <c:v>0.6427972241287272</c:v>
                </c:pt>
                <c:pt idx="8">
                  <c:v>0.58668548576805457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0.15950868276154173</c:v>
                </c:pt>
                <c:pt idx="1">
                  <c:v>0.18456591639871384</c:v>
                </c:pt>
                <c:pt idx="2">
                  <c:v>0.17755928282244071</c:v>
                </c:pt>
                <c:pt idx="3">
                  <c:v>0.17978494623655913</c:v>
                </c:pt>
                <c:pt idx="4">
                  <c:v>0.14765840220385676</c:v>
                </c:pt>
                <c:pt idx="5">
                  <c:v>0.15894279507603187</c:v>
                </c:pt>
                <c:pt idx="6">
                  <c:v>0.11906365779723813</c:v>
                </c:pt>
                <c:pt idx="7">
                  <c:v>0.14474185922367117</c:v>
                </c:pt>
                <c:pt idx="8">
                  <c:v>0.16960715125852741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6.2706480304955528E-2</c:v>
                </c:pt>
                <c:pt idx="1">
                  <c:v>4.0257234726688101E-2</c:v>
                </c:pt>
                <c:pt idx="2">
                  <c:v>3.3834586466165412E-2</c:v>
                </c:pt>
                <c:pt idx="3">
                  <c:v>7.3763440860215052E-2</c:v>
                </c:pt>
                <c:pt idx="4">
                  <c:v>2.7548209366391185E-2</c:v>
                </c:pt>
                <c:pt idx="5">
                  <c:v>8.2548877624909492E-2</c:v>
                </c:pt>
                <c:pt idx="6">
                  <c:v>8.4540249242169074E-2</c:v>
                </c:pt>
                <c:pt idx="7">
                  <c:v>7.984442919240449E-2</c:v>
                </c:pt>
                <c:pt idx="8">
                  <c:v>5.7398259233121619E-2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0.14529860228716646</c:v>
                </c:pt>
                <c:pt idx="1">
                  <c:v>0.14057877813504824</c:v>
                </c:pt>
                <c:pt idx="2">
                  <c:v>0.1304222093695778</c:v>
                </c:pt>
                <c:pt idx="3">
                  <c:v>0.13440860215053763</c:v>
                </c:pt>
                <c:pt idx="4">
                  <c:v>0.19118457300275482</c:v>
                </c:pt>
                <c:pt idx="5">
                  <c:v>0.14228819695872555</c:v>
                </c:pt>
                <c:pt idx="6">
                  <c:v>0.16335466487032671</c:v>
                </c:pt>
                <c:pt idx="7">
                  <c:v>0.13261648745519714</c:v>
                </c:pt>
                <c:pt idx="8">
                  <c:v>0.18630910374029641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4027280"/>
        <c:axId val="274029240"/>
      </c:barChart>
      <c:catAx>
        <c:axId val="274027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274029240"/>
        <c:crosses val="autoZero"/>
        <c:auto val="1"/>
        <c:lblAlgn val="ctr"/>
        <c:lblOffset val="100"/>
        <c:noMultiLvlLbl val="0"/>
      </c:catAx>
      <c:valAx>
        <c:axId val="274029240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274027280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0.38723442020485832</c:v>
                </c:pt>
                <c:pt idx="1">
                  <c:v>0.37486771478814473</c:v>
                </c:pt>
                <c:pt idx="2">
                  <c:v>0.44411248832663558</c:v>
                </c:pt>
                <c:pt idx="3">
                  <c:v>0.36511564937153501</c:v>
                </c:pt>
                <c:pt idx="4">
                  <c:v>0.36915735766573399</c:v>
                </c:pt>
                <c:pt idx="5">
                  <c:v>0.3886657984795136</c:v>
                </c:pt>
                <c:pt idx="6">
                  <c:v>0.37187134226794255</c:v>
                </c:pt>
                <c:pt idx="7">
                  <c:v>0.39370960086085016</c:v>
                </c:pt>
                <c:pt idx="8">
                  <c:v>0.36320710194307781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3.0844234628809843E-2</c:v>
                </c:pt>
                <c:pt idx="1">
                  <c:v>3.9810886949829274E-2</c:v>
                </c:pt>
                <c:pt idx="2">
                  <c:v>3.5188740865930525E-2</c:v>
                </c:pt>
                <c:pt idx="3">
                  <c:v>3.2549738067623436E-2</c:v>
                </c:pt>
                <c:pt idx="4">
                  <c:v>2.5738251980087945E-2</c:v>
                </c:pt>
                <c:pt idx="5">
                  <c:v>3.067551466914499E-2</c:v>
                </c:pt>
                <c:pt idx="6">
                  <c:v>2.3884821152540762E-2</c:v>
                </c:pt>
                <c:pt idx="7">
                  <c:v>2.7407415490144325E-2</c:v>
                </c:pt>
                <c:pt idx="8">
                  <c:v>3.0769458579836997E-2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0.15398554911675552</c:v>
                </c:pt>
                <c:pt idx="1">
                  <c:v>0.10874527628439848</c:v>
                </c:pt>
                <c:pt idx="2">
                  <c:v>9.3542258475364931E-2</c:v>
                </c:pt>
                <c:pt idx="3">
                  <c:v>0.1916737775603698</c:v>
                </c:pt>
                <c:pt idx="4">
                  <c:v>6.5418402614499466E-2</c:v>
                </c:pt>
                <c:pt idx="5">
                  <c:v>0.17972285898888732</c:v>
                </c:pt>
                <c:pt idx="6">
                  <c:v>0.18052771411535398</c:v>
                </c:pt>
                <c:pt idx="7">
                  <c:v>0.20333520636084407</c:v>
                </c:pt>
                <c:pt idx="8">
                  <c:v>0.11327505631357711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0.42793579604957621</c:v>
                </c:pt>
                <c:pt idx="1">
                  <c:v>0.47657612197762755</c:v>
                </c:pt>
                <c:pt idx="2">
                  <c:v>0.42715651233206892</c:v>
                </c:pt>
                <c:pt idx="3">
                  <c:v>0.41066083500047174</c:v>
                </c:pt>
                <c:pt idx="4">
                  <c:v>0.53968598773967857</c:v>
                </c:pt>
                <c:pt idx="5">
                  <c:v>0.40093582786245419</c:v>
                </c:pt>
                <c:pt idx="6">
                  <c:v>0.42371612246416263</c:v>
                </c:pt>
                <c:pt idx="7">
                  <c:v>0.37554777728816152</c:v>
                </c:pt>
                <c:pt idx="8">
                  <c:v>0.49274838316350811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4030024"/>
        <c:axId val="274030808"/>
      </c:barChart>
      <c:catAx>
        <c:axId val="2740300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274030808"/>
        <c:crosses val="autoZero"/>
        <c:auto val="1"/>
        <c:lblAlgn val="ctr"/>
        <c:lblOffset val="100"/>
        <c:noMultiLvlLbl val="0"/>
      </c:catAx>
      <c:valAx>
        <c:axId val="274030808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274030024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'給付状況（3-2）'!$C$5:$D$15</c:f>
              <c:strCache>
                <c:ptCount val="11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</c:v>
                </c:pt>
                <c:pt idx="9">
                  <c:v>特定施設入居者生活介護</c:v>
                </c:pt>
                <c:pt idx="10">
                  <c:v>福祉用具貸与</c:v>
                </c:pt>
              </c:strCache>
            </c:strRef>
          </c:cat>
          <c:val>
            <c:numRef>
              <c:f>'給付状況（3-2）'!$G$5:$G$15</c:f>
              <c:numCache>
                <c:formatCode>#,##0_ </c:formatCode>
                <c:ptCount val="11"/>
                <c:pt idx="0">
                  <c:v>277089.23</c:v>
                </c:pt>
                <c:pt idx="1">
                  <c:v>11629.790000000003</c:v>
                </c:pt>
                <c:pt idx="2">
                  <c:v>66736.94</c:v>
                </c:pt>
                <c:pt idx="3">
                  <c:v>10846.32</c:v>
                </c:pt>
                <c:pt idx="4">
                  <c:v>41018.31</c:v>
                </c:pt>
                <c:pt idx="5">
                  <c:v>621554.31999999995</c:v>
                </c:pt>
                <c:pt idx="6">
                  <c:v>264728.44000000006</c:v>
                </c:pt>
                <c:pt idx="7">
                  <c:v>139938.5</c:v>
                </c:pt>
                <c:pt idx="8">
                  <c:v>16764.849999999999</c:v>
                </c:pt>
                <c:pt idx="9">
                  <c:v>222241.24000000002</c:v>
                </c:pt>
                <c:pt idx="10">
                  <c:v>103749.90000000001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5816656"/>
        <c:axId val="275818616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'給付状況（3-2）'!$C$5:$D$15</c:f>
              <c:strCache>
                <c:ptCount val="11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</c:v>
                </c:pt>
                <c:pt idx="9">
                  <c:v>特定施設入居者生活介護</c:v>
                </c:pt>
                <c:pt idx="10">
                  <c:v>福祉用具貸与</c:v>
                </c:pt>
              </c:strCache>
            </c:strRef>
          </c:cat>
          <c:val>
            <c:numRef>
              <c:f>'給付状況（3-2）'!$E$5:$E$15</c:f>
              <c:numCache>
                <c:formatCode>#,##0_);[Red]\(#,##0\)</c:formatCode>
                <c:ptCount val="11"/>
                <c:pt idx="0">
                  <c:v>4927</c:v>
                </c:pt>
                <c:pt idx="1">
                  <c:v>172</c:v>
                </c:pt>
                <c:pt idx="2">
                  <c:v>1468</c:v>
                </c:pt>
                <c:pt idx="3">
                  <c:v>283</c:v>
                </c:pt>
                <c:pt idx="4">
                  <c:v>3071</c:v>
                </c:pt>
                <c:pt idx="5">
                  <c:v>6226</c:v>
                </c:pt>
                <c:pt idx="6">
                  <c:v>3167</c:v>
                </c:pt>
                <c:pt idx="7">
                  <c:v>1290</c:v>
                </c:pt>
                <c:pt idx="8">
                  <c:v>226</c:v>
                </c:pt>
                <c:pt idx="9">
                  <c:v>1069</c:v>
                </c:pt>
                <c:pt idx="10">
                  <c:v>7967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5817440"/>
        <c:axId val="275818224"/>
      </c:lineChart>
      <c:catAx>
        <c:axId val="275817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275818224"/>
        <c:crosses val="autoZero"/>
        <c:auto val="1"/>
        <c:lblAlgn val="ctr"/>
        <c:lblOffset val="100"/>
        <c:noMultiLvlLbl val="0"/>
      </c:catAx>
      <c:valAx>
        <c:axId val="27581822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275817440"/>
        <c:crosses val="autoZero"/>
        <c:crossBetween val="between"/>
      </c:valAx>
      <c:valAx>
        <c:axId val="275818616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275816656"/>
        <c:crosses val="max"/>
        <c:crossBetween val="between"/>
      </c:valAx>
      <c:catAx>
        <c:axId val="2758166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581861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'給付状況（3-2）'!$C$16:$D$26</c:f>
              <c:strCache>
                <c:ptCount val="11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</c:v>
                </c:pt>
                <c:pt idx="9">
                  <c:v>介護予防特定施設入居者生活介護</c:v>
                </c:pt>
                <c:pt idx="10">
                  <c:v>介護予防福祉用具貸与</c:v>
                </c:pt>
              </c:strCache>
            </c:strRef>
          </c:cat>
          <c:val>
            <c:numRef>
              <c:f>'給付状況（3-2）'!$G$16:$G$26</c:f>
              <c:numCache>
                <c:formatCode>#,##0_ </c:formatCode>
                <c:ptCount val="11"/>
                <c:pt idx="0">
                  <c:v>1683.7400000000002</c:v>
                </c:pt>
                <c:pt idx="1">
                  <c:v>141.93</c:v>
                </c:pt>
                <c:pt idx="2">
                  <c:v>13294.7</c:v>
                </c:pt>
                <c:pt idx="3">
                  <c:v>3013.1700000000005</c:v>
                </c:pt>
                <c:pt idx="4">
                  <c:v>3929.0699999999997</c:v>
                </c:pt>
                <c:pt idx="5">
                  <c:v>3967.13</c:v>
                </c:pt>
                <c:pt idx="6">
                  <c:v>68079.73</c:v>
                </c:pt>
                <c:pt idx="7">
                  <c:v>2236.2300000000005</c:v>
                </c:pt>
                <c:pt idx="8">
                  <c:v>351.23999999999995</c:v>
                </c:pt>
                <c:pt idx="9">
                  <c:v>20175.030000000002</c:v>
                </c:pt>
                <c:pt idx="10">
                  <c:v>24614.799999999999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5815088"/>
        <c:axId val="275815872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'給付状況（3-2）'!$C$16:$D$26</c:f>
              <c:strCache>
                <c:ptCount val="11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</c:v>
                </c:pt>
                <c:pt idx="9">
                  <c:v>介護予防特定施設入居者生活介護</c:v>
                </c:pt>
                <c:pt idx="10">
                  <c:v>介護予防福祉用具貸与</c:v>
                </c:pt>
              </c:strCache>
            </c:strRef>
          </c:cat>
          <c:val>
            <c:numRef>
              <c:f>'給付状況（3-2）'!$E$16:$E$26</c:f>
              <c:numCache>
                <c:formatCode>#,##0_);[Red]\(#,##0\)</c:formatCode>
                <c:ptCount val="11"/>
                <c:pt idx="0">
                  <c:v>86</c:v>
                </c:pt>
                <c:pt idx="1">
                  <c:v>3</c:v>
                </c:pt>
                <c:pt idx="2">
                  <c:v>438</c:v>
                </c:pt>
                <c:pt idx="3">
                  <c:v>85</c:v>
                </c:pt>
                <c:pt idx="4">
                  <c:v>330</c:v>
                </c:pt>
                <c:pt idx="5">
                  <c:v>142</c:v>
                </c:pt>
                <c:pt idx="6">
                  <c:v>2136</c:v>
                </c:pt>
                <c:pt idx="7">
                  <c:v>60</c:v>
                </c:pt>
                <c:pt idx="8">
                  <c:v>10</c:v>
                </c:pt>
                <c:pt idx="9">
                  <c:v>254</c:v>
                </c:pt>
                <c:pt idx="10">
                  <c:v>3988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5816264"/>
        <c:axId val="275817832"/>
      </c:lineChart>
      <c:catAx>
        <c:axId val="275816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275817832"/>
        <c:crosses val="autoZero"/>
        <c:auto val="1"/>
        <c:lblAlgn val="ctr"/>
        <c:lblOffset val="100"/>
        <c:noMultiLvlLbl val="0"/>
      </c:catAx>
      <c:valAx>
        <c:axId val="27581783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275816264"/>
        <c:crosses val="autoZero"/>
        <c:crossBetween val="between"/>
      </c:valAx>
      <c:valAx>
        <c:axId val="275815872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275815088"/>
        <c:crosses val="max"/>
        <c:crossBetween val="between"/>
      </c:valAx>
      <c:catAx>
        <c:axId val="2758150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581587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/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/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（平成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30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01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8</xdr:col>
      <xdr:colOff>63500</xdr:colOff>
      <xdr:row>38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9</xdr:row>
      <xdr:rowOff>9531</xdr:rowOff>
    </xdr:from>
    <xdr:to>
      <xdr:col>4</xdr:col>
      <xdr:colOff>331088</xdr:colOff>
      <xdr:row>17</xdr:row>
      <xdr:rowOff>98685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9</xdr:row>
      <xdr:rowOff>9530</xdr:rowOff>
    </xdr:from>
    <xdr:to>
      <xdr:col>8</xdr:col>
      <xdr:colOff>169674</xdr:colOff>
      <xdr:row>17</xdr:row>
      <xdr:rowOff>99128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9</xdr:row>
      <xdr:rowOff>28581</xdr:rowOff>
    </xdr:from>
    <xdr:to>
      <xdr:col>11</xdr:col>
      <xdr:colOff>635892</xdr:colOff>
      <xdr:row>17</xdr:row>
      <xdr:rowOff>117735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12</xdr:col>
      <xdr:colOff>0</xdr:colOff>
      <xdr:row>43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40</xdr:row>
      <xdr:rowOff>1</xdr:rowOff>
    </xdr:from>
    <xdr:to>
      <xdr:col>8</xdr:col>
      <xdr:colOff>0</xdr:colOff>
      <xdr:row>51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8</xdr:col>
      <xdr:colOff>0</xdr:colOff>
      <xdr:row>62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51</xdr:row>
      <xdr:rowOff>104775</xdr:rowOff>
    </xdr:from>
    <xdr:to>
      <xdr:col>7</xdr:col>
      <xdr:colOff>47625</xdr:colOff>
      <xdr:row>52</xdr:row>
      <xdr:rowOff>152400</xdr:rowOff>
    </xdr:to>
    <xdr:sp macro="" textlink="">
      <xdr:nvSpPr>
        <xdr:cNvPr id="4" name="テキスト ボックス 3"/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73</xdr:row>
      <xdr:rowOff>0</xdr:rowOff>
    </xdr:from>
    <xdr:to>
      <xdr:col>4</xdr:col>
      <xdr:colOff>0</xdr:colOff>
      <xdr:row>80</xdr:row>
      <xdr:rowOff>253999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73</xdr:row>
      <xdr:rowOff>0</xdr:rowOff>
    </xdr:from>
    <xdr:to>
      <xdr:col>8</xdr:col>
      <xdr:colOff>0</xdr:colOff>
      <xdr:row>80</xdr:row>
      <xdr:rowOff>253999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62</xdr:row>
      <xdr:rowOff>1</xdr:rowOff>
    </xdr:from>
    <xdr:to>
      <xdr:col>7</xdr:col>
      <xdr:colOff>962024</xdr:colOff>
      <xdr:row>73</xdr:row>
      <xdr:rowOff>1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40</xdr:row>
      <xdr:rowOff>114300</xdr:rowOff>
    </xdr:from>
    <xdr:to>
      <xdr:col>7</xdr:col>
      <xdr:colOff>323850</xdr:colOff>
      <xdr:row>41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62</xdr:row>
      <xdr:rowOff>114300</xdr:rowOff>
    </xdr:from>
    <xdr:to>
      <xdr:col>2</xdr:col>
      <xdr:colOff>95250</xdr:colOff>
      <xdr:row>63</xdr:row>
      <xdr:rowOff>161925</xdr:rowOff>
    </xdr:to>
    <xdr:sp macro="" textlink="">
      <xdr:nvSpPr>
        <xdr:cNvPr id="10" name="テキスト ボックス 9"/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62</xdr:row>
      <xdr:rowOff>95250</xdr:rowOff>
    </xdr:from>
    <xdr:to>
      <xdr:col>6</xdr:col>
      <xdr:colOff>952499</xdr:colOff>
      <xdr:row>63</xdr:row>
      <xdr:rowOff>142875</xdr:rowOff>
    </xdr:to>
    <xdr:sp macro="" textlink="">
      <xdr:nvSpPr>
        <xdr:cNvPr id="11" name="テキスト ボックス 10"/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51</xdr:row>
      <xdr:rowOff>123825</xdr:rowOff>
    </xdr:from>
    <xdr:to>
      <xdr:col>2</xdr:col>
      <xdr:colOff>19050</xdr:colOff>
      <xdr:row>52</xdr:row>
      <xdr:rowOff>171450</xdr:rowOff>
    </xdr:to>
    <xdr:sp macro="" textlink="">
      <xdr:nvSpPr>
        <xdr:cNvPr id="14" name="テキスト ボックス 13"/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/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/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/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34.8%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/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27.9%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/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51.8%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/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56.5%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/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53.7%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/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54.7%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/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53.8%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K47"/>
  <sheetViews>
    <sheetView tabSelected="1" view="pageBreakPreview" zoomScale="75" zoomScaleNormal="75" zoomScaleSheetLayoutView="75" workbookViewId="0"/>
  </sheetViews>
  <sheetFormatPr defaultRowHeight="13.5" x14ac:dyDescent="0.15"/>
  <cols>
    <col min="1" max="1" width="9" style="1"/>
    <col min="2" max="2" width="4.375" style="1" customWidth="1"/>
    <col min="3" max="16384" width="9" style="1"/>
  </cols>
  <sheetData>
    <row r="1" spans="3:10" ht="35.25" customHeight="1" x14ac:dyDescent="0.15">
      <c r="J1" s="3"/>
    </row>
    <row r="2" spans="3:10" ht="22.5" customHeight="1" x14ac:dyDescent="0.15"/>
    <row r="3" spans="3:10" s="2" customFormat="1" ht="25.5" customHeight="1" x14ac:dyDescent="0.15"/>
    <row r="4" spans="3:10" ht="21.95" customHeight="1" x14ac:dyDescent="0.15"/>
    <row r="5" spans="3:10" ht="27" customHeight="1" x14ac:dyDescent="0.15">
      <c r="C5" s="4"/>
    </row>
    <row r="6" spans="3:10" ht="21.95" customHeight="1" x14ac:dyDescent="0.15"/>
    <row r="7" spans="3:10" ht="21.95" customHeight="1" x14ac:dyDescent="0.15"/>
    <row r="8" spans="3:10" ht="21.95" customHeight="1" x14ac:dyDescent="0.15"/>
    <row r="9" spans="3:10" ht="21.95" customHeight="1" x14ac:dyDescent="0.15"/>
    <row r="10" spans="3:10" ht="21.95" customHeight="1" x14ac:dyDescent="0.15"/>
    <row r="11" spans="3:10" ht="21.95" customHeight="1" x14ac:dyDescent="0.15"/>
    <row r="12" spans="3:10" ht="21.95" customHeight="1" x14ac:dyDescent="0.15"/>
    <row r="13" spans="3:10" ht="21.95" customHeight="1" x14ac:dyDescent="0.15"/>
    <row r="14" spans="3:10" ht="21.95" customHeight="1" x14ac:dyDescent="0.15"/>
    <row r="15" spans="3:10" ht="21.95" customHeight="1" x14ac:dyDescent="0.15"/>
    <row r="16" spans="3:10" ht="21.95" customHeight="1" x14ac:dyDescent="0.15"/>
    <row r="17" ht="21.95" customHeight="1" x14ac:dyDescent="0.15"/>
    <row r="18" ht="21.95" customHeight="1" x14ac:dyDescent="0.15"/>
    <row r="35" spans="2:11" ht="24.95" customHeight="1" x14ac:dyDescent="0.15"/>
    <row r="36" spans="2:11" ht="24.95" customHeight="1" x14ac:dyDescent="0.15">
      <c r="B36" s="9" t="s">
        <v>4</v>
      </c>
      <c r="C36" s="10"/>
    </row>
    <row r="37" spans="2:11" ht="24.95" customHeight="1" x14ac:dyDescent="0.15">
      <c r="B37" s="9" t="s">
        <v>37</v>
      </c>
      <c r="C37" s="10"/>
    </row>
    <row r="38" spans="2:11" ht="24.95" customHeight="1" x14ac:dyDescent="0.15">
      <c r="B38" s="9" t="s">
        <v>5</v>
      </c>
      <c r="C38" s="10"/>
    </row>
    <row r="39" spans="2:11" ht="24.95" customHeight="1" x14ac:dyDescent="0.15">
      <c r="C39" s="12" t="s">
        <v>43</v>
      </c>
    </row>
    <row r="40" spans="2:11" ht="24.95" customHeight="1" x14ac:dyDescent="0.15">
      <c r="B40" s="9" t="s">
        <v>38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5" customHeight="1" x14ac:dyDescent="0.15">
      <c r="B41" s="11"/>
      <c r="C41" s="12" t="s">
        <v>140</v>
      </c>
      <c r="D41" s="7"/>
      <c r="E41" s="7"/>
      <c r="F41" s="7"/>
      <c r="G41" s="7"/>
      <c r="H41" s="7"/>
      <c r="I41" s="7"/>
      <c r="J41" s="7"/>
      <c r="K41" s="6"/>
    </row>
    <row r="42" spans="2:11" ht="24.95" customHeight="1" x14ac:dyDescent="0.15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5" customHeight="1" x14ac:dyDescent="0.15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24.95" customHeight="1" x14ac:dyDescent="0.15">
      <c r="B44" s="5"/>
      <c r="D44" s="7"/>
      <c r="E44" s="7"/>
      <c r="F44" s="7"/>
      <c r="G44" s="7"/>
      <c r="H44" s="7"/>
      <c r="I44" s="7"/>
      <c r="J44" s="7"/>
      <c r="K44" s="6"/>
    </row>
    <row r="45" spans="2:11" ht="24.95" customHeight="1" x14ac:dyDescent="0.15">
      <c r="B45" s="5"/>
      <c r="C45" s="7"/>
      <c r="D45" s="7"/>
      <c r="E45" s="7"/>
      <c r="F45" s="7"/>
      <c r="G45" s="7"/>
      <c r="H45" s="7"/>
      <c r="I45" s="7"/>
      <c r="J45" s="7"/>
      <c r="K45" s="6"/>
    </row>
    <row r="46" spans="2:11" ht="24.95" customHeight="1" x14ac:dyDescent="0.15"/>
    <row r="47" spans="2:11" ht="24.95" customHeight="1" x14ac:dyDescent="0.15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 summaryRight="0"/>
  </sheetPr>
  <dimension ref="A1:L137"/>
  <sheetViews>
    <sheetView zoomScaleNormal="100" workbookViewId="0"/>
  </sheetViews>
  <sheetFormatPr defaultRowHeight="13.5" x14ac:dyDescent="0.15"/>
  <cols>
    <col min="1" max="1" width="2.625" style="14" customWidth="1"/>
    <col min="2" max="2" width="18.25" style="14" customWidth="1"/>
    <col min="3" max="3" width="13.625" style="14" customWidth="1"/>
    <col min="4" max="4" width="12.625" style="14" customWidth="1"/>
    <col min="5" max="6" width="10.625" style="14" customWidth="1"/>
    <col min="7" max="7" width="12.625" style="14" customWidth="1"/>
    <col min="8" max="8" width="10.625" style="14" customWidth="1"/>
    <col min="9" max="9" width="2.625" style="14" customWidth="1"/>
    <col min="10" max="12" width="0" style="14" hidden="1" customWidth="1"/>
    <col min="13" max="16384" width="9" style="14"/>
  </cols>
  <sheetData>
    <row r="1" spans="1:12" ht="20.100000000000001" customHeight="1" x14ac:dyDescent="0.15">
      <c r="A1" s="13" t="s">
        <v>11</v>
      </c>
    </row>
    <row r="2" spans="1:12" ht="14.1" customHeight="1" x14ac:dyDescent="0.15">
      <c r="G2" s="25" t="s">
        <v>36</v>
      </c>
      <c r="H2" s="25"/>
    </row>
    <row r="3" spans="1:12" ht="20.100000000000001" customHeight="1" x14ac:dyDescent="0.15">
      <c r="B3" s="15"/>
      <c r="C3" s="189" t="s">
        <v>0</v>
      </c>
      <c r="D3" s="191" t="s">
        <v>12</v>
      </c>
      <c r="E3" s="20"/>
      <c r="F3" s="21"/>
      <c r="G3" s="189" t="s">
        <v>13</v>
      </c>
      <c r="H3" s="189" t="s">
        <v>14</v>
      </c>
      <c r="I3" s="27"/>
    </row>
    <row r="4" spans="1:12" ht="20.100000000000001" customHeight="1" thickBot="1" x14ac:dyDescent="0.2">
      <c r="B4" s="16"/>
      <c r="C4" s="190"/>
      <c r="D4" s="192"/>
      <c r="E4" s="22" t="s">
        <v>15</v>
      </c>
      <c r="F4" s="23" t="s">
        <v>16</v>
      </c>
      <c r="G4" s="190"/>
      <c r="H4" s="190"/>
      <c r="I4" s="27"/>
      <c r="J4" s="28" t="s">
        <v>26</v>
      </c>
      <c r="K4" s="25" t="s">
        <v>42</v>
      </c>
      <c r="L4" s="25" t="s">
        <v>41</v>
      </c>
    </row>
    <row r="5" spans="1:12" ht="20.100000000000001" customHeight="1" thickTop="1" thickBot="1" x14ac:dyDescent="0.2">
      <c r="B5" s="17" t="s">
        <v>17</v>
      </c>
      <c r="C5" s="29">
        <f>SUM(C6:C13)</f>
        <v>713010</v>
      </c>
      <c r="D5" s="30">
        <f>SUM(E5:F5)</f>
        <v>214736</v>
      </c>
      <c r="E5" s="31">
        <f>SUM(E6:E13)</f>
        <v>108454</v>
      </c>
      <c r="F5" s="32">
        <f t="shared" ref="F5:G5" si="0">SUM(F6:F13)</f>
        <v>106282</v>
      </c>
      <c r="G5" s="29">
        <f t="shared" si="0"/>
        <v>222942</v>
      </c>
      <c r="H5" s="33">
        <f>D5/C5</f>
        <v>0.30116828655979577</v>
      </c>
      <c r="I5" s="26"/>
      <c r="J5" s="24">
        <f t="shared" ref="J5:J13" si="1">C5-D5-G5</f>
        <v>275332</v>
      </c>
      <c r="K5" s="58">
        <f>E5/C5</f>
        <v>0.1521072635727409</v>
      </c>
      <c r="L5" s="58">
        <f>F5/C5</f>
        <v>0.14906102298705487</v>
      </c>
    </row>
    <row r="6" spans="1:12" ht="20.100000000000001" customHeight="1" thickTop="1" x14ac:dyDescent="0.15">
      <c r="B6" s="18" t="s">
        <v>18</v>
      </c>
      <c r="C6" s="34">
        <v>184808</v>
      </c>
      <c r="D6" s="35">
        <f t="shared" ref="D6:D13" si="2">SUM(E6:F6)</f>
        <v>42811</v>
      </c>
      <c r="E6" s="36">
        <v>23634</v>
      </c>
      <c r="F6" s="37">
        <v>19177</v>
      </c>
      <c r="G6" s="34">
        <v>59775</v>
      </c>
      <c r="H6" s="38">
        <f t="shared" ref="H6:H13" si="3">D6/C6</f>
        <v>0.23165122721960088</v>
      </c>
      <c r="I6" s="26"/>
      <c r="J6" s="24">
        <f t="shared" si="1"/>
        <v>82222</v>
      </c>
      <c r="K6" s="58">
        <f t="shared" ref="K6:K13" si="4">E6/C6</f>
        <v>0.12788407428249859</v>
      </c>
      <c r="L6" s="58">
        <f t="shared" ref="L6:L13" si="5">F6/C6</f>
        <v>0.10376715293710229</v>
      </c>
    </row>
    <row r="7" spans="1:12" ht="20.100000000000001" customHeight="1" x14ac:dyDescent="0.15">
      <c r="B7" s="19" t="s">
        <v>19</v>
      </c>
      <c r="C7" s="39">
        <v>94507</v>
      </c>
      <c r="D7" s="40">
        <f t="shared" si="2"/>
        <v>29932</v>
      </c>
      <c r="E7" s="41">
        <v>15087</v>
      </c>
      <c r="F7" s="42">
        <v>14845</v>
      </c>
      <c r="G7" s="39">
        <v>29522</v>
      </c>
      <c r="H7" s="43">
        <f t="shared" si="3"/>
        <v>0.31671728020146656</v>
      </c>
      <c r="I7" s="26"/>
      <c r="J7" s="24">
        <f t="shared" si="1"/>
        <v>35053</v>
      </c>
      <c r="K7" s="58">
        <f t="shared" si="4"/>
        <v>0.15963896854201276</v>
      </c>
      <c r="L7" s="58">
        <f t="shared" si="5"/>
        <v>0.1570783116594538</v>
      </c>
    </row>
    <row r="8" spans="1:12" ht="20.100000000000001" customHeight="1" x14ac:dyDescent="0.15">
      <c r="B8" s="19" t="s">
        <v>20</v>
      </c>
      <c r="C8" s="39">
        <v>52565</v>
      </c>
      <c r="D8" s="40">
        <f t="shared" si="2"/>
        <v>18473</v>
      </c>
      <c r="E8" s="41">
        <v>9168</v>
      </c>
      <c r="F8" s="42">
        <v>9305</v>
      </c>
      <c r="G8" s="39">
        <v>15896</v>
      </c>
      <c r="H8" s="43">
        <f t="shared" si="3"/>
        <v>0.35143156092456956</v>
      </c>
      <c r="I8" s="26"/>
      <c r="J8" s="24">
        <f t="shared" si="1"/>
        <v>18196</v>
      </c>
      <c r="K8" s="58">
        <f t="shared" si="4"/>
        <v>0.174412631979454</v>
      </c>
      <c r="L8" s="58">
        <f t="shared" si="5"/>
        <v>0.17701892894511556</v>
      </c>
    </row>
    <row r="9" spans="1:12" ht="20.100000000000001" customHeight="1" x14ac:dyDescent="0.15">
      <c r="B9" s="19" t="s">
        <v>21</v>
      </c>
      <c r="C9" s="39">
        <v>31898</v>
      </c>
      <c r="D9" s="40">
        <f t="shared" si="2"/>
        <v>9423</v>
      </c>
      <c r="E9" s="41">
        <v>4869</v>
      </c>
      <c r="F9" s="42">
        <v>4554</v>
      </c>
      <c r="G9" s="39">
        <v>10195</v>
      </c>
      <c r="H9" s="43">
        <f t="shared" si="3"/>
        <v>0.29541037055614772</v>
      </c>
      <c r="I9" s="26"/>
      <c r="J9" s="24">
        <f t="shared" si="1"/>
        <v>12280</v>
      </c>
      <c r="K9" s="58">
        <f t="shared" si="4"/>
        <v>0.15264279892156249</v>
      </c>
      <c r="L9" s="58">
        <f t="shared" si="5"/>
        <v>0.14276757163458523</v>
      </c>
    </row>
    <row r="10" spans="1:12" ht="20.100000000000001" customHeight="1" x14ac:dyDescent="0.15">
      <c r="B10" s="19" t="s">
        <v>22</v>
      </c>
      <c r="C10" s="39">
        <v>45938</v>
      </c>
      <c r="D10" s="40">
        <f t="shared" si="2"/>
        <v>14087</v>
      </c>
      <c r="E10" s="41">
        <v>6774</v>
      </c>
      <c r="F10" s="42">
        <v>7313</v>
      </c>
      <c r="G10" s="39">
        <v>14325</v>
      </c>
      <c r="H10" s="43">
        <f t="shared" si="3"/>
        <v>0.30665244459924246</v>
      </c>
      <c r="I10" s="26"/>
      <c r="J10" s="24">
        <f t="shared" si="1"/>
        <v>17526</v>
      </c>
      <c r="K10" s="58">
        <f t="shared" si="4"/>
        <v>0.14745961948713485</v>
      </c>
      <c r="L10" s="58">
        <f t="shared" si="5"/>
        <v>0.15919282511210761</v>
      </c>
    </row>
    <row r="11" spans="1:12" ht="20.100000000000001" customHeight="1" x14ac:dyDescent="0.15">
      <c r="B11" s="19" t="s">
        <v>23</v>
      </c>
      <c r="C11" s="39">
        <v>101541</v>
      </c>
      <c r="D11" s="40">
        <f t="shared" si="2"/>
        <v>30886</v>
      </c>
      <c r="E11" s="41">
        <v>15078</v>
      </c>
      <c r="F11" s="42">
        <v>15808</v>
      </c>
      <c r="G11" s="39">
        <v>32438</v>
      </c>
      <c r="H11" s="43">
        <f t="shared" si="3"/>
        <v>0.3041726987128352</v>
      </c>
      <c r="I11" s="26"/>
      <c r="J11" s="24">
        <f t="shared" si="1"/>
        <v>38217</v>
      </c>
      <c r="K11" s="58">
        <f t="shared" si="4"/>
        <v>0.14849174225189823</v>
      </c>
      <c r="L11" s="58">
        <f t="shared" si="5"/>
        <v>0.15568095646093696</v>
      </c>
    </row>
    <row r="12" spans="1:12" ht="20.100000000000001" customHeight="1" x14ac:dyDescent="0.15">
      <c r="B12" s="19" t="s">
        <v>24</v>
      </c>
      <c r="C12" s="39">
        <v>142108</v>
      </c>
      <c r="D12" s="40">
        <f t="shared" si="2"/>
        <v>48717</v>
      </c>
      <c r="E12" s="41">
        <v>24185</v>
      </c>
      <c r="F12" s="42">
        <v>24532</v>
      </c>
      <c r="G12" s="39">
        <v>42747</v>
      </c>
      <c r="H12" s="43">
        <f t="shared" si="3"/>
        <v>0.3428167309370338</v>
      </c>
      <c r="I12" s="26"/>
      <c r="J12" s="24">
        <f t="shared" si="1"/>
        <v>50644</v>
      </c>
      <c r="K12" s="58">
        <f t="shared" si="4"/>
        <v>0.17018746305626706</v>
      </c>
      <c r="L12" s="58">
        <f t="shared" si="5"/>
        <v>0.17262926788076674</v>
      </c>
    </row>
    <row r="13" spans="1:12" ht="20.100000000000001" customHeight="1" x14ac:dyDescent="0.15">
      <c r="B13" s="19" t="s">
        <v>25</v>
      </c>
      <c r="C13" s="39">
        <v>59645</v>
      </c>
      <c r="D13" s="40">
        <f t="shared" si="2"/>
        <v>20407</v>
      </c>
      <c r="E13" s="41">
        <v>9659</v>
      </c>
      <c r="F13" s="42">
        <v>10748</v>
      </c>
      <c r="G13" s="39">
        <v>18044</v>
      </c>
      <c r="H13" s="43">
        <f t="shared" si="3"/>
        <v>0.34214100092212257</v>
      </c>
      <c r="I13" s="26"/>
      <c r="J13" s="24">
        <f t="shared" si="1"/>
        <v>21194</v>
      </c>
      <c r="K13" s="58">
        <f t="shared" si="4"/>
        <v>0.16194148713219883</v>
      </c>
      <c r="L13" s="58">
        <f t="shared" si="5"/>
        <v>0.18019951378992372</v>
      </c>
    </row>
    <row r="14" spans="1:12" ht="20.100000000000001" customHeight="1" x14ac:dyDescent="0.15"/>
    <row r="15" spans="1:12" ht="20.100000000000001" customHeight="1" x14ac:dyDescent="0.15"/>
    <row r="16" spans="1:12" ht="20.100000000000001" customHeight="1" x14ac:dyDescent="0.15"/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  <row r="21" ht="20.100000000000001" customHeight="1" x14ac:dyDescent="0.15"/>
    <row r="22" ht="20.100000000000001" customHeight="1" x14ac:dyDescent="0.15"/>
    <row r="23" ht="20.100000000000001" customHeight="1" x14ac:dyDescent="0.15"/>
    <row r="24" ht="20.100000000000001" customHeight="1" x14ac:dyDescent="0.15"/>
    <row r="25" ht="20.100000000000001" customHeight="1" x14ac:dyDescent="0.15"/>
    <row r="26" ht="20.100000000000001" customHeight="1" x14ac:dyDescent="0.15"/>
    <row r="27" ht="20.100000000000001" customHeight="1" x14ac:dyDescent="0.15"/>
    <row r="28" ht="20.100000000000001" customHeight="1" x14ac:dyDescent="0.15"/>
    <row r="29" ht="20.100000000000001" customHeight="1" x14ac:dyDescent="0.15"/>
    <row r="30" ht="20.100000000000001" customHeight="1" x14ac:dyDescent="0.15"/>
    <row r="31" ht="20.100000000000001" customHeight="1" x14ac:dyDescent="0.15"/>
    <row r="32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</sheetData>
  <mergeCells count="4">
    <mergeCell ref="C3:C4"/>
    <mergeCell ref="D3:D4"/>
    <mergeCell ref="G3:G4"/>
    <mergeCell ref="H3:H4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222"/>
  <sheetViews>
    <sheetView zoomScaleNormal="100" workbookViewId="0"/>
  </sheetViews>
  <sheetFormatPr defaultRowHeight="13.5" x14ac:dyDescent="0.15"/>
  <cols>
    <col min="1" max="1" width="2.625" style="14" customWidth="1"/>
    <col min="2" max="2" width="2.875" style="14" customWidth="1"/>
    <col min="3" max="3" width="12.75" style="14" customWidth="1"/>
    <col min="4" max="12" width="8.375" style="14" customWidth="1"/>
    <col min="13" max="13" width="2.625" style="14" customWidth="1"/>
    <col min="14" max="16384" width="9" style="14"/>
  </cols>
  <sheetData>
    <row r="1" spans="1:12" ht="20.100000000000001" customHeight="1" x14ac:dyDescent="0.15">
      <c r="A1" s="13" t="s">
        <v>45</v>
      </c>
      <c r="B1" s="13"/>
    </row>
    <row r="2" spans="1:12" ht="14.1" customHeight="1" x14ac:dyDescent="0.15">
      <c r="K2" s="44" t="s">
        <v>2</v>
      </c>
    </row>
    <row r="3" spans="1:12" ht="20.100000000000001" customHeight="1" x14ac:dyDescent="0.15">
      <c r="B3" s="118"/>
      <c r="C3" s="110"/>
      <c r="D3" s="111" t="s">
        <v>27</v>
      </c>
      <c r="E3" s="112" t="s">
        <v>28</v>
      </c>
      <c r="F3" s="112" t="s">
        <v>29</v>
      </c>
      <c r="G3" s="112" t="s">
        <v>30</v>
      </c>
      <c r="H3" s="112" t="s">
        <v>31</v>
      </c>
      <c r="I3" s="112" t="s">
        <v>32</v>
      </c>
      <c r="J3" s="111" t="s">
        <v>33</v>
      </c>
      <c r="K3" s="113" t="s">
        <v>34</v>
      </c>
      <c r="L3" s="114" t="s">
        <v>1</v>
      </c>
    </row>
    <row r="4" spans="1:12" ht="20.100000000000001" customHeight="1" x14ac:dyDescent="0.15">
      <c r="B4" s="193" t="s">
        <v>62</v>
      </c>
      <c r="C4" s="194"/>
      <c r="D4" s="45">
        <f>SUM(D5:D6)</f>
        <v>7661</v>
      </c>
      <c r="E4" s="46">
        <f t="shared" ref="E4:K4" si="0">SUM(E5:E6)</f>
        <v>5148</v>
      </c>
      <c r="F4" s="46">
        <f t="shared" si="0"/>
        <v>8517</v>
      </c>
      <c r="G4" s="46">
        <f t="shared" si="0"/>
        <v>5132</v>
      </c>
      <c r="H4" s="46">
        <f t="shared" si="0"/>
        <v>4272</v>
      </c>
      <c r="I4" s="46">
        <f t="shared" si="0"/>
        <v>5224</v>
      </c>
      <c r="J4" s="45">
        <f t="shared" si="0"/>
        <v>3134</v>
      </c>
      <c r="K4" s="47">
        <f t="shared" si="0"/>
        <v>39088</v>
      </c>
      <c r="L4" s="55">
        <f>K4/人口統計!D5</f>
        <v>0.1820281648163326</v>
      </c>
    </row>
    <row r="5" spans="1:12" ht="20.100000000000001" customHeight="1" x14ac:dyDescent="0.15">
      <c r="B5" s="115"/>
      <c r="C5" s="116" t="s">
        <v>39</v>
      </c>
      <c r="D5" s="48">
        <v>990</v>
      </c>
      <c r="E5" s="49">
        <v>752</v>
      </c>
      <c r="F5" s="49">
        <v>823</v>
      </c>
      <c r="G5" s="49">
        <v>614</v>
      </c>
      <c r="H5" s="49">
        <v>508</v>
      </c>
      <c r="I5" s="49">
        <v>510</v>
      </c>
      <c r="J5" s="48">
        <v>341</v>
      </c>
      <c r="K5" s="50">
        <f>SUM(D5:J5)</f>
        <v>4538</v>
      </c>
      <c r="L5" s="56">
        <f>K5/人口統計!D5</f>
        <v>2.1132926011474554E-2</v>
      </c>
    </row>
    <row r="6" spans="1:12" ht="20.100000000000001" customHeight="1" x14ac:dyDescent="0.15">
      <c r="B6" s="115"/>
      <c r="C6" s="117" t="s">
        <v>40</v>
      </c>
      <c r="D6" s="51">
        <v>6671</v>
      </c>
      <c r="E6" s="52">
        <v>4396</v>
      </c>
      <c r="F6" s="52">
        <v>7694</v>
      </c>
      <c r="G6" s="52">
        <v>4518</v>
      </c>
      <c r="H6" s="52">
        <v>3764</v>
      </c>
      <c r="I6" s="52">
        <v>4714</v>
      </c>
      <c r="J6" s="51">
        <v>2793</v>
      </c>
      <c r="K6" s="53">
        <f>SUM(D6:J6)</f>
        <v>34550</v>
      </c>
      <c r="L6" s="57">
        <f>K6/人口統計!D5</f>
        <v>0.16089523880485807</v>
      </c>
    </row>
    <row r="7" spans="1:12" ht="20.100000000000001" customHeight="1" thickBot="1" x14ac:dyDescent="0.2">
      <c r="B7" s="193" t="s">
        <v>63</v>
      </c>
      <c r="C7" s="194"/>
      <c r="D7" s="45">
        <v>81</v>
      </c>
      <c r="E7" s="46">
        <v>135</v>
      </c>
      <c r="F7" s="46">
        <v>94</v>
      </c>
      <c r="G7" s="46">
        <v>102</v>
      </c>
      <c r="H7" s="46">
        <v>95</v>
      </c>
      <c r="I7" s="46">
        <v>81</v>
      </c>
      <c r="J7" s="45">
        <v>69</v>
      </c>
      <c r="K7" s="47">
        <f>SUM(D7:J7)</f>
        <v>657</v>
      </c>
      <c r="L7" s="78"/>
    </row>
    <row r="8" spans="1:12" ht="20.100000000000001" customHeight="1" thickTop="1" x14ac:dyDescent="0.15">
      <c r="B8" s="195" t="s">
        <v>35</v>
      </c>
      <c r="C8" s="196"/>
      <c r="D8" s="35">
        <f>D4+D7</f>
        <v>7742</v>
      </c>
      <c r="E8" s="34">
        <f t="shared" ref="E8:K8" si="1">E4+E7</f>
        <v>5283</v>
      </c>
      <c r="F8" s="34">
        <f t="shared" si="1"/>
        <v>8611</v>
      </c>
      <c r="G8" s="34">
        <f t="shared" si="1"/>
        <v>5234</v>
      </c>
      <c r="H8" s="34">
        <f t="shared" si="1"/>
        <v>4367</v>
      </c>
      <c r="I8" s="34">
        <f t="shared" si="1"/>
        <v>5305</v>
      </c>
      <c r="J8" s="35">
        <f t="shared" si="1"/>
        <v>3203</v>
      </c>
      <c r="K8" s="54">
        <f t="shared" si="1"/>
        <v>39745</v>
      </c>
      <c r="L8" s="79"/>
    </row>
    <row r="9" spans="1:12" ht="20.100000000000001" customHeight="1" x14ac:dyDescent="0.15"/>
    <row r="10" spans="1:12" ht="20.100000000000001" customHeight="1" x14ac:dyDescent="0.15"/>
    <row r="11" spans="1:12" ht="20.100000000000001" customHeight="1" x14ac:dyDescent="0.15"/>
    <row r="12" spans="1:12" ht="20.100000000000001" customHeight="1" x14ac:dyDescent="0.15"/>
    <row r="13" spans="1:12" ht="20.100000000000001" customHeight="1" x14ac:dyDescent="0.15"/>
    <row r="14" spans="1:12" ht="20.100000000000001" customHeight="1" x14ac:dyDescent="0.15"/>
    <row r="15" spans="1:12" ht="20.100000000000001" customHeight="1" x14ac:dyDescent="0.15"/>
    <row r="16" spans="1:12" ht="20.100000000000001" customHeight="1" x14ac:dyDescent="0.15"/>
    <row r="17" spans="1:12" ht="20.100000000000001" customHeight="1" x14ac:dyDescent="0.15"/>
    <row r="18" spans="1:12" ht="20.100000000000001" customHeight="1" x14ac:dyDescent="0.15"/>
    <row r="19" spans="1:12" ht="20.100000000000001" customHeight="1" x14ac:dyDescent="0.15"/>
    <row r="20" spans="1:12" ht="20.100000000000001" customHeight="1" x14ac:dyDescent="0.15">
      <c r="A20" s="13" t="s">
        <v>44</v>
      </c>
    </row>
    <row r="21" spans="1:12" ht="14.1" customHeight="1" x14ac:dyDescent="0.15">
      <c r="K21" s="44" t="s">
        <v>2</v>
      </c>
    </row>
    <row r="22" spans="1:12" ht="20.100000000000001" customHeight="1" x14ac:dyDescent="0.15">
      <c r="B22" s="182"/>
      <c r="C22" s="183"/>
      <c r="D22" s="184" t="s">
        <v>27</v>
      </c>
      <c r="E22" s="185" t="s">
        <v>28</v>
      </c>
      <c r="F22" s="185" t="s">
        <v>29</v>
      </c>
      <c r="G22" s="185" t="s">
        <v>30</v>
      </c>
      <c r="H22" s="185" t="s">
        <v>31</v>
      </c>
      <c r="I22" s="185" t="s">
        <v>32</v>
      </c>
      <c r="J22" s="184" t="s">
        <v>33</v>
      </c>
      <c r="K22" s="186" t="s">
        <v>34</v>
      </c>
      <c r="L22" s="187" t="s">
        <v>1</v>
      </c>
    </row>
    <row r="23" spans="1:12" ht="20.100000000000001" customHeight="1" x14ac:dyDescent="0.15">
      <c r="B23" s="197" t="s">
        <v>18</v>
      </c>
      <c r="C23" s="199"/>
      <c r="D23" s="40">
        <v>1235</v>
      </c>
      <c r="E23" s="39">
        <v>804</v>
      </c>
      <c r="F23" s="39">
        <v>1209</v>
      </c>
      <c r="G23" s="39">
        <v>776</v>
      </c>
      <c r="H23" s="39">
        <v>630</v>
      </c>
      <c r="I23" s="39">
        <v>889</v>
      </c>
      <c r="J23" s="40">
        <v>540</v>
      </c>
      <c r="K23" s="167">
        <f t="shared" ref="K23:K30" si="2">SUM(D23:J23)</f>
        <v>6083</v>
      </c>
      <c r="L23" s="188">
        <f>K23/人口統計!D6</f>
        <v>0.14208964985634534</v>
      </c>
    </row>
    <row r="24" spans="1:12" ht="20.100000000000001" customHeight="1" x14ac:dyDescent="0.15">
      <c r="B24" s="197" t="s">
        <v>19</v>
      </c>
      <c r="C24" s="199"/>
      <c r="D24" s="45">
        <v>1120</v>
      </c>
      <c r="E24" s="46">
        <v>869</v>
      </c>
      <c r="F24" s="46">
        <v>1187</v>
      </c>
      <c r="G24" s="46">
        <v>668</v>
      </c>
      <c r="H24" s="46">
        <v>556</v>
      </c>
      <c r="I24" s="46">
        <v>672</v>
      </c>
      <c r="J24" s="45">
        <v>448</v>
      </c>
      <c r="K24" s="47">
        <f t="shared" si="2"/>
        <v>5520</v>
      </c>
      <c r="L24" s="55">
        <f>K24/人口統計!D7</f>
        <v>0.18441801416544168</v>
      </c>
    </row>
    <row r="25" spans="1:12" ht="20.100000000000001" customHeight="1" x14ac:dyDescent="0.15">
      <c r="B25" s="197" t="s">
        <v>20</v>
      </c>
      <c r="C25" s="199"/>
      <c r="D25" s="45">
        <v>796</v>
      </c>
      <c r="E25" s="46">
        <v>471</v>
      </c>
      <c r="F25" s="46">
        <v>879</v>
      </c>
      <c r="G25" s="46">
        <v>544</v>
      </c>
      <c r="H25" s="46">
        <v>434</v>
      </c>
      <c r="I25" s="46">
        <v>478</v>
      </c>
      <c r="J25" s="45">
        <v>274</v>
      </c>
      <c r="K25" s="47">
        <f t="shared" si="2"/>
        <v>3876</v>
      </c>
      <c r="L25" s="55">
        <f>K25/人口統計!D8</f>
        <v>0.20981973691333297</v>
      </c>
    </row>
    <row r="26" spans="1:12" ht="20.100000000000001" customHeight="1" x14ac:dyDescent="0.15">
      <c r="B26" s="197" t="s">
        <v>21</v>
      </c>
      <c r="C26" s="199"/>
      <c r="D26" s="45">
        <v>241</v>
      </c>
      <c r="E26" s="46">
        <v>170</v>
      </c>
      <c r="F26" s="46">
        <v>344</v>
      </c>
      <c r="G26" s="46">
        <v>225</v>
      </c>
      <c r="H26" s="46">
        <v>182</v>
      </c>
      <c r="I26" s="46">
        <v>180</v>
      </c>
      <c r="J26" s="45">
        <v>157</v>
      </c>
      <c r="K26" s="47">
        <f t="shared" si="2"/>
        <v>1499</v>
      </c>
      <c r="L26" s="55">
        <f>K26/人口統計!D9</f>
        <v>0.15907884962326224</v>
      </c>
    </row>
    <row r="27" spans="1:12" ht="20.100000000000001" customHeight="1" x14ac:dyDescent="0.15">
      <c r="B27" s="197" t="s">
        <v>22</v>
      </c>
      <c r="C27" s="199"/>
      <c r="D27" s="45">
        <v>411</v>
      </c>
      <c r="E27" s="46">
        <v>275</v>
      </c>
      <c r="F27" s="46">
        <v>492</v>
      </c>
      <c r="G27" s="46">
        <v>328</v>
      </c>
      <c r="H27" s="46">
        <v>287</v>
      </c>
      <c r="I27" s="46">
        <v>333</v>
      </c>
      <c r="J27" s="45">
        <v>178</v>
      </c>
      <c r="K27" s="47">
        <f t="shared" si="2"/>
        <v>2304</v>
      </c>
      <c r="L27" s="55">
        <f>K27/人口統計!D10</f>
        <v>0.16355505075601617</v>
      </c>
    </row>
    <row r="28" spans="1:12" ht="20.100000000000001" customHeight="1" x14ac:dyDescent="0.15">
      <c r="B28" s="197" t="s">
        <v>23</v>
      </c>
      <c r="C28" s="199"/>
      <c r="D28" s="45">
        <v>754</v>
      </c>
      <c r="E28" s="46">
        <v>657</v>
      </c>
      <c r="F28" s="46">
        <v>1374</v>
      </c>
      <c r="G28" s="46">
        <v>637</v>
      </c>
      <c r="H28" s="46">
        <v>651</v>
      </c>
      <c r="I28" s="46">
        <v>747</v>
      </c>
      <c r="J28" s="45">
        <v>366</v>
      </c>
      <c r="K28" s="47">
        <f t="shared" si="2"/>
        <v>5186</v>
      </c>
      <c r="L28" s="55">
        <f>K28/人口統計!D11</f>
        <v>0.16790778993718836</v>
      </c>
    </row>
    <row r="29" spans="1:12" ht="20.100000000000001" customHeight="1" x14ac:dyDescent="0.15">
      <c r="B29" s="197" t="s">
        <v>24</v>
      </c>
      <c r="C29" s="198"/>
      <c r="D29" s="40">
        <v>2569</v>
      </c>
      <c r="E29" s="39">
        <v>1509</v>
      </c>
      <c r="F29" s="39">
        <v>2298</v>
      </c>
      <c r="G29" s="39">
        <v>1528</v>
      </c>
      <c r="H29" s="39">
        <v>1171</v>
      </c>
      <c r="I29" s="39">
        <v>1394</v>
      </c>
      <c r="J29" s="40">
        <v>834</v>
      </c>
      <c r="K29" s="167">
        <f t="shared" si="2"/>
        <v>11303</v>
      </c>
      <c r="L29" s="168">
        <f>K29/人口統計!D12</f>
        <v>0.2320134655253813</v>
      </c>
    </row>
    <row r="30" spans="1:12" ht="20.100000000000001" customHeight="1" x14ac:dyDescent="0.15">
      <c r="B30" s="197" t="s">
        <v>25</v>
      </c>
      <c r="C30" s="198"/>
      <c r="D30" s="40">
        <v>535</v>
      </c>
      <c r="E30" s="39">
        <v>393</v>
      </c>
      <c r="F30" s="39">
        <v>734</v>
      </c>
      <c r="G30" s="39">
        <v>426</v>
      </c>
      <c r="H30" s="39">
        <v>361</v>
      </c>
      <c r="I30" s="39">
        <v>531</v>
      </c>
      <c r="J30" s="40">
        <v>337</v>
      </c>
      <c r="K30" s="167">
        <f t="shared" si="2"/>
        <v>3317</v>
      </c>
      <c r="L30" s="168">
        <f>K30/人口統計!D13</f>
        <v>0.16254226490909982</v>
      </c>
    </row>
    <row r="31" spans="1:12" ht="20.100000000000001" customHeight="1" x14ac:dyDescent="0.15">
      <c r="C31" s="14" t="s">
        <v>46</v>
      </c>
    </row>
    <row r="32" spans="1:12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</sheetData>
  <mergeCells count="11">
    <mergeCell ref="B4:C4"/>
    <mergeCell ref="B7:C7"/>
    <mergeCell ref="B8:C8"/>
    <mergeCell ref="B29:C29"/>
    <mergeCell ref="B30:C30"/>
    <mergeCell ref="B23:C23"/>
    <mergeCell ref="B24:C24"/>
    <mergeCell ref="B25:C25"/>
    <mergeCell ref="B26:C26"/>
    <mergeCell ref="B27:C27"/>
    <mergeCell ref="B28:C28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109"/>
  <sheetViews>
    <sheetView zoomScaleNormal="100" workbookViewId="0"/>
  </sheetViews>
  <sheetFormatPr defaultRowHeight="13.5" x14ac:dyDescent="0.15"/>
  <cols>
    <col min="1" max="1" width="2.5" style="14" customWidth="1"/>
    <col min="2" max="2" width="2.625" style="14" customWidth="1"/>
    <col min="3" max="3" width="16.875" style="14" customWidth="1"/>
    <col min="4" max="11" width="10.125" style="14" customWidth="1"/>
    <col min="12" max="19" width="8.625" style="14" customWidth="1"/>
    <col min="20" max="20" width="9.625" style="14" customWidth="1"/>
    <col min="21" max="21" width="8.625" style="14" customWidth="1"/>
    <col min="22" max="22" width="9.125" style="14" bestFit="1" customWidth="1"/>
    <col min="23" max="23" width="11" style="14" bestFit="1" customWidth="1"/>
    <col min="24" max="16384" width="9" style="14"/>
  </cols>
  <sheetData>
    <row r="1" spans="1:19" ht="20.100000000000001" customHeight="1" x14ac:dyDescent="0.15">
      <c r="A1" s="104" t="s">
        <v>48</v>
      </c>
    </row>
    <row r="2" spans="1:19" ht="20.100000000000001" customHeight="1" x14ac:dyDescent="0.15"/>
    <row r="3" spans="1:19" ht="20.100000000000001" customHeight="1" thickBot="1" x14ac:dyDescent="0.2">
      <c r="B3" s="201"/>
      <c r="C3" s="201"/>
      <c r="D3" s="201" t="s">
        <v>120</v>
      </c>
      <c r="E3" s="201"/>
      <c r="F3" s="201" t="s">
        <v>121</v>
      </c>
      <c r="G3" s="201"/>
      <c r="H3" s="201" t="s">
        <v>122</v>
      </c>
      <c r="I3" s="201"/>
      <c r="J3" s="201" t="s">
        <v>123</v>
      </c>
      <c r="K3" s="201"/>
      <c r="N3" s="107" t="s">
        <v>99</v>
      </c>
      <c r="O3" s="108"/>
      <c r="P3" s="109"/>
      <c r="Q3" s="59" t="s">
        <v>100</v>
      </c>
      <c r="R3" s="88" t="s">
        <v>101</v>
      </c>
      <c r="S3" s="88" t="s">
        <v>102</v>
      </c>
    </row>
    <row r="4" spans="1:19" ht="33" customHeight="1" thickTop="1" thickBot="1" x14ac:dyDescent="0.2">
      <c r="B4" s="189"/>
      <c r="C4" s="189"/>
      <c r="D4" s="177" t="s">
        <v>125</v>
      </c>
      <c r="E4" s="178" t="s">
        <v>126</v>
      </c>
      <c r="F4" s="179" t="s">
        <v>125</v>
      </c>
      <c r="G4" s="180" t="s">
        <v>126</v>
      </c>
      <c r="H4" s="177" t="s">
        <v>125</v>
      </c>
      <c r="I4" s="178" t="s">
        <v>126</v>
      </c>
      <c r="J4" s="179" t="s">
        <v>125</v>
      </c>
      <c r="K4" s="180" t="s">
        <v>126</v>
      </c>
      <c r="N4" s="138"/>
      <c r="O4" s="83"/>
      <c r="P4" s="139"/>
      <c r="Q4" s="140"/>
      <c r="R4" s="141"/>
      <c r="S4" s="141"/>
    </row>
    <row r="5" spans="1:19" ht="20.100000000000001" customHeight="1" thickTop="1" thickBot="1" x14ac:dyDescent="0.2">
      <c r="B5" s="202" t="s">
        <v>124</v>
      </c>
      <c r="C5" s="202"/>
      <c r="D5" s="173">
        <v>29866</v>
      </c>
      <c r="E5" s="174">
        <v>1776297.8399999996</v>
      </c>
      <c r="F5" s="175">
        <v>7532</v>
      </c>
      <c r="G5" s="176">
        <v>141486.76999999993</v>
      </c>
      <c r="H5" s="173">
        <v>2961</v>
      </c>
      <c r="I5" s="174">
        <v>706353.01000000047</v>
      </c>
      <c r="J5" s="175">
        <v>6861</v>
      </c>
      <c r="K5" s="176">
        <v>1963000.6800000002</v>
      </c>
      <c r="M5" s="147">
        <f>Q5+Q7</f>
        <v>37398</v>
      </c>
      <c r="N5" s="119" t="s">
        <v>106</v>
      </c>
      <c r="O5" s="120"/>
      <c r="P5" s="132"/>
      <c r="Q5" s="121">
        <v>29866</v>
      </c>
      <c r="R5" s="122">
        <v>1776297.8399999996</v>
      </c>
      <c r="S5" s="122">
        <f>R5/Q5*100</f>
        <v>5947.5585615750342</v>
      </c>
    </row>
    <row r="6" spans="1:19" ht="20.100000000000001" customHeight="1" thickTop="1" x14ac:dyDescent="0.15">
      <c r="B6" s="203" t="s">
        <v>112</v>
      </c>
      <c r="C6" s="203"/>
      <c r="D6" s="169">
        <v>4934</v>
      </c>
      <c r="E6" s="170">
        <v>263779.24</v>
      </c>
      <c r="F6" s="171">
        <v>1435</v>
      </c>
      <c r="G6" s="172">
        <v>28013.31</v>
      </c>
      <c r="H6" s="169">
        <v>313</v>
      </c>
      <c r="I6" s="170">
        <v>76519.64999999998</v>
      </c>
      <c r="J6" s="171">
        <v>1093</v>
      </c>
      <c r="K6" s="172">
        <v>335347.33000000007</v>
      </c>
      <c r="M6" s="58"/>
      <c r="N6" s="123"/>
      <c r="O6" s="92" t="s">
        <v>103</v>
      </c>
      <c r="P6" s="105"/>
      <c r="Q6" s="96">
        <f>Q5/Q$13</f>
        <v>0.63248623464633624</v>
      </c>
      <c r="R6" s="97">
        <f>R5/R$13</f>
        <v>0.38723442020485832</v>
      </c>
      <c r="S6" s="98" t="s">
        <v>105</v>
      </c>
    </row>
    <row r="7" spans="1:19" ht="20.100000000000001" customHeight="1" x14ac:dyDescent="0.15">
      <c r="B7" s="200" t="s">
        <v>113</v>
      </c>
      <c r="C7" s="200"/>
      <c r="D7" s="143">
        <v>4552</v>
      </c>
      <c r="E7" s="144">
        <v>270052.52</v>
      </c>
      <c r="F7" s="145">
        <v>1228</v>
      </c>
      <c r="G7" s="146">
        <v>21397.300000000003</v>
      </c>
      <c r="H7" s="143">
        <v>234</v>
      </c>
      <c r="I7" s="144">
        <v>56880.459999999992</v>
      </c>
      <c r="J7" s="145">
        <v>902</v>
      </c>
      <c r="K7" s="146">
        <v>259742.06000000003</v>
      </c>
      <c r="M7" s="58"/>
      <c r="N7" s="124" t="s">
        <v>107</v>
      </c>
      <c r="O7" s="125"/>
      <c r="P7" s="133"/>
      <c r="Q7" s="126">
        <v>7532</v>
      </c>
      <c r="R7" s="127">
        <v>141486.76999999993</v>
      </c>
      <c r="S7" s="127">
        <f>R7/Q7*100</f>
        <v>1878.4754381306418</v>
      </c>
    </row>
    <row r="8" spans="1:19" ht="20.100000000000001" customHeight="1" x14ac:dyDescent="0.15">
      <c r="B8" s="200" t="s">
        <v>114</v>
      </c>
      <c r="C8" s="200"/>
      <c r="D8" s="143">
        <v>2846</v>
      </c>
      <c r="E8" s="144">
        <v>170104.87999999998</v>
      </c>
      <c r="F8" s="145">
        <v>836</v>
      </c>
      <c r="G8" s="146">
        <v>15164.699999999997</v>
      </c>
      <c r="H8" s="143">
        <v>343</v>
      </c>
      <c r="I8" s="144">
        <v>89299.5</v>
      </c>
      <c r="J8" s="145">
        <v>625</v>
      </c>
      <c r="K8" s="146">
        <v>191324.07000000004</v>
      </c>
      <c r="L8" s="87"/>
      <c r="M8" s="86"/>
      <c r="N8" s="128"/>
      <c r="O8" s="92" t="s">
        <v>103</v>
      </c>
      <c r="P8" s="105"/>
      <c r="Q8" s="96">
        <f>Q7/Q$13</f>
        <v>0.15950868276154173</v>
      </c>
      <c r="R8" s="97">
        <f>R7/R$13</f>
        <v>3.0844234628809843E-2</v>
      </c>
      <c r="S8" s="98" t="s">
        <v>104</v>
      </c>
    </row>
    <row r="9" spans="1:19" ht="20.100000000000001" customHeight="1" x14ac:dyDescent="0.15">
      <c r="B9" s="200" t="s">
        <v>115</v>
      </c>
      <c r="C9" s="200"/>
      <c r="D9" s="143">
        <v>1150</v>
      </c>
      <c r="E9" s="144">
        <v>67670.25</v>
      </c>
      <c r="F9" s="145">
        <v>268</v>
      </c>
      <c r="G9" s="146">
        <v>4718.08</v>
      </c>
      <c r="H9" s="143">
        <v>50</v>
      </c>
      <c r="I9" s="144">
        <v>11991.85</v>
      </c>
      <c r="J9" s="145">
        <v>347</v>
      </c>
      <c r="K9" s="146">
        <v>98929.859999999986</v>
      </c>
      <c r="L9" s="87"/>
      <c r="M9" s="86"/>
      <c r="N9" s="124" t="s">
        <v>108</v>
      </c>
      <c r="O9" s="125"/>
      <c r="P9" s="133"/>
      <c r="Q9" s="126">
        <v>2961</v>
      </c>
      <c r="R9" s="127">
        <v>706353.01000000047</v>
      </c>
      <c r="S9" s="127">
        <f>R9/Q9*100</f>
        <v>23855.218169537337</v>
      </c>
    </row>
    <row r="10" spans="1:19" ht="20.100000000000001" customHeight="1" x14ac:dyDescent="0.15">
      <c r="B10" s="200" t="s">
        <v>116</v>
      </c>
      <c r="C10" s="200"/>
      <c r="D10" s="143">
        <v>1702</v>
      </c>
      <c r="E10" s="144">
        <v>110113.15999999999</v>
      </c>
      <c r="F10" s="145">
        <v>439</v>
      </c>
      <c r="G10" s="146">
        <v>8690.7000000000007</v>
      </c>
      <c r="H10" s="143">
        <v>228</v>
      </c>
      <c r="I10" s="144">
        <v>50917.4</v>
      </c>
      <c r="J10" s="145">
        <v>393</v>
      </c>
      <c r="K10" s="146">
        <v>113589.39</v>
      </c>
      <c r="L10" s="87"/>
      <c r="M10" s="86"/>
      <c r="N10" s="93"/>
      <c r="O10" s="92" t="s">
        <v>103</v>
      </c>
      <c r="P10" s="105"/>
      <c r="Q10" s="96">
        <f>Q9/Q$13</f>
        <v>6.2706480304955528E-2</v>
      </c>
      <c r="R10" s="97">
        <f>R9/R$13</f>
        <v>0.15398554911675552</v>
      </c>
      <c r="S10" s="98" t="s">
        <v>104</v>
      </c>
    </row>
    <row r="11" spans="1:19" ht="20.100000000000001" customHeight="1" x14ac:dyDescent="0.15">
      <c r="B11" s="200" t="s">
        <v>117</v>
      </c>
      <c r="C11" s="200"/>
      <c r="D11" s="143">
        <v>3759</v>
      </c>
      <c r="E11" s="144">
        <v>236976.69000000003</v>
      </c>
      <c r="F11" s="145">
        <v>707</v>
      </c>
      <c r="G11" s="146">
        <v>15220.71</v>
      </c>
      <c r="H11" s="143">
        <v>502</v>
      </c>
      <c r="I11" s="144">
        <v>115042.09999999999</v>
      </c>
      <c r="J11" s="145">
        <v>970</v>
      </c>
      <c r="K11" s="146">
        <v>270015.00999999995</v>
      </c>
      <c r="L11" s="87"/>
      <c r="M11" s="86"/>
      <c r="N11" s="124" t="s">
        <v>109</v>
      </c>
      <c r="O11" s="125"/>
      <c r="P11" s="133"/>
      <c r="Q11" s="99">
        <v>6861</v>
      </c>
      <c r="R11" s="100">
        <v>1963000.6800000002</v>
      </c>
      <c r="S11" s="100">
        <f>R11/Q11*100</f>
        <v>28610.999562745958</v>
      </c>
    </row>
    <row r="12" spans="1:19" ht="20.100000000000001" customHeight="1" thickBot="1" x14ac:dyDescent="0.2">
      <c r="B12" s="200" t="s">
        <v>118</v>
      </c>
      <c r="C12" s="200"/>
      <c r="D12" s="143">
        <v>8429</v>
      </c>
      <c r="E12" s="144">
        <v>491789.94999999978</v>
      </c>
      <c r="F12" s="145">
        <v>1898</v>
      </c>
      <c r="G12" s="146">
        <v>34235.109999999993</v>
      </c>
      <c r="H12" s="143">
        <v>1047</v>
      </c>
      <c r="I12" s="144">
        <v>253989.77000000002</v>
      </c>
      <c r="J12" s="145">
        <v>1739</v>
      </c>
      <c r="K12" s="146">
        <v>469103.68000000005</v>
      </c>
      <c r="L12" s="87"/>
      <c r="M12" s="86"/>
      <c r="N12" s="123"/>
      <c r="O12" s="82" t="s">
        <v>103</v>
      </c>
      <c r="P12" s="106"/>
      <c r="Q12" s="101">
        <f>Q11/Q$13</f>
        <v>0.14529860228716646</v>
      </c>
      <c r="R12" s="102">
        <f>R11/R$13</f>
        <v>0.42793579604957621</v>
      </c>
      <c r="S12" s="103" t="s">
        <v>104</v>
      </c>
    </row>
    <row r="13" spans="1:19" ht="20.100000000000001" customHeight="1" thickTop="1" x14ac:dyDescent="0.15">
      <c r="B13" s="181" t="s">
        <v>119</v>
      </c>
      <c r="C13" s="181"/>
      <c r="D13" s="143">
        <v>2494</v>
      </c>
      <c r="E13" s="144">
        <v>165811.15000000005</v>
      </c>
      <c r="F13" s="145">
        <v>721</v>
      </c>
      <c r="G13" s="146">
        <v>14046.859999999997</v>
      </c>
      <c r="H13" s="143">
        <v>244</v>
      </c>
      <c r="I13" s="144">
        <v>51712.280000000006</v>
      </c>
      <c r="J13" s="145">
        <v>792</v>
      </c>
      <c r="K13" s="146">
        <v>224949.27999999997</v>
      </c>
      <c r="M13" s="58"/>
      <c r="N13" s="129" t="s">
        <v>110</v>
      </c>
      <c r="O13" s="130"/>
      <c r="P13" s="131"/>
      <c r="Q13" s="94">
        <f>Q5+Q7+Q9+Q11</f>
        <v>47220</v>
      </c>
      <c r="R13" s="95">
        <f>R5+R7+R9+R11</f>
        <v>4587138.3000000007</v>
      </c>
      <c r="S13" s="95">
        <f>R13/Q13*100</f>
        <v>9714.3970775095313</v>
      </c>
    </row>
    <row r="14" spans="1:19" ht="20.100000000000001" customHeight="1" x14ac:dyDescent="0.15">
      <c r="N14" s="128"/>
      <c r="O14" s="92" t="s">
        <v>103</v>
      </c>
      <c r="P14" s="105"/>
      <c r="Q14" s="96">
        <f>Q13/Q$13</f>
        <v>1</v>
      </c>
      <c r="R14" s="97">
        <f>R13/R$13</f>
        <v>1</v>
      </c>
      <c r="S14" s="98" t="s">
        <v>104</v>
      </c>
    </row>
    <row r="15" spans="1:19" ht="20.100000000000001" customHeight="1" x14ac:dyDescent="0.15">
      <c r="B15" s="89"/>
      <c r="C15" s="83"/>
      <c r="D15" s="83"/>
      <c r="E15" s="90"/>
      <c r="F15" s="90"/>
      <c r="G15" s="91"/>
      <c r="N15" s="14" t="s">
        <v>127</v>
      </c>
      <c r="O15" s="14" t="s">
        <v>128</v>
      </c>
      <c r="P15" s="14" t="s">
        <v>129</v>
      </c>
      <c r="Q15" s="14" t="s">
        <v>130</v>
      </c>
    </row>
    <row r="16" spans="1:19" ht="20.100000000000001" customHeight="1" x14ac:dyDescent="0.15">
      <c r="M16" s="14" t="s">
        <v>131</v>
      </c>
      <c r="N16" s="58">
        <f>D5/(D5+F5+H5+J5)</f>
        <v>0.63248623464633624</v>
      </c>
      <c r="O16" s="58">
        <f>F5/(D5+F5+H5+J5)</f>
        <v>0.15950868276154173</v>
      </c>
      <c r="P16" s="58">
        <f>H5/(D5+F5+H5+J5)</f>
        <v>6.2706480304955528E-2</v>
      </c>
      <c r="Q16" s="58">
        <f>J5/(D5+F5+H5+J5)</f>
        <v>0.14529860228716646</v>
      </c>
    </row>
    <row r="17" spans="13:17" ht="20.100000000000001" customHeight="1" x14ac:dyDescent="0.15">
      <c r="M17" s="14" t="s">
        <v>132</v>
      </c>
      <c r="N17" s="58">
        <f t="shared" ref="N17:N23" si="0">D6/(D6+F6+H6+J6)</f>
        <v>0.63459807073954988</v>
      </c>
      <c r="O17" s="58">
        <f t="shared" ref="O17:O23" si="1">F6/(D6+F6+H6+J6)</f>
        <v>0.18456591639871384</v>
      </c>
      <c r="P17" s="58">
        <f t="shared" ref="P17:P23" si="2">H6/(D6+F6+H6+J6)</f>
        <v>4.0257234726688101E-2</v>
      </c>
      <c r="Q17" s="58">
        <f t="shared" ref="Q17:Q23" si="3">J6/(D6+F6+H6+J6)</f>
        <v>0.14057877813504824</v>
      </c>
    </row>
    <row r="18" spans="13:17" ht="20.100000000000001" customHeight="1" x14ac:dyDescent="0.15">
      <c r="M18" s="14" t="s">
        <v>133</v>
      </c>
      <c r="N18" s="58">
        <f t="shared" si="0"/>
        <v>0.65818392134181603</v>
      </c>
      <c r="O18" s="58">
        <f t="shared" si="1"/>
        <v>0.17755928282244071</v>
      </c>
      <c r="P18" s="58">
        <f t="shared" si="2"/>
        <v>3.3834586466165412E-2</v>
      </c>
      <c r="Q18" s="58">
        <f t="shared" si="3"/>
        <v>0.1304222093695778</v>
      </c>
    </row>
    <row r="19" spans="13:17" ht="20.100000000000001" customHeight="1" x14ac:dyDescent="0.15">
      <c r="M19" s="14" t="s">
        <v>134</v>
      </c>
      <c r="N19" s="58">
        <f t="shared" si="0"/>
        <v>0.61204301075268819</v>
      </c>
      <c r="O19" s="58">
        <f t="shared" si="1"/>
        <v>0.17978494623655913</v>
      </c>
      <c r="P19" s="58">
        <f t="shared" si="2"/>
        <v>7.3763440860215052E-2</v>
      </c>
      <c r="Q19" s="58">
        <f t="shared" si="3"/>
        <v>0.13440860215053763</v>
      </c>
    </row>
    <row r="20" spans="13:17" ht="20.100000000000001" customHeight="1" x14ac:dyDescent="0.15">
      <c r="M20" s="14" t="s">
        <v>135</v>
      </c>
      <c r="N20" s="58">
        <f t="shared" si="0"/>
        <v>0.63360881542699721</v>
      </c>
      <c r="O20" s="58">
        <f t="shared" si="1"/>
        <v>0.14765840220385676</v>
      </c>
      <c r="P20" s="58">
        <f t="shared" si="2"/>
        <v>2.7548209366391185E-2</v>
      </c>
      <c r="Q20" s="58">
        <f t="shared" si="3"/>
        <v>0.19118457300275482</v>
      </c>
    </row>
    <row r="21" spans="13:17" ht="20.100000000000001" customHeight="1" x14ac:dyDescent="0.15">
      <c r="M21" s="14" t="s">
        <v>136</v>
      </c>
      <c r="N21" s="58">
        <f t="shared" si="0"/>
        <v>0.61622013034033307</v>
      </c>
      <c r="O21" s="58">
        <f t="shared" si="1"/>
        <v>0.15894279507603187</v>
      </c>
      <c r="P21" s="58">
        <f t="shared" si="2"/>
        <v>8.2548877624909492E-2</v>
      </c>
      <c r="Q21" s="58">
        <f t="shared" si="3"/>
        <v>0.14228819695872555</v>
      </c>
    </row>
    <row r="22" spans="13:17" ht="20.100000000000001" customHeight="1" x14ac:dyDescent="0.15">
      <c r="M22" s="14" t="s">
        <v>137</v>
      </c>
      <c r="N22" s="58">
        <f t="shared" si="0"/>
        <v>0.63304142809026609</v>
      </c>
      <c r="O22" s="58">
        <f t="shared" si="1"/>
        <v>0.11906365779723813</v>
      </c>
      <c r="P22" s="58">
        <f t="shared" si="2"/>
        <v>8.4540249242169074E-2</v>
      </c>
      <c r="Q22" s="58">
        <f t="shared" si="3"/>
        <v>0.16335466487032671</v>
      </c>
    </row>
    <row r="23" spans="13:17" ht="20.100000000000001" customHeight="1" x14ac:dyDescent="0.15">
      <c r="M23" s="14" t="s">
        <v>138</v>
      </c>
      <c r="N23" s="58">
        <f t="shared" si="0"/>
        <v>0.6427972241287272</v>
      </c>
      <c r="O23" s="58">
        <f t="shared" si="1"/>
        <v>0.14474185922367117</v>
      </c>
      <c r="P23" s="58">
        <f t="shared" si="2"/>
        <v>7.984442919240449E-2</v>
      </c>
      <c r="Q23" s="58">
        <f t="shared" si="3"/>
        <v>0.13261648745519714</v>
      </c>
    </row>
    <row r="24" spans="13:17" ht="20.100000000000001" customHeight="1" x14ac:dyDescent="0.15">
      <c r="M24" s="14" t="s">
        <v>139</v>
      </c>
      <c r="N24" s="58">
        <f t="shared" ref="N24" si="4">D13/(D13+F13+H13+J13)</f>
        <v>0.58668548576805457</v>
      </c>
      <c r="O24" s="58">
        <f t="shared" ref="O24" si="5">F13/(D13+F13+H13+J13)</f>
        <v>0.16960715125852741</v>
      </c>
      <c r="P24" s="58">
        <f t="shared" ref="P24" si="6">H13/(D13+F13+H13+J13)</f>
        <v>5.7398259233121619E-2</v>
      </c>
      <c r="Q24" s="58">
        <f t="shared" ref="Q24" si="7">J13/(D13+F13+H13+J13)</f>
        <v>0.18630910374029641</v>
      </c>
    </row>
    <row r="25" spans="13:17" ht="20.100000000000001" customHeight="1" x14ac:dyDescent="0.15"/>
    <row r="26" spans="13:17" ht="20.100000000000001" customHeight="1" x14ac:dyDescent="0.15"/>
    <row r="27" spans="13:17" ht="20.100000000000001" customHeight="1" x14ac:dyDescent="0.15"/>
    <row r="28" spans="13:17" ht="20.100000000000001" customHeight="1" x14ac:dyDescent="0.15">
      <c r="N28" s="14" t="s">
        <v>127</v>
      </c>
      <c r="O28" s="14" t="s">
        <v>128</v>
      </c>
      <c r="P28" s="14" t="s">
        <v>129</v>
      </c>
      <c r="Q28" s="14" t="s">
        <v>130</v>
      </c>
    </row>
    <row r="29" spans="13:17" ht="20.100000000000001" customHeight="1" x14ac:dyDescent="0.15">
      <c r="M29" s="14" t="s">
        <v>131</v>
      </c>
      <c r="N29" s="58">
        <f>E5/(E5+G5+I5+K5)</f>
        <v>0.38723442020485832</v>
      </c>
      <c r="O29" s="58">
        <f>G5/(E5+G5+I5+K5)</f>
        <v>3.0844234628809843E-2</v>
      </c>
      <c r="P29" s="58">
        <f>I5/(E5+G5+I5+K5)</f>
        <v>0.15398554911675552</v>
      </c>
      <c r="Q29" s="58">
        <f>K5/(E5+G5+I5+K5)</f>
        <v>0.42793579604957621</v>
      </c>
    </row>
    <row r="30" spans="13:17" ht="20.100000000000001" customHeight="1" x14ac:dyDescent="0.15">
      <c r="M30" s="14" t="s">
        <v>132</v>
      </c>
      <c r="N30" s="58">
        <f t="shared" ref="N30:N37" si="8">E6/(E6+G6+I6+K6)</f>
        <v>0.37486771478814473</v>
      </c>
      <c r="O30" s="58">
        <f t="shared" ref="O30:O37" si="9">G6/(E6+G6+I6+K6)</f>
        <v>3.9810886949829274E-2</v>
      </c>
      <c r="P30" s="58">
        <f t="shared" ref="P30:P37" si="10">I6/(E6+G6+I6+K6)</f>
        <v>0.10874527628439848</v>
      </c>
      <c r="Q30" s="58">
        <f t="shared" ref="Q30:Q37" si="11">K6/(E6+G6+I6+K6)</f>
        <v>0.47657612197762755</v>
      </c>
    </row>
    <row r="31" spans="13:17" ht="20.100000000000001" customHeight="1" x14ac:dyDescent="0.15">
      <c r="M31" s="14" t="s">
        <v>133</v>
      </c>
      <c r="N31" s="58">
        <f t="shared" si="8"/>
        <v>0.44411248832663558</v>
      </c>
      <c r="O31" s="58">
        <f t="shared" si="9"/>
        <v>3.5188740865930525E-2</v>
      </c>
      <c r="P31" s="58">
        <f t="shared" si="10"/>
        <v>9.3542258475364931E-2</v>
      </c>
      <c r="Q31" s="58">
        <f t="shared" si="11"/>
        <v>0.42715651233206892</v>
      </c>
    </row>
    <row r="32" spans="13:17" ht="20.100000000000001" customHeight="1" x14ac:dyDescent="0.15">
      <c r="M32" s="14" t="s">
        <v>134</v>
      </c>
      <c r="N32" s="58">
        <f t="shared" si="8"/>
        <v>0.36511564937153501</v>
      </c>
      <c r="O32" s="58">
        <f t="shared" si="9"/>
        <v>3.2549738067623436E-2</v>
      </c>
      <c r="P32" s="58">
        <f t="shared" si="10"/>
        <v>0.1916737775603698</v>
      </c>
      <c r="Q32" s="58">
        <f t="shared" si="11"/>
        <v>0.41066083500047174</v>
      </c>
    </row>
    <row r="33" spans="13:17" ht="20.100000000000001" customHeight="1" x14ac:dyDescent="0.15">
      <c r="M33" s="14" t="s">
        <v>135</v>
      </c>
      <c r="N33" s="58">
        <f t="shared" si="8"/>
        <v>0.36915735766573399</v>
      </c>
      <c r="O33" s="58">
        <f t="shared" si="9"/>
        <v>2.5738251980087945E-2</v>
      </c>
      <c r="P33" s="58">
        <f t="shared" si="10"/>
        <v>6.5418402614499466E-2</v>
      </c>
      <c r="Q33" s="58">
        <f t="shared" si="11"/>
        <v>0.53968598773967857</v>
      </c>
    </row>
    <row r="34" spans="13:17" ht="20.100000000000001" customHeight="1" x14ac:dyDescent="0.15">
      <c r="M34" s="14" t="s">
        <v>136</v>
      </c>
      <c r="N34" s="58">
        <f t="shared" si="8"/>
        <v>0.3886657984795136</v>
      </c>
      <c r="O34" s="58">
        <f t="shared" si="9"/>
        <v>3.067551466914499E-2</v>
      </c>
      <c r="P34" s="58">
        <f t="shared" si="10"/>
        <v>0.17972285898888732</v>
      </c>
      <c r="Q34" s="58">
        <f t="shared" si="11"/>
        <v>0.40093582786245419</v>
      </c>
    </row>
    <row r="35" spans="13:17" ht="20.100000000000001" customHeight="1" x14ac:dyDescent="0.15">
      <c r="M35" s="14" t="s">
        <v>137</v>
      </c>
      <c r="N35" s="58">
        <f t="shared" si="8"/>
        <v>0.37187134226794255</v>
      </c>
      <c r="O35" s="58">
        <f t="shared" si="9"/>
        <v>2.3884821152540762E-2</v>
      </c>
      <c r="P35" s="58">
        <f t="shared" si="10"/>
        <v>0.18052771411535398</v>
      </c>
      <c r="Q35" s="58">
        <f t="shared" si="11"/>
        <v>0.42371612246416263</v>
      </c>
    </row>
    <row r="36" spans="13:17" ht="20.100000000000001" customHeight="1" x14ac:dyDescent="0.15">
      <c r="M36" s="14" t="s">
        <v>138</v>
      </c>
      <c r="N36" s="58">
        <f t="shared" si="8"/>
        <v>0.39370960086085016</v>
      </c>
      <c r="O36" s="58">
        <f t="shared" si="9"/>
        <v>2.7407415490144325E-2</v>
      </c>
      <c r="P36" s="58">
        <f t="shared" si="10"/>
        <v>0.20333520636084407</v>
      </c>
      <c r="Q36" s="58">
        <f t="shared" si="11"/>
        <v>0.37554777728816152</v>
      </c>
    </row>
    <row r="37" spans="13:17" ht="20.100000000000001" customHeight="1" x14ac:dyDescent="0.15">
      <c r="M37" s="14" t="s">
        <v>139</v>
      </c>
      <c r="N37" s="58">
        <f t="shared" si="8"/>
        <v>0.36320710194307781</v>
      </c>
      <c r="O37" s="58">
        <f t="shared" si="9"/>
        <v>3.0769458579836997E-2</v>
      </c>
      <c r="P37" s="58">
        <f t="shared" si="10"/>
        <v>0.11327505631357711</v>
      </c>
      <c r="Q37" s="58">
        <f t="shared" si="11"/>
        <v>0.49274838316350811</v>
      </c>
    </row>
    <row r="38" spans="13:17" ht="20.100000000000001" customHeight="1" x14ac:dyDescent="0.15"/>
    <row r="39" spans="13:17" ht="20.100000000000001" customHeight="1" x14ac:dyDescent="0.15"/>
    <row r="40" spans="13:17" ht="20.100000000000001" customHeight="1" x14ac:dyDescent="0.15"/>
    <row r="41" spans="13:17" ht="20.100000000000001" customHeight="1" x14ac:dyDescent="0.15"/>
    <row r="42" spans="13:17" ht="20.100000000000001" customHeight="1" x14ac:dyDescent="0.15"/>
    <row r="43" spans="13:17" ht="20.100000000000001" customHeight="1" x14ac:dyDescent="0.15"/>
    <row r="44" spans="13:17" ht="20.100000000000001" customHeight="1" x14ac:dyDescent="0.15"/>
    <row r="45" spans="13:17" ht="20.100000000000001" customHeight="1" x14ac:dyDescent="0.15"/>
    <row r="46" spans="13:17" ht="20.100000000000001" customHeight="1" x14ac:dyDescent="0.15"/>
    <row r="47" spans="13:17" ht="20.100000000000001" customHeight="1" x14ac:dyDescent="0.15"/>
    <row r="48" spans="13:17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spans="4:11" ht="20.100000000000001" customHeight="1" x14ac:dyDescent="0.15"/>
    <row r="98" spans="4:11" ht="20.100000000000001" customHeight="1" x14ac:dyDescent="0.15"/>
    <row r="99" spans="4:11" ht="20.100000000000001" customHeight="1" x14ac:dyDescent="0.15"/>
    <row r="100" spans="4:11" ht="20.100000000000001" customHeight="1" x14ac:dyDescent="0.15"/>
    <row r="101" spans="4:11" ht="20.100000000000001" customHeight="1" x14ac:dyDescent="0.15"/>
    <row r="102" spans="4:11" ht="20.100000000000001" customHeight="1" x14ac:dyDescent="0.15"/>
    <row r="103" spans="4:11" ht="20.100000000000001" customHeight="1" x14ac:dyDescent="0.15"/>
    <row r="104" spans="4:11" ht="20.100000000000001" customHeight="1" x14ac:dyDescent="0.15"/>
    <row r="105" spans="4:11" ht="20.100000000000001" customHeight="1" x14ac:dyDescent="0.15"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</row>
    <row r="106" spans="4:11" ht="20.100000000000001" customHeight="1" x14ac:dyDescent="0.15"/>
    <row r="107" spans="4:11" ht="20.100000000000001" customHeight="1" x14ac:dyDescent="0.15"/>
    <row r="108" spans="4:11" ht="20.100000000000001" customHeight="1" x14ac:dyDescent="0.15"/>
    <row r="109" spans="4:11" ht="20.100000000000001" customHeight="1" x14ac:dyDescent="0.15"/>
  </sheetData>
  <mergeCells count="13">
    <mergeCell ref="F3:G3"/>
    <mergeCell ref="H3:I3"/>
    <mergeCell ref="J3:K3"/>
    <mergeCell ref="B3:C4"/>
    <mergeCell ref="B9:C9"/>
    <mergeCell ref="B10:C10"/>
    <mergeCell ref="B11:C11"/>
    <mergeCell ref="B12:C12"/>
    <mergeCell ref="D3:E3"/>
    <mergeCell ref="B5:C5"/>
    <mergeCell ref="B6:C6"/>
    <mergeCell ref="B7:C7"/>
    <mergeCell ref="B8:C8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101"/>
  <sheetViews>
    <sheetView zoomScaleNormal="100" workbookViewId="0"/>
  </sheetViews>
  <sheetFormatPr defaultRowHeight="13.5" x14ac:dyDescent="0.15"/>
  <cols>
    <col min="1" max="1" width="2.375" customWidth="1"/>
    <col min="2" max="2" width="5.625" customWidth="1"/>
    <col min="3" max="4" width="14.625" customWidth="1"/>
    <col min="5" max="8" width="12.625" customWidth="1"/>
  </cols>
  <sheetData>
    <row r="1" spans="1:14" s="14" customFormat="1" ht="20.100000000000001" customHeight="1" x14ac:dyDescent="0.15">
      <c r="A1" s="104" t="s">
        <v>97</v>
      </c>
    </row>
    <row r="2" spans="1:14" s="14" customFormat="1" ht="20.100000000000001" customHeight="1" x14ac:dyDescent="0.15"/>
    <row r="3" spans="1:14" s="14" customFormat="1" ht="20.100000000000001" customHeight="1" x14ac:dyDescent="0.15">
      <c r="B3" s="191" t="s">
        <v>49</v>
      </c>
      <c r="C3" s="215"/>
      <c r="D3" s="216"/>
      <c r="E3" s="219" t="s">
        <v>47</v>
      </c>
      <c r="F3" s="204" t="s">
        <v>98</v>
      </c>
      <c r="G3" s="219" t="s">
        <v>52</v>
      </c>
      <c r="H3" s="204" t="s">
        <v>98</v>
      </c>
    </row>
    <row r="4" spans="1:14" s="14" customFormat="1" ht="20.100000000000001" customHeight="1" thickBot="1" x14ac:dyDescent="0.2">
      <c r="B4" s="192"/>
      <c r="C4" s="217"/>
      <c r="D4" s="218"/>
      <c r="E4" s="220"/>
      <c r="F4" s="205"/>
      <c r="G4" s="220"/>
      <c r="H4" s="205"/>
      <c r="N4" s="24"/>
    </row>
    <row r="5" spans="1:14" s="14" customFormat="1" ht="20.100000000000001" customHeight="1" thickTop="1" x14ac:dyDescent="0.15">
      <c r="B5" s="206" t="s">
        <v>64</v>
      </c>
      <c r="C5" s="209" t="s">
        <v>3</v>
      </c>
      <c r="D5" s="210"/>
      <c r="E5" s="148">
        <v>4927</v>
      </c>
      <c r="F5" s="149">
        <f>E5/SUM(E$5:E$15)</f>
        <v>0.16497020022768366</v>
      </c>
      <c r="G5" s="150">
        <v>277089.23</v>
      </c>
      <c r="H5" s="151">
        <f>G5/SUM(G$5:G$15)</f>
        <v>0.15599255021331332</v>
      </c>
      <c r="N5" s="24"/>
    </row>
    <row r="6" spans="1:14" s="14" customFormat="1" ht="20.100000000000001" customHeight="1" x14ac:dyDescent="0.15">
      <c r="B6" s="207"/>
      <c r="C6" s="211" t="s">
        <v>8</v>
      </c>
      <c r="D6" s="212"/>
      <c r="E6" s="152">
        <v>172</v>
      </c>
      <c r="F6" s="153">
        <f t="shared" ref="F6:F15" si="0">E6/SUM(E$5:E$15)</f>
        <v>5.7590571218107548E-3</v>
      </c>
      <c r="G6" s="154">
        <v>11629.790000000003</v>
      </c>
      <c r="H6" s="155">
        <f t="shared" ref="H6:H15" si="1">G6/SUM(G$5:G$15)</f>
        <v>6.547207195838285E-3</v>
      </c>
      <c r="N6" s="24"/>
    </row>
    <row r="7" spans="1:14" s="14" customFormat="1" ht="20.100000000000001" customHeight="1" x14ac:dyDescent="0.15">
      <c r="B7" s="207"/>
      <c r="C7" s="211" t="s">
        <v>9</v>
      </c>
      <c r="D7" s="212"/>
      <c r="E7" s="152">
        <v>1468</v>
      </c>
      <c r="F7" s="153">
        <f t="shared" si="0"/>
        <v>4.9152882876849928E-2</v>
      </c>
      <c r="G7" s="154">
        <v>66736.94</v>
      </c>
      <c r="H7" s="155">
        <f t="shared" si="1"/>
        <v>3.7570805130292789E-2</v>
      </c>
      <c r="N7" s="24"/>
    </row>
    <row r="8" spans="1:14" s="14" customFormat="1" ht="20.100000000000001" customHeight="1" x14ac:dyDescent="0.15">
      <c r="B8" s="207"/>
      <c r="C8" s="211" t="s">
        <v>10</v>
      </c>
      <c r="D8" s="212"/>
      <c r="E8" s="152">
        <v>283</v>
      </c>
      <c r="F8" s="153">
        <f t="shared" si="0"/>
        <v>9.4756579387932759E-3</v>
      </c>
      <c r="G8" s="154">
        <v>10846.32</v>
      </c>
      <c r="H8" s="155">
        <f t="shared" si="1"/>
        <v>6.1061381462919522E-3</v>
      </c>
      <c r="N8" s="24"/>
    </row>
    <row r="9" spans="1:14" s="14" customFormat="1" ht="20.100000000000001" customHeight="1" x14ac:dyDescent="0.15">
      <c r="B9" s="207"/>
      <c r="C9" s="213" t="s">
        <v>66</v>
      </c>
      <c r="D9" s="214"/>
      <c r="E9" s="152">
        <v>3071</v>
      </c>
      <c r="F9" s="153">
        <f t="shared" si="0"/>
        <v>0.10282595593651644</v>
      </c>
      <c r="G9" s="154">
        <v>41018.31</v>
      </c>
      <c r="H9" s="155">
        <f t="shared" si="1"/>
        <v>2.3092022675656687E-2</v>
      </c>
      <c r="N9" s="24"/>
    </row>
    <row r="10" spans="1:14" s="14" customFormat="1" ht="20.100000000000001" customHeight="1" x14ac:dyDescent="0.15">
      <c r="B10" s="207"/>
      <c r="C10" s="211" t="s">
        <v>50</v>
      </c>
      <c r="D10" s="212"/>
      <c r="E10" s="152">
        <v>6226</v>
      </c>
      <c r="F10" s="153">
        <f t="shared" si="0"/>
        <v>0.20846447465345208</v>
      </c>
      <c r="G10" s="154">
        <v>621554.31999999995</v>
      </c>
      <c r="H10" s="155">
        <f t="shared" si="1"/>
        <v>0.34991559748786266</v>
      </c>
      <c r="N10" s="24"/>
    </row>
    <row r="11" spans="1:14" s="14" customFormat="1" ht="20.100000000000001" customHeight="1" x14ac:dyDescent="0.15">
      <c r="B11" s="207"/>
      <c r="C11" s="211" t="s">
        <v>51</v>
      </c>
      <c r="D11" s="212"/>
      <c r="E11" s="152">
        <v>3167</v>
      </c>
      <c r="F11" s="153">
        <f t="shared" si="0"/>
        <v>0.10604031339985268</v>
      </c>
      <c r="G11" s="154">
        <v>264728.44000000006</v>
      </c>
      <c r="H11" s="155">
        <f t="shared" si="1"/>
        <v>0.14903381293308338</v>
      </c>
      <c r="N11" s="24"/>
    </row>
    <row r="12" spans="1:14" s="14" customFormat="1" ht="20.100000000000001" customHeight="1" x14ac:dyDescent="0.15">
      <c r="B12" s="207"/>
      <c r="C12" s="213" t="s">
        <v>67</v>
      </c>
      <c r="D12" s="214"/>
      <c r="E12" s="152">
        <v>1290</v>
      </c>
      <c r="F12" s="153">
        <f t="shared" si="0"/>
        <v>4.3192928413580661E-2</v>
      </c>
      <c r="G12" s="154">
        <v>139938.5</v>
      </c>
      <c r="H12" s="155">
        <f t="shared" si="1"/>
        <v>7.8780988665729607E-2</v>
      </c>
      <c r="N12" s="24"/>
    </row>
    <row r="13" spans="1:14" s="14" customFormat="1" ht="20.100000000000001" customHeight="1" x14ac:dyDescent="0.15">
      <c r="B13" s="207"/>
      <c r="C13" s="213" t="s">
        <v>68</v>
      </c>
      <c r="D13" s="214"/>
      <c r="E13" s="152">
        <v>226</v>
      </c>
      <c r="F13" s="153">
        <f t="shared" si="0"/>
        <v>7.5671331949373867E-3</v>
      </c>
      <c r="G13" s="154">
        <v>16764.849999999999</v>
      </c>
      <c r="H13" s="155">
        <f t="shared" si="1"/>
        <v>9.4380850004298824E-3</v>
      </c>
      <c r="N13" s="24"/>
    </row>
    <row r="14" spans="1:14" s="14" customFormat="1" ht="20.100000000000001" customHeight="1" x14ac:dyDescent="0.15">
      <c r="B14" s="207"/>
      <c r="C14" s="213" t="s">
        <v>69</v>
      </c>
      <c r="D14" s="214"/>
      <c r="E14" s="152">
        <v>1069</v>
      </c>
      <c r="F14" s="153">
        <f t="shared" si="0"/>
        <v>3.5793209669858703E-2</v>
      </c>
      <c r="G14" s="154">
        <v>222241.24000000002</v>
      </c>
      <c r="H14" s="155">
        <f t="shared" si="1"/>
        <v>0.12511485123463303</v>
      </c>
      <c r="N14" s="24"/>
    </row>
    <row r="15" spans="1:14" s="14" customFormat="1" ht="20.100000000000001" customHeight="1" x14ac:dyDescent="0.15">
      <c r="B15" s="208"/>
      <c r="C15" s="221" t="s">
        <v>70</v>
      </c>
      <c r="D15" s="222"/>
      <c r="E15" s="156">
        <v>7967</v>
      </c>
      <c r="F15" s="157">
        <f t="shared" si="0"/>
        <v>0.26675818656666445</v>
      </c>
      <c r="G15" s="158">
        <v>103749.90000000001</v>
      </c>
      <c r="H15" s="159">
        <f t="shared" si="1"/>
        <v>5.8407941316868349E-2</v>
      </c>
      <c r="N15" s="24"/>
    </row>
    <row r="16" spans="1:14" s="14" customFormat="1" ht="20.100000000000001" customHeight="1" x14ac:dyDescent="0.15">
      <c r="B16" s="223" t="s">
        <v>65</v>
      </c>
      <c r="C16" s="224" t="s">
        <v>81</v>
      </c>
      <c r="D16" s="225"/>
      <c r="E16" s="160">
        <v>86</v>
      </c>
      <c r="F16" s="161">
        <f>E16/SUM(E$16:E$26)</f>
        <v>1.1417950079660117E-2</v>
      </c>
      <c r="G16" s="162">
        <v>1683.7400000000002</v>
      </c>
      <c r="H16" s="163">
        <f>G16/SUM(G$16:G$26)</f>
        <v>1.1900335275163893E-2</v>
      </c>
    </row>
    <row r="17" spans="2:8" s="14" customFormat="1" ht="20.100000000000001" customHeight="1" x14ac:dyDescent="0.15">
      <c r="B17" s="207"/>
      <c r="C17" s="213" t="s">
        <v>82</v>
      </c>
      <c r="D17" s="214"/>
      <c r="E17" s="152">
        <v>3</v>
      </c>
      <c r="F17" s="153">
        <f t="shared" ref="F17:F26" si="2">E17/SUM(E$16:E$26)</f>
        <v>3.9830058417419012E-4</v>
      </c>
      <c r="G17" s="154">
        <v>141.93</v>
      </c>
      <c r="H17" s="155">
        <f t="shared" ref="H17:H26" si="3">G17/SUM(G$16:G$26)</f>
        <v>1.0031326603893778E-3</v>
      </c>
    </row>
    <row r="18" spans="2:8" s="14" customFormat="1" ht="20.100000000000001" customHeight="1" x14ac:dyDescent="0.15">
      <c r="B18" s="207"/>
      <c r="C18" s="213" t="s">
        <v>83</v>
      </c>
      <c r="D18" s="214"/>
      <c r="E18" s="152">
        <v>438</v>
      </c>
      <c r="F18" s="153">
        <f t="shared" si="2"/>
        <v>5.8151885289431757E-2</v>
      </c>
      <c r="G18" s="154">
        <v>13294.7</v>
      </c>
      <c r="H18" s="155">
        <f t="shared" si="3"/>
        <v>9.3964262524333556E-2</v>
      </c>
    </row>
    <row r="19" spans="2:8" s="14" customFormat="1" ht="20.100000000000001" customHeight="1" x14ac:dyDescent="0.15">
      <c r="B19" s="207"/>
      <c r="C19" s="213" t="s">
        <v>84</v>
      </c>
      <c r="D19" s="214"/>
      <c r="E19" s="152">
        <v>85</v>
      </c>
      <c r="F19" s="153">
        <f t="shared" si="2"/>
        <v>1.128518321826872E-2</v>
      </c>
      <c r="G19" s="154">
        <v>3013.1700000000005</v>
      </c>
      <c r="H19" s="155">
        <f t="shared" si="3"/>
        <v>2.1296478815651814E-2</v>
      </c>
    </row>
    <row r="20" spans="2:8" s="14" customFormat="1" ht="20.100000000000001" customHeight="1" x14ac:dyDescent="0.15">
      <c r="B20" s="207"/>
      <c r="C20" s="213" t="s">
        <v>85</v>
      </c>
      <c r="D20" s="214"/>
      <c r="E20" s="152">
        <v>330</v>
      </c>
      <c r="F20" s="153">
        <f t="shared" si="2"/>
        <v>4.3813064259160914E-2</v>
      </c>
      <c r="G20" s="154">
        <v>3929.0699999999997</v>
      </c>
      <c r="H20" s="155">
        <f t="shared" si="3"/>
        <v>2.7769875586247394E-2</v>
      </c>
    </row>
    <row r="21" spans="2:8" s="14" customFormat="1" ht="20.100000000000001" customHeight="1" x14ac:dyDescent="0.15">
      <c r="B21" s="207"/>
      <c r="C21" s="213" t="s">
        <v>86</v>
      </c>
      <c r="D21" s="214"/>
      <c r="E21" s="152">
        <v>142</v>
      </c>
      <c r="F21" s="153">
        <f t="shared" si="2"/>
        <v>1.8852894317578334E-2</v>
      </c>
      <c r="G21" s="154">
        <v>3967.13</v>
      </c>
      <c r="H21" s="155">
        <f t="shared" si="3"/>
        <v>2.8038876002328701E-2</v>
      </c>
    </row>
    <row r="22" spans="2:8" s="14" customFormat="1" ht="20.100000000000001" customHeight="1" x14ac:dyDescent="0.15">
      <c r="B22" s="207"/>
      <c r="C22" s="213" t="s">
        <v>87</v>
      </c>
      <c r="D22" s="214"/>
      <c r="E22" s="152">
        <v>2136</v>
      </c>
      <c r="F22" s="153">
        <f t="shared" si="2"/>
        <v>0.28359001593202338</v>
      </c>
      <c r="G22" s="154">
        <v>68079.73</v>
      </c>
      <c r="H22" s="155">
        <f t="shared" si="3"/>
        <v>0.48117382282456517</v>
      </c>
    </row>
    <row r="23" spans="2:8" s="14" customFormat="1" ht="20.100000000000001" customHeight="1" x14ac:dyDescent="0.15">
      <c r="B23" s="207"/>
      <c r="C23" s="213" t="s">
        <v>88</v>
      </c>
      <c r="D23" s="214"/>
      <c r="E23" s="152">
        <v>60</v>
      </c>
      <c r="F23" s="153">
        <f t="shared" si="2"/>
        <v>7.9660116834838028E-3</v>
      </c>
      <c r="G23" s="154">
        <v>2236.2300000000005</v>
      </c>
      <c r="H23" s="155">
        <f t="shared" si="3"/>
        <v>1.5805223343497068E-2</v>
      </c>
    </row>
    <row r="24" spans="2:8" s="14" customFormat="1" ht="20.100000000000001" customHeight="1" x14ac:dyDescent="0.15">
      <c r="B24" s="207"/>
      <c r="C24" s="213" t="s">
        <v>89</v>
      </c>
      <c r="D24" s="214"/>
      <c r="E24" s="152">
        <v>10</v>
      </c>
      <c r="F24" s="153">
        <f t="shared" si="2"/>
        <v>1.3276686139139671E-3</v>
      </c>
      <c r="G24" s="154">
        <v>351.23999999999995</v>
      </c>
      <c r="H24" s="155">
        <f t="shared" si="3"/>
        <v>2.4824935928638415E-3</v>
      </c>
    </row>
    <row r="25" spans="2:8" s="14" customFormat="1" ht="20.100000000000001" customHeight="1" x14ac:dyDescent="0.15">
      <c r="B25" s="207"/>
      <c r="C25" s="213" t="s">
        <v>90</v>
      </c>
      <c r="D25" s="214"/>
      <c r="E25" s="152">
        <v>254</v>
      </c>
      <c r="F25" s="153">
        <f t="shared" si="2"/>
        <v>3.3722782793414764E-2</v>
      </c>
      <c r="G25" s="154">
        <v>20175.030000000002</v>
      </c>
      <c r="H25" s="155">
        <f t="shared" si="3"/>
        <v>0.14259304951268592</v>
      </c>
    </row>
    <row r="26" spans="2:8" s="14" customFormat="1" ht="20.100000000000001" customHeight="1" x14ac:dyDescent="0.15">
      <c r="B26" s="208"/>
      <c r="C26" s="221" t="s">
        <v>91</v>
      </c>
      <c r="D26" s="222"/>
      <c r="E26" s="156">
        <v>3988</v>
      </c>
      <c r="F26" s="157">
        <f t="shared" si="2"/>
        <v>0.52947424322889003</v>
      </c>
      <c r="G26" s="158">
        <v>24614.799999999999</v>
      </c>
      <c r="H26" s="159">
        <f t="shared" si="3"/>
        <v>0.17397244986227334</v>
      </c>
    </row>
    <row r="27" spans="2:8" s="14" customFormat="1" ht="20.100000000000001" customHeight="1" x14ac:dyDescent="0.15">
      <c r="B27" s="232" t="s">
        <v>80</v>
      </c>
      <c r="C27" s="224" t="s">
        <v>71</v>
      </c>
      <c r="D27" s="225"/>
      <c r="E27" s="160">
        <v>113</v>
      </c>
      <c r="F27" s="161">
        <f>E27/SUM(E$27:E$36)</f>
        <v>3.8162782843633905E-2</v>
      </c>
      <c r="G27" s="162">
        <v>15065.9</v>
      </c>
      <c r="H27" s="163">
        <f>G27/SUM(G$27:G$36)</f>
        <v>2.1329136829189698E-2</v>
      </c>
    </row>
    <row r="28" spans="2:8" s="14" customFormat="1" ht="20.100000000000001" customHeight="1" x14ac:dyDescent="0.15">
      <c r="B28" s="233"/>
      <c r="C28" s="213" t="s">
        <v>72</v>
      </c>
      <c r="D28" s="214"/>
      <c r="E28" s="152">
        <v>3</v>
      </c>
      <c r="F28" s="153">
        <f t="shared" ref="F28:F36" si="4">E28/SUM(E$27:E$36)</f>
        <v>1.0131712259371835E-3</v>
      </c>
      <c r="G28" s="154">
        <v>485.08</v>
      </c>
      <c r="H28" s="155">
        <f t="shared" ref="H28:H36" si="5">G28/SUM(G$27:G$36)</f>
        <v>6.867387738603959E-4</v>
      </c>
    </row>
    <row r="29" spans="2:8" s="14" customFormat="1" ht="20.100000000000001" customHeight="1" x14ac:dyDescent="0.15">
      <c r="B29" s="233"/>
      <c r="C29" s="213" t="s">
        <v>73</v>
      </c>
      <c r="D29" s="214"/>
      <c r="E29" s="152">
        <v>171</v>
      </c>
      <c r="F29" s="153">
        <f t="shared" si="4"/>
        <v>5.7750759878419454E-2</v>
      </c>
      <c r="G29" s="154">
        <v>24894.34</v>
      </c>
      <c r="H29" s="155">
        <f t="shared" si="5"/>
        <v>3.5243482575376864E-2</v>
      </c>
    </row>
    <row r="30" spans="2:8" s="14" customFormat="1" ht="20.100000000000001" customHeight="1" x14ac:dyDescent="0.15">
      <c r="B30" s="233"/>
      <c r="C30" s="213" t="s">
        <v>74</v>
      </c>
      <c r="D30" s="214"/>
      <c r="E30" s="152">
        <v>4</v>
      </c>
      <c r="F30" s="153">
        <f t="shared" si="4"/>
        <v>1.3508949679162446E-3</v>
      </c>
      <c r="G30" s="154">
        <v>128.86000000000001</v>
      </c>
      <c r="H30" s="155">
        <f t="shared" si="5"/>
        <v>1.8243002886049854E-4</v>
      </c>
    </row>
    <row r="31" spans="2:8" s="14" customFormat="1" ht="20.100000000000001" customHeight="1" x14ac:dyDescent="0.15">
      <c r="B31" s="233"/>
      <c r="C31" s="213" t="s">
        <v>75</v>
      </c>
      <c r="D31" s="214"/>
      <c r="E31" s="152">
        <v>542</v>
      </c>
      <c r="F31" s="153">
        <f t="shared" si="4"/>
        <v>0.18304626815265113</v>
      </c>
      <c r="G31" s="154">
        <v>115260.81</v>
      </c>
      <c r="H31" s="155">
        <f t="shared" si="5"/>
        <v>0.16317734669241374</v>
      </c>
    </row>
    <row r="32" spans="2:8" s="14" customFormat="1" ht="20.100000000000001" customHeight="1" x14ac:dyDescent="0.15">
      <c r="B32" s="233"/>
      <c r="C32" s="213" t="s">
        <v>76</v>
      </c>
      <c r="D32" s="214"/>
      <c r="E32" s="152">
        <v>127</v>
      </c>
      <c r="F32" s="153">
        <f t="shared" si="4"/>
        <v>4.2890915231340761E-2</v>
      </c>
      <c r="G32" s="154">
        <v>7824.09</v>
      </c>
      <c r="H32" s="155">
        <f t="shared" si="5"/>
        <v>1.1076741925400729E-2</v>
      </c>
    </row>
    <row r="33" spans="2:8" s="14" customFormat="1" ht="20.100000000000001" customHeight="1" x14ac:dyDescent="0.15">
      <c r="B33" s="233"/>
      <c r="C33" s="213" t="s">
        <v>77</v>
      </c>
      <c r="D33" s="214"/>
      <c r="E33" s="152">
        <v>1922</v>
      </c>
      <c r="F33" s="153">
        <f t="shared" si="4"/>
        <v>0.64910503208375547</v>
      </c>
      <c r="G33" s="154">
        <v>524634.44000000006</v>
      </c>
      <c r="H33" s="155">
        <f t="shared" si="5"/>
        <v>0.74273689298782775</v>
      </c>
    </row>
    <row r="34" spans="2:8" s="14" customFormat="1" ht="20.100000000000001" customHeight="1" x14ac:dyDescent="0.15">
      <c r="B34" s="233"/>
      <c r="C34" s="213" t="s">
        <v>78</v>
      </c>
      <c r="D34" s="214"/>
      <c r="E34" s="152">
        <v>34</v>
      </c>
      <c r="F34" s="153">
        <f t="shared" si="4"/>
        <v>1.1482607227288078E-2</v>
      </c>
      <c r="G34" s="154">
        <v>8324.0499999999993</v>
      </c>
      <c r="H34" s="155">
        <f t="shared" si="5"/>
        <v>1.1784546653237875E-2</v>
      </c>
    </row>
    <row r="35" spans="2:8" s="14" customFormat="1" ht="20.100000000000001" customHeight="1" x14ac:dyDescent="0.15">
      <c r="B35" s="233"/>
      <c r="C35" s="213" t="s">
        <v>79</v>
      </c>
      <c r="D35" s="214"/>
      <c r="E35" s="152">
        <v>27</v>
      </c>
      <c r="F35" s="153">
        <f t="shared" si="4"/>
        <v>9.11854103343465E-3</v>
      </c>
      <c r="G35" s="154">
        <v>5662.08</v>
      </c>
      <c r="H35" s="155">
        <f t="shared" si="5"/>
        <v>8.015935261605241E-3</v>
      </c>
    </row>
    <row r="36" spans="2:8" s="14" customFormat="1" ht="20.100000000000001" customHeight="1" x14ac:dyDescent="0.15">
      <c r="B36" s="233"/>
      <c r="C36" s="221" t="s">
        <v>92</v>
      </c>
      <c r="D36" s="222"/>
      <c r="E36" s="156">
        <v>18</v>
      </c>
      <c r="F36" s="157">
        <f t="shared" si="4"/>
        <v>6.0790273556231003E-3</v>
      </c>
      <c r="G36" s="158">
        <v>4073.3599999999997</v>
      </c>
      <c r="H36" s="159">
        <f t="shared" si="5"/>
        <v>5.7667482722272246E-3</v>
      </c>
    </row>
    <row r="37" spans="2:8" s="14" customFormat="1" ht="20.100000000000001" customHeight="1" x14ac:dyDescent="0.15">
      <c r="B37" s="229" t="s">
        <v>93</v>
      </c>
      <c r="C37" s="224" t="s">
        <v>94</v>
      </c>
      <c r="D37" s="225"/>
      <c r="E37" s="160">
        <v>3649</v>
      </c>
      <c r="F37" s="161">
        <f>E37/SUM(E$37:E$39)</f>
        <v>0.53184666958169358</v>
      </c>
      <c r="G37" s="162">
        <v>967437.90000000014</v>
      </c>
      <c r="H37" s="163">
        <f>G37/SUM(G$37:G$39)</f>
        <v>0.49283625311836377</v>
      </c>
    </row>
    <row r="38" spans="2:8" s="14" customFormat="1" ht="20.100000000000001" customHeight="1" x14ac:dyDescent="0.15">
      <c r="B38" s="230"/>
      <c r="C38" s="213" t="s">
        <v>95</v>
      </c>
      <c r="D38" s="214"/>
      <c r="E38" s="152">
        <v>2693</v>
      </c>
      <c r="F38" s="153">
        <f t="shared" ref="F38:F39" si="6">E38/SUM(E$37:E$39)</f>
        <v>0.39250838070252148</v>
      </c>
      <c r="G38" s="154">
        <v>801365.83</v>
      </c>
      <c r="H38" s="155">
        <f t="shared" ref="H38:H39" si="7">G38/SUM(G$37:G$39)</f>
        <v>0.40823512603164253</v>
      </c>
    </row>
    <row r="39" spans="2:8" s="14" customFormat="1" ht="20.100000000000001" customHeight="1" x14ac:dyDescent="0.15">
      <c r="B39" s="231"/>
      <c r="C39" s="221" t="s">
        <v>96</v>
      </c>
      <c r="D39" s="222"/>
      <c r="E39" s="156">
        <v>519</v>
      </c>
      <c r="F39" s="157">
        <f t="shared" si="6"/>
        <v>7.5644949715784865E-2</v>
      </c>
      <c r="G39" s="158">
        <v>194196.94999999998</v>
      </c>
      <c r="H39" s="159">
        <f t="shared" si="7"/>
        <v>9.8928620849993792E-2</v>
      </c>
    </row>
    <row r="40" spans="2:8" s="14" customFormat="1" ht="20.100000000000001" customHeight="1" x14ac:dyDescent="0.15">
      <c r="B40" s="226" t="s">
        <v>111</v>
      </c>
      <c r="C40" s="227"/>
      <c r="D40" s="228"/>
      <c r="E40" s="142">
        <f>SUM(E5:E39)</f>
        <v>47220</v>
      </c>
      <c r="F40" s="164">
        <f>E40/E$40</f>
        <v>1</v>
      </c>
      <c r="G40" s="165">
        <f>SUM(G5:G39)</f>
        <v>4587138.3000000007</v>
      </c>
      <c r="H40" s="166">
        <f>G40/G$40</f>
        <v>1</v>
      </c>
    </row>
    <row r="41" spans="2:8" s="14" customFormat="1" ht="20.100000000000001" customHeight="1" x14ac:dyDescent="0.15">
      <c r="B41" s="83"/>
      <c r="C41" s="83"/>
      <c r="D41" s="83"/>
      <c r="E41" s="84"/>
      <c r="F41" s="84"/>
      <c r="G41" s="85"/>
      <c r="H41" s="86"/>
    </row>
    <row r="42" spans="2:8" s="14" customFormat="1" ht="20.100000000000001" customHeight="1" x14ac:dyDescent="0.15"/>
    <row r="43" spans="2:8" s="14" customFormat="1" ht="20.100000000000001" customHeight="1" x14ac:dyDescent="0.15"/>
    <row r="44" spans="2:8" s="14" customFormat="1" ht="20.100000000000001" customHeight="1" x14ac:dyDescent="0.15"/>
    <row r="45" spans="2:8" s="14" customFormat="1" ht="20.100000000000001" customHeight="1" x14ac:dyDescent="0.15"/>
    <row r="46" spans="2:8" s="14" customFormat="1" ht="20.100000000000001" customHeight="1" x14ac:dyDescent="0.15"/>
    <row r="47" spans="2:8" s="14" customFormat="1" ht="20.100000000000001" customHeight="1" x14ac:dyDescent="0.15"/>
    <row r="48" spans="2:8" s="14" customFormat="1" ht="20.100000000000001" customHeight="1" x14ac:dyDescent="0.15"/>
    <row r="49" s="14" customFormat="1" ht="20.100000000000001" customHeight="1" x14ac:dyDescent="0.15"/>
    <row r="50" s="14" customFormat="1" ht="20.100000000000001" customHeight="1" x14ac:dyDescent="0.15"/>
    <row r="51" s="14" customFormat="1" ht="20.100000000000001" customHeight="1" x14ac:dyDescent="0.15"/>
    <row r="52" s="14" customFormat="1" ht="20.100000000000001" customHeight="1" x14ac:dyDescent="0.15"/>
    <row r="53" s="14" customFormat="1" ht="20.100000000000001" customHeight="1" x14ac:dyDescent="0.15"/>
    <row r="54" s="14" customFormat="1" ht="20.100000000000001" customHeight="1" x14ac:dyDescent="0.15"/>
    <row r="55" s="14" customFormat="1" ht="20.100000000000001" customHeight="1" x14ac:dyDescent="0.15"/>
    <row r="56" s="14" customFormat="1" ht="20.100000000000001" customHeight="1" x14ac:dyDescent="0.15"/>
    <row r="57" s="14" customFormat="1" ht="20.100000000000001" customHeight="1" x14ac:dyDescent="0.15"/>
    <row r="58" s="14" customFormat="1" ht="20.100000000000001" customHeight="1" x14ac:dyDescent="0.15"/>
    <row r="59" s="14" customFormat="1" ht="20.100000000000001" customHeight="1" x14ac:dyDescent="0.15"/>
    <row r="60" s="14" customFormat="1" ht="20.100000000000001" customHeight="1" x14ac:dyDescent="0.15"/>
    <row r="61" s="14" customFormat="1" ht="20.100000000000001" customHeight="1" x14ac:dyDescent="0.15"/>
    <row r="62" s="14" customFormat="1" ht="20.100000000000001" customHeight="1" x14ac:dyDescent="0.15"/>
    <row r="63" s="14" customFormat="1" ht="20.100000000000001" customHeight="1" x14ac:dyDescent="0.15"/>
    <row r="64" s="14" customFormat="1" ht="20.100000000000001" customHeight="1" x14ac:dyDescent="0.15"/>
    <row r="65" s="14" customFormat="1" ht="20.100000000000001" customHeight="1" x14ac:dyDescent="0.15"/>
    <row r="66" s="14" customFormat="1" ht="20.100000000000001" customHeight="1" x14ac:dyDescent="0.15"/>
    <row r="67" s="14" customFormat="1" ht="20.100000000000001" customHeight="1" x14ac:dyDescent="0.15"/>
    <row r="68" s="14" customFormat="1" ht="20.100000000000001" customHeight="1" x14ac:dyDescent="0.15"/>
    <row r="69" s="14" customFormat="1" ht="20.100000000000001" customHeight="1" x14ac:dyDescent="0.15"/>
    <row r="70" s="14" customFormat="1" ht="20.100000000000001" customHeight="1" x14ac:dyDescent="0.15"/>
    <row r="71" s="14" customFormat="1" ht="20.100000000000001" customHeight="1" x14ac:dyDescent="0.15"/>
    <row r="72" s="14" customFormat="1" ht="20.100000000000001" customHeight="1" x14ac:dyDescent="0.15"/>
    <row r="73" s="14" customFormat="1" ht="20.100000000000001" customHeight="1" x14ac:dyDescent="0.15"/>
    <row r="74" s="14" customFormat="1" ht="20.100000000000001" customHeight="1" x14ac:dyDescent="0.15"/>
    <row r="75" s="14" customFormat="1" ht="20.100000000000001" customHeight="1" x14ac:dyDescent="0.15"/>
    <row r="76" s="14" customFormat="1" ht="20.100000000000001" customHeight="1" x14ac:dyDescent="0.15"/>
    <row r="77" s="14" customFormat="1" ht="20.100000000000001" customHeight="1" x14ac:dyDescent="0.15"/>
    <row r="78" s="14" customFormat="1" ht="20.100000000000001" customHeight="1" x14ac:dyDescent="0.15"/>
    <row r="79" s="14" customFormat="1" ht="20.100000000000001" customHeight="1" x14ac:dyDescent="0.15"/>
    <row r="80" s="14" customFormat="1" ht="20.100000000000001" customHeight="1" x14ac:dyDescent="0.15"/>
    <row r="81" s="14" customFormat="1" ht="20.100000000000001" customHeight="1" x14ac:dyDescent="0.15"/>
    <row r="82" s="14" customFormat="1" ht="20.100000000000001" customHeight="1" x14ac:dyDescent="0.15"/>
    <row r="83" s="14" customFormat="1" ht="20.100000000000001" customHeight="1" x14ac:dyDescent="0.15"/>
    <row r="84" s="14" customFormat="1" ht="20.100000000000001" customHeight="1" x14ac:dyDescent="0.15"/>
    <row r="85" s="14" customFormat="1" ht="20.100000000000001" customHeight="1" x14ac:dyDescent="0.15"/>
    <row r="86" s="14" customFormat="1" ht="20.100000000000001" customHeight="1" x14ac:dyDescent="0.15"/>
    <row r="87" s="14" customFormat="1" ht="20.100000000000001" customHeight="1" x14ac:dyDescent="0.15"/>
    <row r="88" s="14" customFormat="1" ht="20.100000000000001" customHeight="1" x14ac:dyDescent="0.15"/>
    <row r="89" s="14" customFormat="1" ht="20.100000000000001" customHeight="1" x14ac:dyDescent="0.15"/>
    <row r="90" s="14" customFormat="1" ht="20.100000000000001" customHeight="1" x14ac:dyDescent="0.15"/>
    <row r="91" s="14" customFormat="1" ht="20.100000000000001" customHeight="1" x14ac:dyDescent="0.15"/>
    <row r="92" s="14" customFormat="1" ht="20.100000000000001" customHeight="1" x14ac:dyDescent="0.15"/>
    <row r="93" s="14" customFormat="1" ht="20.100000000000001" customHeight="1" x14ac:dyDescent="0.15"/>
    <row r="94" s="14" customFormat="1" ht="20.100000000000001" customHeight="1" x14ac:dyDescent="0.15"/>
    <row r="95" s="14" customFormat="1" ht="20.100000000000001" customHeight="1" x14ac:dyDescent="0.15"/>
    <row r="96" s="14" customFormat="1" ht="20.100000000000001" customHeight="1" x14ac:dyDescent="0.15"/>
    <row r="97" s="14" customFormat="1" ht="20.100000000000001" customHeight="1" x14ac:dyDescent="0.15"/>
    <row r="98" s="14" customFormat="1" ht="20.100000000000001" customHeight="1" x14ac:dyDescent="0.15"/>
    <row r="99" s="14" customFormat="1" ht="20.100000000000001" customHeight="1" x14ac:dyDescent="0.15"/>
    <row r="100" s="14" customFormat="1" ht="20.100000000000001" customHeight="1" x14ac:dyDescent="0.15"/>
    <row r="101" s="14" customFormat="1" ht="20.100000000000001" customHeight="1" x14ac:dyDescent="0.15"/>
  </sheetData>
  <mergeCells count="45">
    <mergeCell ref="B40:D40"/>
    <mergeCell ref="C33:D33"/>
    <mergeCell ref="C34:D34"/>
    <mergeCell ref="C35:D35"/>
    <mergeCell ref="C36:D36"/>
    <mergeCell ref="B37:B39"/>
    <mergeCell ref="C37:D37"/>
    <mergeCell ref="C38:D38"/>
    <mergeCell ref="C39:D39"/>
    <mergeCell ref="B27:B36"/>
    <mergeCell ref="C27:D27"/>
    <mergeCell ref="C28:D28"/>
    <mergeCell ref="C29:D29"/>
    <mergeCell ref="C30:D30"/>
    <mergeCell ref="C31:D31"/>
    <mergeCell ref="C32:D32"/>
    <mergeCell ref="C15:D15"/>
    <mergeCell ref="B16:B26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H3:H4"/>
    <mergeCell ref="B5:B15"/>
    <mergeCell ref="C5:D5"/>
    <mergeCell ref="C6:D6"/>
    <mergeCell ref="C7:D7"/>
    <mergeCell ref="C8:D8"/>
    <mergeCell ref="C14:D14"/>
    <mergeCell ref="B3:D4"/>
    <mergeCell ref="E3:E4"/>
    <mergeCell ref="F3:F4"/>
    <mergeCell ref="G3:G4"/>
    <mergeCell ref="C9:D9"/>
    <mergeCell ref="C10:D10"/>
    <mergeCell ref="C11:D11"/>
    <mergeCell ref="C12:D12"/>
    <mergeCell ref="C13:D13"/>
  </mergeCells>
  <phoneticPr fontId="2"/>
  <pageMargins left="0.7" right="0.7" top="0.75" bottom="0.75" header="0.3" footer="0.3"/>
  <pageSetup paperSize="9" scale="98" orientation="portrait" r:id="rId1"/>
  <rowBreaks count="1" manualBreakCount="1">
    <brk id="40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50"/>
  <sheetViews>
    <sheetView zoomScaleNormal="100" workbookViewId="0"/>
  </sheetViews>
  <sheetFormatPr defaultRowHeight="13.5" x14ac:dyDescent="0.15"/>
  <cols>
    <col min="4" max="7" width="9.125" bestFit="1" customWidth="1"/>
    <col min="8" max="8" width="10.625" bestFit="1" customWidth="1"/>
    <col min="11" max="11" width="11.75" bestFit="1" customWidth="1"/>
    <col min="13" max="13" width="9.125" bestFit="1" customWidth="1"/>
  </cols>
  <sheetData>
    <row r="1" spans="1:13" s="14" customFormat="1" ht="20.100000000000001" customHeight="1" x14ac:dyDescent="0.15">
      <c r="A1" s="13" t="s">
        <v>141</v>
      </c>
    </row>
    <row r="2" spans="1:13" s="14" customFormat="1" ht="20.100000000000001" customHeight="1" x14ac:dyDescent="0.15"/>
    <row r="3" spans="1:13" s="14" customFormat="1" ht="31.5" customHeight="1" x14ac:dyDescent="0.15">
      <c r="B3" s="236" t="s">
        <v>53</v>
      </c>
      <c r="C3" s="237"/>
      <c r="D3" s="134" t="s">
        <v>55</v>
      </c>
      <c r="E3" s="135" t="s">
        <v>58</v>
      </c>
      <c r="F3" s="135" t="s">
        <v>59</v>
      </c>
      <c r="G3" s="136" t="s">
        <v>56</v>
      </c>
      <c r="H3" s="137" t="s">
        <v>57</v>
      </c>
    </row>
    <row r="4" spans="1:13" s="14" customFormat="1" ht="20.100000000000001" customHeight="1" x14ac:dyDescent="0.15">
      <c r="B4" s="238" t="s">
        <v>27</v>
      </c>
      <c r="C4" s="239"/>
      <c r="D4" s="60">
        <v>3032</v>
      </c>
      <c r="E4" s="65">
        <v>52791.54</v>
      </c>
      <c r="F4" s="65">
        <f>E4*1000/D4</f>
        <v>17411.457783641163</v>
      </c>
      <c r="G4" s="65">
        <v>50030</v>
      </c>
      <c r="H4" s="61">
        <f>F4/G4</f>
        <v>0.34802034346674321</v>
      </c>
      <c r="K4" s="14">
        <f>D4*G4</f>
        <v>151690960</v>
      </c>
      <c r="L4" s="14" t="s">
        <v>27</v>
      </c>
      <c r="M4" s="24">
        <f>G4-F4</f>
        <v>32618.542216358837</v>
      </c>
    </row>
    <row r="5" spans="1:13" s="14" customFormat="1" ht="20.100000000000001" customHeight="1" x14ac:dyDescent="0.15">
      <c r="B5" s="234" t="s">
        <v>28</v>
      </c>
      <c r="C5" s="235"/>
      <c r="D5" s="62">
        <v>3039</v>
      </c>
      <c r="E5" s="66">
        <v>88695.229999999967</v>
      </c>
      <c r="F5" s="66">
        <f t="shared" ref="F5:F13" si="0">E5*1000/D5</f>
        <v>29185.663047054943</v>
      </c>
      <c r="G5" s="66">
        <v>104730</v>
      </c>
      <c r="H5" s="63">
        <f t="shared" ref="H5:H10" si="1">F5/G5</f>
        <v>0.27867528928726193</v>
      </c>
      <c r="K5" s="14">
        <f t="shared" ref="K5:K10" si="2">D5*G5</f>
        <v>318274470</v>
      </c>
      <c r="L5" s="14" t="s">
        <v>28</v>
      </c>
      <c r="M5" s="24">
        <f t="shared" ref="M5:M10" si="3">G5-F5</f>
        <v>75544.336952945057</v>
      </c>
    </row>
    <row r="6" spans="1:13" s="14" customFormat="1" ht="20.100000000000001" customHeight="1" x14ac:dyDescent="0.15">
      <c r="B6" s="234" t="s">
        <v>29</v>
      </c>
      <c r="C6" s="235"/>
      <c r="D6" s="62">
        <v>6183</v>
      </c>
      <c r="E6" s="66">
        <v>534918.81999999995</v>
      </c>
      <c r="F6" s="66">
        <f t="shared" si="0"/>
        <v>86514.446061782292</v>
      </c>
      <c r="G6" s="66">
        <v>166920</v>
      </c>
      <c r="H6" s="63">
        <f t="shared" si="1"/>
        <v>0.51829886210030129</v>
      </c>
      <c r="K6" s="14">
        <f t="shared" si="2"/>
        <v>1032066360</v>
      </c>
      <c r="L6" s="14" t="s">
        <v>29</v>
      </c>
      <c r="M6" s="24">
        <f t="shared" si="3"/>
        <v>80405.553938217708</v>
      </c>
    </row>
    <row r="7" spans="1:13" s="14" customFormat="1" ht="20.100000000000001" customHeight="1" x14ac:dyDescent="0.15">
      <c r="B7" s="234" t="s">
        <v>30</v>
      </c>
      <c r="C7" s="235"/>
      <c r="D7" s="62">
        <v>3569</v>
      </c>
      <c r="E7" s="66">
        <v>395547.85000000003</v>
      </c>
      <c r="F7" s="66">
        <f t="shared" si="0"/>
        <v>110828.76155785935</v>
      </c>
      <c r="G7" s="66">
        <v>196160</v>
      </c>
      <c r="H7" s="63">
        <f t="shared" si="1"/>
        <v>0.56499164741975605</v>
      </c>
      <c r="K7" s="14">
        <f t="shared" si="2"/>
        <v>700095040</v>
      </c>
      <c r="L7" s="14" t="s">
        <v>30</v>
      </c>
      <c r="M7" s="24">
        <f t="shared" si="3"/>
        <v>85331.238442140646</v>
      </c>
    </row>
    <row r="8" spans="1:13" s="14" customFormat="1" ht="20.100000000000001" customHeight="1" x14ac:dyDescent="0.15">
      <c r="B8" s="234" t="s">
        <v>31</v>
      </c>
      <c r="C8" s="235"/>
      <c r="D8" s="62">
        <v>2286</v>
      </c>
      <c r="E8" s="66">
        <v>330639.06999999995</v>
      </c>
      <c r="F8" s="66">
        <f t="shared" si="0"/>
        <v>144636.51356080489</v>
      </c>
      <c r="G8" s="66">
        <v>269310</v>
      </c>
      <c r="H8" s="63">
        <f t="shared" si="1"/>
        <v>0.53706328603024356</v>
      </c>
      <c r="K8" s="14">
        <f t="shared" si="2"/>
        <v>615642660</v>
      </c>
      <c r="L8" s="14" t="s">
        <v>31</v>
      </c>
      <c r="M8" s="24">
        <f t="shared" si="3"/>
        <v>124673.48643919511</v>
      </c>
    </row>
    <row r="9" spans="1:13" s="14" customFormat="1" ht="20.100000000000001" customHeight="1" x14ac:dyDescent="0.15">
      <c r="B9" s="234" t="s">
        <v>32</v>
      </c>
      <c r="C9" s="235"/>
      <c r="D9" s="62">
        <v>1989</v>
      </c>
      <c r="E9" s="66">
        <v>335230.36</v>
      </c>
      <c r="F9" s="66">
        <f t="shared" si="0"/>
        <v>168542.1618903972</v>
      </c>
      <c r="G9" s="66">
        <v>308060</v>
      </c>
      <c r="H9" s="63">
        <f t="shared" si="1"/>
        <v>0.54710823180678181</v>
      </c>
      <c r="K9" s="14">
        <f t="shared" si="2"/>
        <v>612731340</v>
      </c>
      <c r="L9" s="14" t="s">
        <v>32</v>
      </c>
      <c r="M9" s="24">
        <f t="shared" si="3"/>
        <v>139517.8381096028</v>
      </c>
    </row>
    <row r="10" spans="1:13" s="14" customFormat="1" ht="20.100000000000001" customHeight="1" x14ac:dyDescent="0.15">
      <c r="B10" s="240" t="s">
        <v>33</v>
      </c>
      <c r="C10" s="241"/>
      <c r="D10" s="70">
        <v>928</v>
      </c>
      <c r="E10" s="71">
        <v>179961.74</v>
      </c>
      <c r="F10" s="71">
        <f t="shared" si="0"/>
        <v>193924.28879310345</v>
      </c>
      <c r="G10" s="71">
        <v>360650</v>
      </c>
      <c r="H10" s="73">
        <f t="shared" si="1"/>
        <v>0.53770771882185897</v>
      </c>
      <c r="K10" s="14">
        <f t="shared" si="2"/>
        <v>334683200</v>
      </c>
      <c r="L10" s="14" t="s">
        <v>33</v>
      </c>
      <c r="M10" s="24">
        <f t="shared" si="3"/>
        <v>166725.71120689655</v>
      </c>
    </row>
    <row r="11" spans="1:13" s="14" customFormat="1" ht="20.100000000000001" customHeight="1" x14ac:dyDescent="0.15">
      <c r="B11" s="238" t="s">
        <v>60</v>
      </c>
      <c r="C11" s="239"/>
      <c r="D11" s="60">
        <f>SUM(D4:D5)</f>
        <v>6071</v>
      </c>
      <c r="E11" s="65">
        <f>SUM(E4:E5)</f>
        <v>141486.76999999996</v>
      </c>
      <c r="F11" s="65">
        <f t="shared" si="0"/>
        <v>23305.348377532526</v>
      </c>
      <c r="G11" s="80"/>
      <c r="H11" s="61">
        <f>SUM(E4:E5)*1000/SUM(K4:K5)</f>
        <v>0.30105782461488706</v>
      </c>
    </row>
    <row r="12" spans="1:13" s="14" customFormat="1" ht="20.100000000000001" customHeight="1" x14ac:dyDescent="0.15">
      <c r="B12" s="240" t="s">
        <v>54</v>
      </c>
      <c r="C12" s="241"/>
      <c r="D12" s="64">
        <f>SUM(D6:D10)</f>
        <v>14955</v>
      </c>
      <c r="E12" s="76">
        <f>SUM(E6:E10)</f>
        <v>1776297.8399999996</v>
      </c>
      <c r="F12" s="67">
        <f t="shared" si="0"/>
        <v>118776.18455366095</v>
      </c>
      <c r="G12" s="81"/>
      <c r="H12" s="68">
        <f>SUM(E6:E10)*1000/SUM(K6:K10)</f>
        <v>0.53905311168127046</v>
      </c>
    </row>
    <row r="13" spans="1:13" s="14" customFormat="1" ht="20.100000000000001" customHeight="1" x14ac:dyDescent="0.15">
      <c r="B13" s="236" t="s">
        <v>61</v>
      </c>
      <c r="C13" s="237"/>
      <c r="D13" s="69">
        <f>SUM(D11:D12)</f>
        <v>21026</v>
      </c>
      <c r="E13" s="77">
        <f>SUM(E11:E12)</f>
        <v>1917784.6099999996</v>
      </c>
      <c r="F13" s="72">
        <f t="shared" si="0"/>
        <v>91210.149814515345</v>
      </c>
      <c r="G13" s="75"/>
      <c r="H13" s="74">
        <f>SUM(E4:E10)*1000/SUM(K4:K10)</f>
        <v>0.50934684592295998</v>
      </c>
    </row>
    <row r="14" spans="1:13" s="14" customFormat="1" ht="20.100000000000001" customHeight="1" x14ac:dyDescent="0.15"/>
    <row r="15" spans="1:13" s="14" customFormat="1" ht="20.100000000000001" customHeight="1" x14ac:dyDescent="0.15"/>
    <row r="16" spans="1:13" s="14" customFormat="1" ht="20.100000000000001" customHeight="1" x14ac:dyDescent="0.15"/>
    <row r="17" s="14" customFormat="1" ht="20.100000000000001" customHeight="1" x14ac:dyDescent="0.15"/>
    <row r="18" s="14" customFormat="1" ht="20.100000000000001" customHeight="1" x14ac:dyDescent="0.15"/>
    <row r="19" s="14" customFormat="1" ht="20.100000000000001" customHeight="1" x14ac:dyDescent="0.15"/>
    <row r="20" s="14" customFormat="1" ht="20.100000000000001" customHeight="1" x14ac:dyDescent="0.15"/>
    <row r="21" s="14" customFormat="1" ht="20.100000000000001" customHeight="1" x14ac:dyDescent="0.15"/>
    <row r="22" s="14" customFormat="1" ht="20.100000000000001" customHeight="1" x14ac:dyDescent="0.15"/>
    <row r="23" s="14" customFormat="1" ht="20.100000000000001" customHeight="1" x14ac:dyDescent="0.15"/>
    <row r="24" s="14" customFormat="1" ht="20.100000000000001" customHeight="1" x14ac:dyDescent="0.15"/>
    <row r="25" s="14" customFormat="1" ht="20.100000000000001" customHeight="1" x14ac:dyDescent="0.15"/>
    <row r="26" s="14" customFormat="1" ht="20.100000000000001" customHeight="1" x14ac:dyDescent="0.15"/>
    <row r="27" s="14" customFormat="1" ht="20.100000000000001" customHeight="1" x14ac:dyDescent="0.15"/>
    <row r="28" s="14" customFormat="1" ht="20.100000000000001" customHeight="1" x14ac:dyDescent="0.15"/>
    <row r="29" s="14" customFormat="1" ht="20.100000000000001" customHeight="1" x14ac:dyDescent="0.15"/>
    <row r="30" s="14" customFormat="1" ht="20.100000000000001" customHeight="1" x14ac:dyDescent="0.15"/>
    <row r="31" s="14" customFormat="1" ht="20.100000000000001" customHeight="1" x14ac:dyDescent="0.15"/>
    <row r="32" s="14" customFormat="1" ht="20.100000000000001" customHeight="1" x14ac:dyDescent="0.15"/>
    <row r="33" s="14" customFormat="1" ht="20.100000000000001" customHeight="1" x14ac:dyDescent="0.15"/>
    <row r="34" s="14" customFormat="1" ht="20.100000000000001" customHeight="1" x14ac:dyDescent="0.15"/>
    <row r="35" s="14" customFormat="1" ht="20.100000000000001" customHeight="1" x14ac:dyDescent="0.15"/>
    <row r="36" s="14" customFormat="1" ht="20.100000000000001" customHeight="1" x14ac:dyDescent="0.15"/>
    <row r="37" s="14" customFormat="1" ht="20.100000000000001" customHeight="1" x14ac:dyDescent="0.15"/>
    <row r="38" s="14" customFormat="1" ht="20.100000000000001" customHeight="1" x14ac:dyDescent="0.15"/>
    <row r="39" s="14" customFormat="1" ht="20.100000000000001" customHeight="1" x14ac:dyDescent="0.15"/>
    <row r="40" s="14" customFormat="1" ht="20.100000000000001" customHeight="1" x14ac:dyDescent="0.15"/>
    <row r="41" s="14" customFormat="1" ht="20.100000000000001" customHeight="1" x14ac:dyDescent="0.15"/>
    <row r="42" s="14" customFormat="1" ht="20.100000000000001" customHeight="1" x14ac:dyDescent="0.15"/>
    <row r="43" s="14" customFormat="1" ht="20.100000000000001" customHeight="1" x14ac:dyDescent="0.15"/>
    <row r="44" s="14" customFormat="1" ht="20.100000000000001" customHeight="1" x14ac:dyDescent="0.15"/>
    <row r="45" s="14" customFormat="1" ht="20.100000000000001" customHeight="1" x14ac:dyDescent="0.15"/>
    <row r="46" s="14" customFormat="1" ht="20.100000000000001" customHeight="1" x14ac:dyDescent="0.15"/>
    <row r="47" s="14" customFormat="1" ht="20.100000000000001" customHeight="1" x14ac:dyDescent="0.15"/>
    <row r="48" s="14" customFormat="1" ht="20.100000000000001" customHeight="1" x14ac:dyDescent="0.15"/>
    <row r="49" s="14" customFormat="1" ht="20.100000000000001" customHeight="1" x14ac:dyDescent="0.15"/>
    <row r="50" s="14" customFormat="1" ht="20.100000000000001" customHeight="1" x14ac:dyDescent="0.15"/>
  </sheetData>
  <mergeCells count="11">
    <mergeCell ref="B9:C9"/>
    <mergeCell ref="B10:C10"/>
    <mergeCell ref="B11:C11"/>
    <mergeCell ref="B12:C12"/>
    <mergeCell ref="B13:C13"/>
    <mergeCell ref="B8:C8"/>
    <mergeCell ref="B3:C3"/>
    <mergeCell ref="B4:C4"/>
    <mergeCell ref="B5:C5"/>
    <mergeCell ref="B6:C6"/>
    <mergeCell ref="B7:C7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01月状況（表紙）</vt:lpstr>
      <vt:lpstr>人口統計</vt:lpstr>
      <vt:lpstr>認定者数（2-1.2）</vt:lpstr>
      <vt:lpstr>給付状況（3-1）</vt:lpstr>
      <vt:lpstr>給付状況（3-2）</vt:lpstr>
      <vt:lpstr>給付状況（3-3）</vt:lpstr>
      <vt:lpstr>'01月状況（表紙）'!Print_Area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'認定者数（2-1.2）'!Print_Area</vt:lpstr>
    </vt:vector>
  </TitlesOfParts>
  <Company>FM-USER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石橋 侑樹</cp:lastModifiedBy>
  <cp:lastPrinted>2015-12-17T07:31:32Z</cp:lastPrinted>
  <dcterms:created xsi:type="dcterms:W3CDTF">2003-07-11T02:30:35Z</dcterms:created>
  <dcterms:modified xsi:type="dcterms:W3CDTF">2018-04-09T23:53:44Z</dcterms:modified>
</cp:coreProperties>
</file>