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18年02月報告書\"/>
    </mc:Choice>
  </mc:AlternateContent>
  <bookViews>
    <workbookView xWindow="-915" yWindow="5130" windowWidth="15480" windowHeight="6480"/>
  </bookViews>
  <sheets>
    <sheet name="02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'02月状況（表紙）'!$A$1:$L$45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5251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<sst xmlns="http://schemas.openxmlformats.org/spreadsheetml/2006/main" count="201" uniqueCount="142">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</sst>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59794</c:v>
                </c:pt>
                <c:pt idx="1">
                  <c:v>29486</c:v>
                </c:pt>
                <c:pt idx="2">
                  <c:v>15856</c:v>
                </c:pt>
                <c:pt idx="3">
                  <c:v>10194</c:v>
                </c:pt>
                <c:pt idx="4">
                  <c:v>14297</c:v>
                </c:pt>
                <c:pt idx="5">
                  <c:v>32390</c:v>
                </c:pt>
                <c:pt idx="6">
                  <c:v>42635</c:v>
                </c:pt>
                <c:pt idx="7">
                  <c:v>18023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23685</c:v>
                </c:pt>
                <c:pt idx="1">
                  <c:v>15049</c:v>
                </c:pt>
                <c:pt idx="2">
                  <c:v>9179</c:v>
                </c:pt>
                <c:pt idx="3">
                  <c:v>4858</c:v>
                </c:pt>
                <c:pt idx="4">
                  <c:v>6782</c:v>
                </c:pt>
                <c:pt idx="5">
                  <c:v>15066</c:v>
                </c:pt>
                <c:pt idx="6">
                  <c:v>24180</c:v>
                </c:pt>
                <c:pt idx="7">
                  <c:v>9639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19247</c:v>
                </c:pt>
                <c:pt idx="1">
                  <c:v>14890</c:v>
                </c:pt>
                <c:pt idx="2">
                  <c:v>9308</c:v>
                </c:pt>
                <c:pt idx="3">
                  <c:v>4565</c:v>
                </c:pt>
                <c:pt idx="4">
                  <c:v>7310</c:v>
                </c:pt>
                <c:pt idx="5">
                  <c:v>15848</c:v>
                </c:pt>
                <c:pt idx="6">
                  <c:v>24571</c:v>
                </c:pt>
                <c:pt idx="7">
                  <c:v>10759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10739800"/>
        <c:axId val="310742152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0.23219539633091035</c:v>
                </c:pt>
                <c:pt idx="1">
                  <c:v>0.31698924275791968</c:v>
                </c:pt>
                <c:pt idx="2">
                  <c:v>0.35189203593726209</c:v>
                </c:pt>
                <c:pt idx="3">
                  <c:v>0.29546594757305905</c:v>
                </c:pt>
                <c:pt idx="4">
                  <c:v>0.30707546141945041</c:v>
                </c:pt>
                <c:pt idx="5">
                  <c:v>0.30453542438332415</c:v>
                </c:pt>
                <c:pt idx="6">
                  <c:v>0.34355884425651867</c:v>
                </c:pt>
                <c:pt idx="7">
                  <c:v>0.34262198706643149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742936"/>
        <c:axId val="310747248"/>
      </c:lineChart>
      <c:catAx>
        <c:axId val="310739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10742152"/>
        <c:crosses val="autoZero"/>
        <c:auto val="1"/>
        <c:lblAlgn val="ctr"/>
        <c:lblOffset val="100"/>
        <c:noMultiLvlLbl val="0"/>
      </c:catAx>
      <c:valAx>
        <c:axId val="31074215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10739800"/>
        <c:crosses val="autoZero"/>
        <c:crossBetween val="between"/>
      </c:valAx>
      <c:valAx>
        <c:axId val="31074724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10742936"/>
        <c:crosses val="max"/>
        <c:crossBetween val="between"/>
      </c:valAx>
      <c:catAx>
        <c:axId val="310742936"/>
        <c:scaling>
          <c:orientation val="minMax"/>
        </c:scaling>
        <c:delete val="1"/>
        <c:axPos val="b"/>
        <c:majorTickMark val="out"/>
        <c:minorTickMark val="none"/>
        <c:tickLblPos val="nextTo"/>
        <c:crossAx val="31074724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3672</c:v>
                </c:pt>
                <c:pt idx="1">
                  <c:v>2707</c:v>
                </c:pt>
                <c:pt idx="2">
                  <c:v>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881661.16999999993</c:v>
                </c:pt>
                <c:pt idx="1">
                  <c:v>731158.91999999993</c:v>
                </c:pt>
                <c:pt idx="2">
                  <c:v>174278.95999999993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15616.609999999999</c:v>
                </c:pt>
                <c:pt idx="1">
                  <c:v>470.54</c:v>
                </c:pt>
                <c:pt idx="2">
                  <c:v>23808.26</c:v>
                </c:pt>
                <c:pt idx="3">
                  <c:v>131.44999999999999</c:v>
                </c:pt>
                <c:pt idx="4">
                  <c:v>110132.48999999999</c:v>
                </c:pt>
                <c:pt idx="5">
                  <c:v>7538.6399999999994</c:v>
                </c:pt>
                <c:pt idx="6">
                  <c:v>471616.94999999995</c:v>
                </c:pt>
                <c:pt idx="7">
                  <c:v>6731.4100000000008</c:v>
                </c:pt>
                <c:pt idx="8">
                  <c:v>4621.4500000000007</c:v>
                </c:pt>
                <c:pt idx="9">
                  <c:v>4781.26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908432"/>
        <c:axId val="31091588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117</c:v>
                </c:pt>
                <c:pt idx="1">
                  <c:v>3</c:v>
                </c:pt>
                <c:pt idx="2">
                  <c:v>171</c:v>
                </c:pt>
                <c:pt idx="3">
                  <c:v>4</c:v>
                </c:pt>
                <c:pt idx="4">
                  <c:v>529</c:v>
                </c:pt>
                <c:pt idx="5">
                  <c:v>126</c:v>
                </c:pt>
                <c:pt idx="6">
                  <c:v>1903</c:v>
                </c:pt>
                <c:pt idx="7">
                  <c:v>31</c:v>
                </c:pt>
                <c:pt idx="8">
                  <c:v>25</c:v>
                </c:pt>
                <c:pt idx="9">
                  <c:v>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915488"/>
        <c:axId val="310909216"/>
      </c:lineChart>
      <c:catAx>
        <c:axId val="31091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10909216"/>
        <c:crosses val="autoZero"/>
        <c:auto val="1"/>
        <c:lblAlgn val="ctr"/>
        <c:lblOffset val="100"/>
        <c:noMultiLvlLbl val="0"/>
      </c:catAx>
      <c:valAx>
        <c:axId val="31090921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10915488"/>
        <c:crosses val="autoZero"/>
        <c:crossBetween val="between"/>
      </c:valAx>
      <c:valAx>
        <c:axId val="31091588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10908432"/>
        <c:crosses val="max"/>
        <c:crossBetween val="between"/>
      </c:valAx>
      <c:catAx>
        <c:axId val="310908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091588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16978.12458361093</c:v>
                </c:pt>
                <c:pt idx="1">
                  <c:v>28556.325503355696</c:v>
                </c:pt>
                <c:pt idx="2">
                  <c:v>84147.899967416102</c:v>
                </c:pt>
                <c:pt idx="3">
                  <c:v>107675.36412581467</c:v>
                </c:pt>
                <c:pt idx="4">
                  <c:v>139326.17021276592</c:v>
                </c:pt>
                <c:pt idx="5">
                  <c:v>160487.13779128669</c:v>
                </c:pt>
                <c:pt idx="6">
                  <c:v>184226.47639956092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539856"/>
        <c:axId val="31074176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3002</c:v>
                </c:pt>
                <c:pt idx="1">
                  <c:v>2980</c:v>
                </c:pt>
                <c:pt idx="2">
                  <c:v>6138</c:v>
                </c:pt>
                <c:pt idx="3">
                  <c:v>3529</c:v>
                </c:pt>
                <c:pt idx="4">
                  <c:v>2256</c:v>
                </c:pt>
                <c:pt idx="5">
                  <c:v>1974</c:v>
                </c:pt>
                <c:pt idx="6">
                  <c:v>911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912352"/>
        <c:axId val="310913528"/>
      </c:lineChart>
      <c:catAx>
        <c:axId val="310912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0913528"/>
        <c:crosses val="autoZero"/>
        <c:auto val="1"/>
        <c:lblAlgn val="ctr"/>
        <c:lblOffset val="100"/>
        <c:noMultiLvlLbl val="0"/>
      </c:catAx>
      <c:valAx>
        <c:axId val="31091352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10912352"/>
        <c:crosses val="autoZero"/>
        <c:crossBetween val="between"/>
      </c:valAx>
      <c:valAx>
        <c:axId val="31074176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12539856"/>
        <c:crosses val="max"/>
        <c:crossBetween val="between"/>
      </c:valAx>
      <c:catAx>
        <c:axId val="312539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074176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539072"/>
        <c:axId val="31253750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16978.12458361093</c:v>
                </c:pt>
                <c:pt idx="1">
                  <c:v>28556.325503355696</c:v>
                </c:pt>
                <c:pt idx="2">
                  <c:v>84147.899967416102</c:v>
                </c:pt>
                <c:pt idx="3">
                  <c:v>107675.36412581467</c:v>
                </c:pt>
                <c:pt idx="4">
                  <c:v>139326.17021276592</c:v>
                </c:pt>
                <c:pt idx="5">
                  <c:v>160487.13779128669</c:v>
                </c:pt>
                <c:pt idx="6">
                  <c:v>184226.47639956092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2536720"/>
        <c:axId val="312541032"/>
      </c:barChart>
      <c:catAx>
        <c:axId val="312539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2537504"/>
        <c:crosses val="autoZero"/>
        <c:auto val="1"/>
        <c:lblAlgn val="ctr"/>
        <c:lblOffset val="100"/>
        <c:noMultiLvlLbl val="0"/>
      </c:catAx>
      <c:valAx>
        <c:axId val="3125375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12539072"/>
        <c:crosses val="autoZero"/>
        <c:crossBetween val="between"/>
      </c:valAx>
      <c:valAx>
        <c:axId val="312541032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312536720"/>
        <c:crosses val="max"/>
        <c:crossBetween val="between"/>
      </c:valAx>
      <c:catAx>
        <c:axId val="312536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254103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7602</c:v>
                </c:pt>
                <c:pt idx="1">
                  <c:v>5115</c:v>
                </c:pt>
                <c:pt idx="2">
                  <c:v>8510</c:v>
                </c:pt>
                <c:pt idx="3">
                  <c:v>5111</c:v>
                </c:pt>
                <c:pt idx="4">
                  <c:v>4271</c:v>
                </c:pt>
                <c:pt idx="5">
                  <c:v>5226</c:v>
                </c:pt>
                <c:pt idx="6">
                  <c:v>3136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975</c:v>
                </c:pt>
                <c:pt idx="1">
                  <c:v>748</c:v>
                </c:pt>
                <c:pt idx="2">
                  <c:v>821</c:v>
                </c:pt>
                <c:pt idx="3">
                  <c:v>609</c:v>
                </c:pt>
                <c:pt idx="4">
                  <c:v>507</c:v>
                </c:pt>
                <c:pt idx="5">
                  <c:v>516</c:v>
                </c:pt>
                <c:pt idx="6">
                  <c:v>339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6627</c:v>
                </c:pt>
                <c:pt idx="1">
                  <c:v>4367</c:v>
                </c:pt>
                <c:pt idx="2">
                  <c:v>7689</c:v>
                </c:pt>
                <c:pt idx="3">
                  <c:v>4502</c:v>
                </c:pt>
                <c:pt idx="4">
                  <c:v>3764</c:v>
                </c:pt>
                <c:pt idx="5">
                  <c:v>4710</c:v>
                </c:pt>
                <c:pt idx="6">
                  <c:v>2797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1211</c:v>
                </c:pt>
                <c:pt idx="1">
                  <c:v>1125</c:v>
                </c:pt>
                <c:pt idx="2">
                  <c:v>805</c:v>
                </c:pt>
                <c:pt idx="3">
                  <c:v>234</c:v>
                </c:pt>
                <c:pt idx="4">
                  <c:v>411</c:v>
                </c:pt>
                <c:pt idx="5">
                  <c:v>746</c:v>
                </c:pt>
                <c:pt idx="6">
                  <c:v>2530</c:v>
                </c:pt>
                <c:pt idx="7">
                  <c:v>540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799</c:v>
                </c:pt>
                <c:pt idx="1">
                  <c:v>874</c:v>
                </c:pt>
                <c:pt idx="2">
                  <c:v>468</c:v>
                </c:pt>
                <c:pt idx="3">
                  <c:v>166</c:v>
                </c:pt>
                <c:pt idx="4">
                  <c:v>269</c:v>
                </c:pt>
                <c:pt idx="5">
                  <c:v>657</c:v>
                </c:pt>
                <c:pt idx="6">
                  <c:v>1500</c:v>
                </c:pt>
                <c:pt idx="7">
                  <c:v>382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1222</c:v>
                </c:pt>
                <c:pt idx="1">
                  <c:v>1179</c:v>
                </c:pt>
                <c:pt idx="2">
                  <c:v>879</c:v>
                </c:pt>
                <c:pt idx="3">
                  <c:v>348</c:v>
                </c:pt>
                <c:pt idx="4">
                  <c:v>502</c:v>
                </c:pt>
                <c:pt idx="5">
                  <c:v>1355</c:v>
                </c:pt>
                <c:pt idx="6">
                  <c:v>2276</c:v>
                </c:pt>
                <c:pt idx="7">
                  <c:v>749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772</c:v>
                </c:pt>
                <c:pt idx="1">
                  <c:v>670</c:v>
                </c:pt>
                <c:pt idx="2">
                  <c:v>533</c:v>
                </c:pt>
                <c:pt idx="3">
                  <c:v>222</c:v>
                </c:pt>
                <c:pt idx="4">
                  <c:v>321</c:v>
                </c:pt>
                <c:pt idx="5">
                  <c:v>637</c:v>
                </c:pt>
                <c:pt idx="6">
                  <c:v>1524</c:v>
                </c:pt>
                <c:pt idx="7">
                  <c:v>432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629</c:v>
                </c:pt>
                <c:pt idx="1">
                  <c:v>550</c:v>
                </c:pt>
                <c:pt idx="2">
                  <c:v>434</c:v>
                </c:pt>
                <c:pt idx="3">
                  <c:v>183</c:v>
                </c:pt>
                <c:pt idx="4">
                  <c:v>277</c:v>
                </c:pt>
                <c:pt idx="5">
                  <c:v>659</c:v>
                </c:pt>
                <c:pt idx="6">
                  <c:v>1178</c:v>
                </c:pt>
                <c:pt idx="7">
                  <c:v>361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894</c:v>
                </c:pt>
                <c:pt idx="1">
                  <c:v>671</c:v>
                </c:pt>
                <c:pt idx="2">
                  <c:v>475</c:v>
                </c:pt>
                <c:pt idx="3">
                  <c:v>182</c:v>
                </c:pt>
                <c:pt idx="4">
                  <c:v>337</c:v>
                </c:pt>
                <c:pt idx="5">
                  <c:v>753</c:v>
                </c:pt>
                <c:pt idx="6">
                  <c:v>1400</c:v>
                </c:pt>
                <c:pt idx="7">
                  <c:v>514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547</c:v>
                </c:pt>
                <c:pt idx="1">
                  <c:v>435</c:v>
                </c:pt>
                <c:pt idx="2">
                  <c:v>276</c:v>
                </c:pt>
                <c:pt idx="3">
                  <c:v>158</c:v>
                </c:pt>
                <c:pt idx="4">
                  <c:v>181</c:v>
                </c:pt>
                <c:pt idx="5">
                  <c:v>372</c:v>
                </c:pt>
                <c:pt idx="6">
                  <c:v>821</c:v>
                </c:pt>
                <c:pt idx="7">
                  <c:v>346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0746856"/>
        <c:axId val="310743328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0.14147954905431845</c:v>
                </c:pt>
                <c:pt idx="1">
                  <c:v>0.18384047563378869</c:v>
                </c:pt>
                <c:pt idx="2">
                  <c:v>0.20933629036620327</c:v>
                </c:pt>
                <c:pt idx="3">
                  <c:v>0.15844210973150802</c:v>
                </c:pt>
                <c:pt idx="4">
                  <c:v>0.16307124609707635</c:v>
                </c:pt>
                <c:pt idx="5">
                  <c:v>0.16752927476224364</c:v>
                </c:pt>
                <c:pt idx="6">
                  <c:v>0.23033373674386168</c:v>
                </c:pt>
                <c:pt idx="7">
                  <c:v>0.16295715266202568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745680"/>
        <c:axId val="310740976"/>
      </c:lineChart>
      <c:catAx>
        <c:axId val="310746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10743328"/>
        <c:crosses val="autoZero"/>
        <c:auto val="1"/>
        <c:lblAlgn val="ctr"/>
        <c:lblOffset val="100"/>
        <c:noMultiLvlLbl val="0"/>
      </c:catAx>
      <c:valAx>
        <c:axId val="31074332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10746856"/>
        <c:crosses val="autoZero"/>
        <c:crossBetween val="between"/>
      </c:valAx>
      <c:valAx>
        <c:axId val="31074097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10745680"/>
        <c:crosses val="max"/>
        <c:crossBetween val="between"/>
      </c:valAx>
      <c:catAx>
        <c:axId val="310745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07409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0.63166777039584709</c:v>
                </c:pt>
                <c:pt idx="1">
                  <c:v>0.63581746133196981</c:v>
                </c:pt>
                <c:pt idx="2">
                  <c:v>0.65779962411450055</c:v>
                </c:pt>
                <c:pt idx="3">
                  <c:v>0.61154345006485089</c:v>
                </c:pt>
                <c:pt idx="4">
                  <c:v>0.63236103467253713</c:v>
                </c:pt>
                <c:pt idx="5">
                  <c:v>0.6171303074670571</c:v>
                </c:pt>
                <c:pt idx="6">
                  <c:v>0.63595427779702118</c:v>
                </c:pt>
                <c:pt idx="7">
                  <c:v>0.63907439043329706</c:v>
                </c:pt>
                <c:pt idx="8">
                  <c:v>0.58411875589066919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0.15833885197923564</c:v>
                </c:pt>
                <c:pt idx="1">
                  <c:v>0.18202735523456476</c:v>
                </c:pt>
                <c:pt idx="2">
                  <c:v>0.17767818418389475</c:v>
                </c:pt>
                <c:pt idx="3">
                  <c:v>0.17920449632511889</c:v>
                </c:pt>
                <c:pt idx="4">
                  <c:v>0.14914694551458449</c:v>
                </c:pt>
                <c:pt idx="5">
                  <c:v>0.15629575402635432</c:v>
                </c:pt>
                <c:pt idx="6">
                  <c:v>0.11101489435400069</c:v>
                </c:pt>
                <c:pt idx="7">
                  <c:v>0.1452865351762696</c:v>
                </c:pt>
                <c:pt idx="8">
                  <c:v>0.16965127238454289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6.2613488282668606E-2</c:v>
                </c:pt>
                <c:pt idx="1">
                  <c:v>4.0010226255912051E-2</c:v>
                </c:pt>
                <c:pt idx="2">
                  <c:v>3.310683822466387E-2</c:v>
                </c:pt>
                <c:pt idx="3">
                  <c:v>7.2416774751405108E-2</c:v>
                </c:pt>
                <c:pt idx="4">
                  <c:v>2.806824435883324E-2</c:v>
                </c:pt>
                <c:pt idx="5">
                  <c:v>8.1625183016105413E-2</c:v>
                </c:pt>
                <c:pt idx="6">
                  <c:v>8.5902320748181507E-2</c:v>
                </c:pt>
                <c:pt idx="7">
                  <c:v>8.0524926230781183E-2</c:v>
                </c:pt>
                <c:pt idx="8">
                  <c:v>5.8199811498586239E-2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0.1473798893422486</c:v>
                </c:pt>
                <c:pt idx="1">
                  <c:v>0.14214495717755338</c:v>
                </c:pt>
                <c:pt idx="2">
                  <c:v>0.13141535347694086</c:v>
                </c:pt>
                <c:pt idx="3">
                  <c:v>0.13683527885862518</c:v>
                </c:pt>
                <c:pt idx="4">
                  <c:v>0.19042377545404512</c:v>
                </c:pt>
                <c:pt idx="5">
                  <c:v>0.14494875549048317</c:v>
                </c:pt>
                <c:pt idx="6">
                  <c:v>0.16712850710079669</c:v>
                </c:pt>
                <c:pt idx="7">
                  <c:v>0.13511414815965211</c:v>
                </c:pt>
                <c:pt idx="8">
                  <c:v>0.1880301602262017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0744896"/>
        <c:axId val="310743720"/>
      </c:barChart>
      <c:catAx>
        <c:axId val="310744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10743720"/>
        <c:crosses val="autoZero"/>
        <c:auto val="1"/>
        <c:lblAlgn val="ctr"/>
        <c:lblOffset val="100"/>
        <c:noMultiLvlLbl val="0"/>
      </c:catAx>
      <c:valAx>
        <c:axId val="31074372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1074489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0.39761190730067575</c:v>
                </c:pt>
                <c:pt idx="1">
                  <c:v>0.38036711077543761</c:v>
                </c:pt>
                <c:pt idx="2">
                  <c:v>0.46103291427131854</c:v>
                </c:pt>
                <c:pt idx="3">
                  <c:v>0.37926459914724536</c:v>
                </c:pt>
                <c:pt idx="4">
                  <c:v>0.38087107969522943</c:v>
                </c:pt>
                <c:pt idx="5">
                  <c:v>0.40025111657896945</c:v>
                </c:pt>
                <c:pt idx="6">
                  <c:v>0.38243771662268616</c:v>
                </c:pt>
                <c:pt idx="7">
                  <c:v>0.40236004535639208</c:v>
                </c:pt>
                <c:pt idx="8">
                  <c:v>0.37110221664187271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3.1910064103506539E-2</c:v>
                </c:pt>
                <c:pt idx="1">
                  <c:v>4.0995663381012661E-2</c:v>
                </c:pt>
                <c:pt idx="2">
                  <c:v>3.6750646506685115E-2</c:v>
                </c:pt>
                <c:pt idx="3">
                  <c:v>3.3452221147050445E-2</c:v>
                </c:pt>
                <c:pt idx="4">
                  <c:v>2.7406860108694919E-2</c:v>
                </c:pt>
                <c:pt idx="5">
                  <c:v>3.196017817968827E-2</c:v>
                </c:pt>
                <c:pt idx="6">
                  <c:v>2.2679899602033881E-2</c:v>
                </c:pt>
                <c:pt idx="7">
                  <c:v>2.8584842535155277E-2</c:v>
                </c:pt>
                <c:pt idx="8">
                  <c:v>3.3351060727728393E-2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0.15136987663023999</c:v>
                </c:pt>
                <c:pt idx="1">
                  <c:v>0.10633253396249574</c:v>
                </c:pt>
                <c:pt idx="2">
                  <c:v>9.1548555238919735E-2</c:v>
                </c:pt>
                <c:pt idx="3">
                  <c:v>0.18653817858032551</c:v>
                </c:pt>
                <c:pt idx="4">
                  <c:v>6.5229586547397633E-2</c:v>
                </c:pt>
                <c:pt idx="5">
                  <c:v>0.17871952221455542</c:v>
                </c:pt>
                <c:pt idx="6">
                  <c:v>0.18031372527608405</c:v>
                </c:pt>
                <c:pt idx="7">
                  <c:v>0.19952387201741911</c:v>
                </c:pt>
                <c:pt idx="8">
                  <c:v>0.1127180096237534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0.4191081519655776</c:v>
                </c:pt>
                <c:pt idx="1">
                  <c:v>0.47230469188105384</c:v>
                </c:pt>
                <c:pt idx="2">
                  <c:v>0.41066788398307669</c:v>
                </c:pt>
                <c:pt idx="3">
                  <c:v>0.4007450011253787</c:v>
                </c:pt>
                <c:pt idx="4">
                  <c:v>0.52649247364867791</c:v>
                </c:pt>
                <c:pt idx="5">
                  <c:v>0.389069183026787</c:v>
                </c:pt>
                <c:pt idx="6">
                  <c:v>0.41456865849919572</c:v>
                </c:pt>
                <c:pt idx="7">
                  <c:v>0.36953124009103366</c:v>
                </c:pt>
                <c:pt idx="8">
                  <c:v>0.48282871300664554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0746072"/>
        <c:axId val="310746464"/>
      </c:barChart>
      <c:catAx>
        <c:axId val="310746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10746464"/>
        <c:crosses val="autoZero"/>
        <c:auto val="1"/>
        <c:lblAlgn val="ctr"/>
        <c:lblOffset val="100"/>
        <c:noMultiLvlLbl val="0"/>
      </c:catAx>
      <c:valAx>
        <c:axId val="31074646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10746072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258762.61999999997</c:v>
                </c:pt>
                <c:pt idx="1">
                  <c:v>12013.059999999998</c:v>
                </c:pt>
                <c:pt idx="2">
                  <c:v>66440.75999999998</c:v>
                </c:pt>
                <c:pt idx="3">
                  <c:v>11152.609999999999</c:v>
                </c:pt>
                <c:pt idx="4">
                  <c:v>40950.12000000001</c:v>
                </c:pt>
                <c:pt idx="5">
                  <c:v>601876.27</c:v>
                </c:pt>
                <c:pt idx="6">
                  <c:v>254283.39999999997</c:v>
                </c:pt>
                <c:pt idx="7">
                  <c:v>134318.73000000001</c:v>
                </c:pt>
                <c:pt idx="8">
                  <c:v>15490.590000000004</c:v>
                </c:pt>
                <c:pt idx="9">
                  <c:v>197909.91999999998</c:v>
                </c:pt>
                <c:pt idx="10">
                  <c:v>102239.86000000003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913136"/>
        <c:axId val="3109100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4838</c:v>
                </c:pt>
                <c:pt idx="1">
                  <c:v>182</c:v>
                </c:pt>
                <c:pt idx="2">
                  <c:v>1500</c:v>
                </c:pt>
                <c:pt idx="3">
                  <c:v>286</c:v>
                </c:pt>
                <c:pt idx="4">
                  <c:v>3057</c:v>
                </c:pt>
                <c:pt idx="5">
                  <c:v>6192</c:v>
                </c:pt>
                <c:pt idx="6">
                  <c:v>3105</c:v>
                </c:pt>
                <c:pt idx="7">
                  <c:v>1285</c:v>
                </c:pt>
                <c:pt idx="8">
                  <c:v>210</c:v>
                </c:pt>
                <c:pt idx="9">
                  <c:v>1050</c:v>
                </c:pt>
                <c:pt idx="10">
                  <c:v>7864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914704"/>
        <c:axId val="310911960"/>
      </c:lineChart>
      <c:catAx>
        <c:axId val="31091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10911960"/>
        <c:crosses val="autoZero"/>
        <c:auto val="1"/>
        <c:lblAlgn val="ctr"/>
        <c:lblOffset val="100"/>
        <c:noMultiLvlLbl val="0"/>
      </c:catAx>
      <c:valAx>
        <c:axId val="31091196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10914704"/>
        <c:crosses val="autoZero"/>
        <c:crossBetween val="between"/>
      </c:valAx>
      <c:valAx>
        <c:axId val="3109100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10913136"/>
        <c:crosses val="max"/>
        <c:crossBetween val="between"/>
      </c:valAx>
      <c:catAx>
        <c:axId val="310913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09100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1094.29</c:v>
                </c:pt>
                <c:pt idx="1">
                  <c:v>169.42</c:v>
                </c:pt>
                <c:pt idx="2">
                  <c:v>12789.819999999996</c:v>
                </c:pt>
                <c:pt idx="3">
                  <c:v>2933.68</c:v>
                </c:pt>
                <c:pt idx="4">
                  <c:v>3910.0199999999995</c:v>
                </c:pt>
                <c:pt idx="5">
                  <c:v>2700.38</c:v>
                </c:pt>
                <c:pt idx="6">
                  <c:v>67018.150000000009</c:v>
                </c:pt>
                <c:pt idx="7">
                  <c:v>2165.89</c:v>
                </c:pt>
                <c:pt idx="8">
                  <c:v>320.93</c:v>
                </c:pt>
                <c:pt idx="9">
                  <c:v>18441.729999999992</c:v>
                </c:pt>
                <c:pt idx="10">
                  <c:v>24521.87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914312"/>
        <c:axId val="31090882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58</c:v>
                </c:pt>
                <c:pt idx="1">
                  <c:v>3</c:v>
                </c:pt>
                <c:pt idx="2">
                  <c:v>432</c:v>
                </c:pt>
                <c:pt idx="3">
                  <c:v>90</c:v>
                </c:pt>
                <c:pt idx="4">
                  <c:v>326</c:v>
                </c:pt>
                <c:pt idx="5">
                  <c:v>96</c:v>
                </c:pt>
                <c:pt idx="6">
                  <c:v>2104</c:v>
                </c:pt>
                <c:pt idx="7">
                  <c:v>58</c:v>
                </c:pt>
                <c:pt idx="8">
                  <c:v>9</c:v>
                </c:pt>
                <c:pt idx="9">
                  <c:v>252</c:v>
                </c:pt>
                <c:pt idx="10">
                  <c:v>3984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910392"/>
        <c:axId val="310911176"/>
      </c:lineChart>
      <c:catAx>
        <c:axId val="310910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10911176"/>
        <c:crosses val="autoZero"/>
        <c:auto val="1"/>
        <c:lblAlgn val="ctr"/>
        <c:lblOffset val="100"/>
        <c:noMultiLvlLbl val="0"/>
      </c:catAx>
      <c:valAx>
        <c:axId val="31091117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10910392"/>
        <c:crosses val="autoZero"/>
        <c:crossBetween val="between"/>
      </c:valAx>
      <c:valAx>
        <c:axId val="31090882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10914312"/>
        <c:crosses val="max"/>
        <c:crossBetween val="between"/>
      </c:valAx>
      <c:catAx>
        <c:axId val="310914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10908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30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02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33.9%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27.3%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50.4%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54.9%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51.7%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52.1%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51.1%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43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 x14ac:dyDescent="0.2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 x14ac:dyDescent="0.2">
      <c r="B5" s="17" t="s">
        <v>17</v>
      </c>
      <c r="C5" s="29">
        <f>SUM(C6:C13)</f>
        <v>712610</v>
      </c>
      <c r="D5" s="30">
        <f>SUM(E5:F5)</f>
        <v>214936</v>
      </c>
      <c r="E5" s="31">
        <f>SUM(E6:E13)</f>
        <v>108438</v>
      </c>
      <c r="F5" s="32">
        <f t="shared" ref="F5:G5" si="0">SUM(F6:F13)</f>
        <v>106498</v>
      </c>
      <c r="G5" s="29">
        <f t="shared" si="0"/>
        <v>222675</v>
      </c>
      <c r="H5" s="33">
        <f>D5/C5</f>
        <v>0.30161799581818949</v>
      </c>
      <c r="I5" s="26"/>
      <c r="J5" s="24">
        <f t="shared" ref="J5:J13" si="1">C5-D5-G5</f>
        <v>274999</v>
      </c>
      <c r="K5" s="58">
        <f>E5/C5</f>
        <v>0.15217019126871642</v>
      </c>
      <c r="L5" s="58">
        <f>F5/C5</f>
        <v>0.14944780454947307</v>
      </c>
    </row>
    <row r="6" spans="1:12" ht="20.100000000000001" customHeight="1" thickTop="1" x14ac:dyDescent="0.15">
      <c r="B6" s="18" t="s">
        <v>18</v>
      </c>
      <c r="C6" s="34">
        <v>184896</v>
      </c>
      <c r="D6" s="35">
        <f t="shared" ref="D6:D13" si="2">SUM(E6:F6)</f>
        <v>42932</v>
      </c>
      <c r="E6" s="36">
        <v>23685</v>
      </c>
      <c r="F6" s="37">
        <v>19247</v>
      </c>
      <c r="G6" s="34">
        <v>59794</v>
      </c>
      <c r="H6" s="38">
        <f t="shared" ref="H6:H13" si="3">D6/C6</f>
        <v>0.23219539633091035</v>
      </c>
      <c r="I6" s="26"/>
      <c r="J6" s="24">
        <f t="shared" si="1"/>
        <v>82170</v>
      </c>
      <c r="K6" s="58">
        <f t="shared" ref="K6:K13" si="4">E6/C6</f>
        <v>0.12809903946002077</v>
      </c>
      <c r="L6" s="58">
        <f t="shared" ref="L6:L13" si="5">F6/C6</f>
        <v>0.10409635687088958</v>
      </c>
    </row>
    <row r="7" spans="1:12" ht="20.100000000000001" customHeight="1" x14ac:dyDescent="0.15">
      <c r="B7" s="19" t="s">
        <v>19</v>
      </c>
      <c r="C7" s="39">
        <v>94448</v>
      </c>
      <c r="D7" s="40">
        <f t="shared" si="2"/>
        <v>29939</v>
      </c>
      <c r="E7" s="41">
        <v>15049</v>
      </c>
      <c r="F7" s="42">
        <v>14890</v>
      </c>
      <c r="G7" s="39">
        <v>29486</v>
      </c>
      <c r="H7" s="43">
        <f t="shared" si="3"/>
        <v>0.31698924275791968</v>
      </c>
      <c r="I7" s="26"/>
      <c r="J7" s="24">
        <f t="shared" si="1"/>
        <v>35023</v>
      </c>
      <c r="K7" s="58">
        <f t="shared" si="4"/>
        <v>0.1593363543960698</v>
      </c>
      <c r="L7" s="58">
        <f t="shared" si="5"/>
        <v>0.1576528883618499</v>
      </c>
    </row>
    <row r="8" spans="1:12" ht="20.100000000000001" customHeight="1" x14ac:dyDescent="0.15">
      <c r="B8" s="19" t="s">
        <v>20</v>
      </c>
      <c r="C8" s="39">
        <v>52536</v>
      </c>
      <c r="D8" s="40">
        <f t="shared" si="2"/>
        <v>18487</v>
      </c>
      <c r="E8" s="41">
        <v>9179</v>
      </c>
      <c r="F8" s="42">
        <v>9308</v>
      </c>
      <c r="G8" s="39">
        <v>15856</v>
      </c>
      <c r="H8" s="43">
        <f t="shared" si="3"/>
        <v>0.35189203593726209</v>
      </c>
      <c r="I8" s="26"/>
      <c r="J8" s="24">
        <f t="shared" si="1"/>
        <v>18193</v>
      </c>
      <c r="K8" s="58">
        <f t="shared" si="4"/>
        <v>0.17471828841175574</v>
      </c>
      <c r="L8" s="58">
        <f t="shared" si="5"/>
        <v>0.17717374752550633</v>
      </c>
    </row>
    <row r="9" spans="1:12" ht="20.100000000000001" customHeight="1" x14ac:dyDescent="0.15">
      <c r="B9" s="19" t="s">
        <v>21</v>
      </c>
      <c r="C9" s="39">
        <v>31892</v>
      </c>
      <c r="D9" s="40">
        <f t="shared" si="2"/>
        <v>9423</v>
      </c>
      <c r="E9" s="41">
        <v>4858</v>
      </c>
      <c r="F9" s="42">
        <v>4565</v>
      </c>
      <c r="G9" s="39">
        <v>10194</v>
      </c>
      <c r="H9" s="43">
        <f t="shared" si="3"/>
        <v>0.29546594757305905</v>
      </c>
      <c r="I9" s="26"/>
      <c r="J9" s="24">
        <f t="shared" si="1"/>
        <v>12275</v>
      </c>
      <c r="K9" s="58">
        <f t="shared" si="4"/>
        <v>0.15232660228270412</v>
      </c>
      <c r="L9" s="58">
        <f t="shared" si="5"/>
        <v>0.14313934529035494</v>
      </c>
    </row>
    <row r="10" spans="1:12" ht="20.100000000000001" customHeight="1" x14ac:dyDescent="0.15">
      <c r="B10" s="19" t="s">
        <v>22</v>
      </c>
      <c r="C10" s="39">
        <v>45891</v>
      </c>
      <c r="D10" s="40">
        <f t="shared" si="2"/>
        <v>14092</v>
      </c>
      <c r="E10" s="41">
        <v>6782</v>
      </c>
      <c r="F10" s="42">
        <v>7310</v>
      </c>
      <c r="G10" s="39">
        <v>14297</v>
      </c>
      <c r="H10" s="43">
        <f t="shared" si="3"/>
        <v>0.30707546141945041</v>
      </c>
      <c r="I10" s="26"/>
      <c r="J10" s="24">
        <f t="shared" si="1"/>
        <v>17502</v>
      </c>
      <c r="K10" s="58">
        <f t="shared" si="4"/>
        <v>0.14778496873025213</v>
      </c>
      <c r="L10" s="58">
        <f t="shared" si="5"/>
        <v>0.15929049268919832</v>
      </c>
    </row>
    <row r="11" spans="1:12" ht="20.100000000000001" customHeight="1" x14ac:dyDescent="0.15">
      <c r="B11" s="19" t="s">
        <v>23</v>
      </c>
      <c r="C11" s="39">
        <v>101512</v>
      </c>
      <c r="D11" s="40">
        <f t="shared" si="2"/>
        <v>30914</v>
      </c>
      <c r="E11" s="41">
        <v>15066</v>
      </c>
      <c r="F11" s="42">
        <v>15848</v>
      </c>
      <c r="G11" s="39">
        <v>32390</v>
      </c>
      <c r="H11" s="43">
        <f t="shared" si="3"/>
        <v>0.30453542438332415</v>
      </c>
      <c r="I11" s="26"/>
      <c r="J11" s="24">
        <f t="shared" si="1"/>
        <v>38208</v>
      </c>
      <c r="K11" s="58">
        <f t="shared" si="4"/>
        <v>0.14841595082354794</v>
      </c>
      <c r="L11" s="58">
        <f t="shared" si="5"/>
        <v>0.15611947355977618</v>
      </c>
    </row>
    <row r="12" spans="1:12" ht="20.100000000000001" customHeight="1" x14ac:dyDescent="0.15">
      <c r="B12" s="19" t="s">
        <v>24</v>
      </c>
      <c r="C12" s="39">
        <v>141900</v>
      </c>
      <c r="D12" s="40">
        <f t="shared" si="2"/>
        <v>48751</v>
      </c>
      <c r="E12" s="41">
        <v>24180</v>
      </c>
      <c r="F12" s="42">
        <v>24571</v>
      </c>
      <c r="G12" s="39">
        <v>42635</v>
      </c>
      <c r="H12" s="43">
        <f t="shared" si="3"/>
        <v>0.34355884425651867</v>
      </c>
      <c r="I12" s="26"/>
      <c r="J12" s="24">
        <f t="shared" si="1"/>
        <v>50514</v>
      </c>
      <c r="K12" s="58">
        <f t="shared" si="4"/>
        <v>0.1704016913319239</v>
      </c>
      <c r="L12" s="58">
        <f t="shared" si="5"/>
        <v>0.1731571529245948</v>
      </c>
    </row>
    <row r="13" spans="1:12" ht="20.100000000000001" customHeight="1" x14ac:dyDescent="0.15">
      <c r="B13" s="19" t="s">
        <v>25</v>
      </c>
      <c r="C13" s="39">
        <v>59535</v>
      </c>
      <c r="D13" s="40">
        <f t="shared" si="2"/>
        <v>20398</v>
      </c>
      <c r="E13" s="41">
        <v>9639</v>
      </c>
      <c r="F13" s="42">
        <v>10759</v>
      </c>
      <c r="G13" s="39">
        <v>18023</v>
      </c>
      <c r="H13" s="43">
        <f t="shared" si="3"/>
        <v>0.34262198706643149</v>
      </c>
      <c r="I13" s="26"/>
      <c r="J13" s="24">
        <f t="shared" si="1"/>
        <v>21114</v>
      </c>
      <c r="K13" s="58">
        <f t="shared" si="4"/>
        <v>0.16190476190476191</v>
      </c>
      <c r="L13" s="58">
        <f t="shared" si="5"/>
        <v>0.1807172251616696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45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 x14ac:dyDescent="0.15">
      <c r="B4" s="193" t="s">
        <v>62</v>
      </c>
      <c r="C4" s="194"/>
      <c r="D4" s="45">
        <f>SUM(D5:D6)</f>
        <v>7602</v>
      </c>
      <c r="E4" s="46">
        <f t="shared" ref="E4:K4" si="0">SUM(E5:E6)</f>
        <v>5115</v>
      </c>
      <c r="F4" s="46">
        <f t="shared" si="0"/>
        <v>8510</v>
      </c>
      <c r="G4" s="46">
        <f t="shared" si="0"/>
        <v>5111</v>
      </c>
      <c r="H4" s="46">
        <f t="shared" si="0"/>
        <v>4271</v>
      </c>
      <c r="I4" s="46">
        <f t="shared" si="0"/>
        <v>5226</v>
      </c>
      <c r="J4" s="45">
        <f t="shared" si="0"/>
        <v>3136</v>
      </c>
      <c r="K4" s="47">
        <f t="shared" si="0"/>
        <v>38971</v>
      </c>
      <c r="L4" s="55">
        <f>K4/人口統計!D5</f>
        <v>0.18131443778613168</v>
      </c>
    </row>
    <row r="5" spans="1:12" ht="20.100000000000001" customHeight="1" x14ac:dyDescent="0.15">
      <c r="B5" s="115"/>
      <c r="C5" s="116" t="s">
        <v>39</v>
      </c>
      <c r="D5" s="48">
        <v>975</v>
      </c>
      <c r="E5" s="49">
        <v>748</v>
      </c>
      <c r="F5" s="49">
        <v>821</v>
      </c>
      <c r="G5" s="49">
        <v>609</v>
      </c>
      <c r="H5" s="49">
        <v>507</v>
      </c>
      <c r="I5" s="49">
        <v>516</v>
      </c>
      <c r="J5" s="48">
        <v>339</v>
      </c>
      <c r="K5" s="50">
        <f>SUM(D5:J5)</f>
        <v>4515</v>
      </c>
      <c r="L5" s="56">
        <f>K5/人口統計!D5</f>
        <v>2.1006253024156027E-2</v>
      </c>
    </row>
    <row r="6" spans="1:12" ht="20.100000000000001" customHeight="1" x14ac:dyDescent="0.15">
      <c r="B6" s="115"/>
      <c r="C6" s="117" t="s">
        <v>40</v>
      </c>
      <c r="D6" s="51">
        <v>6627</v>
      </c>
      <c r="E6" s="52">
        <v>4367</v>
      </c>
      <c r="F6" s="52">
        <v>7689</v>
      </c>
      <c r="G6" s="52">
        <v>4502</v>
      </c>
      <c r="H6" s="52">
        <v>3764</v>
      </c>
      <c r="I6" s="52">
        <v>4710</v>
      </c>
      <c r="J6" s="51">
        <v>2797</v>
      </c>
      <c r="K6" s="53">
        <f>SUM(D6:J6)</f>
        <v>34456</v>
      </c>
      <c r="L6" s="57">
        <f>K6/人口統計!D5</f>
        <v>0.16030818476197567</v>
      </c>
    </row>
    <row r="7" spans="1:12" ht="20.100000000000001" customHeight="1" thickBot="1" x14ac:dyDescent="0.2">
      <c r="B7" s="193" t="s">
        <v>63</v>
      </c>
      <c r="C7" s="194"/>
      <c r="D7" s="45">
        <v>84</v>
      </c>
      <c r="E7" s="46">
        <v>130</v>
      </c>
      <c r="F7" s="46">
        <v>88</v>
      </c>
      <c r="G7" s="46">
        <v>101</v>
      </c>
      <c r="H7" s="46">
        <v>95</v>
      </c>
      <c r="I7" s="46">
        <v>79</v>
      </c>
      <c r="J7" s="45">
        <v>68</v>
      </c>
      <c r="K7" s="47">
        <f>SUM(D7:J7)</f>
        <v>645</v>
      </c>
      <c r="L7" s="78"/>
    </row>
    <row r="8" spans="1:12" ht="20.100000000000001" customHeight="1" thickTop="1" x14ac:dyDescent="0.15">
      <c r="B8" s="195" t="s">
        <v>35</v>
      </c>
      <c r="C8" s="196"/>
      <c r="D8" s="35">
        <f>D4+D7</f>
        <v>7686</v>
      </c>
      <c r="E8" s="34">
        <f t="shared" ref="E8:K8" si="1">E4+E7</f>
        <v>5245</v>
      </c>
      <c r="F8" s="34">
        <f t="shared" si="1"/>
        <v>8598</v>
      </c>
      <c r="G8" s="34">
        <f t="shared" si="1"/>
        <v>5212</v>
      </c>
      <c r="H8" s="34">
        <f t="shared" si="1"/>
        <v>4366</v>
      </c>
      <c r="I8" s="34">
        <f t="shared" si="1"/>
        <v>5305</v>
      </c>
      <c r="J8" s="35">
        <f t="shared" si="1"/>
        <v>3204</v>
      </c>
      <c r="K8" s="54">
        <f t="shared" si="1"/>
        <v>39616</v>
      </c>
      <c r="L8" s="79"/>
    </row>
    <row r="9" spans="1:12" ht="20.100000000000001" customHeight="1" x14ac:dyDescent="0.15"/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>
      <c r="A20" s="13" t="s">
        <v>44</v>
      </c>
    </row>
    <row r="21" spans="1:12" ht="14.1" customHeight="1" x14ac:dyDescent="0.15">
      <c r="K21" s="44" t="s">
        <v>2</v>
      </c>
    </row>
    <row r="22" spans="1:12" ht="20.100000000000001" customHeight="1" x14ac:dyDescent="0.15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 x14ac:dyDescent="0.15">
      <c r="B23" s="197" t="s">
        <v>18</v>
      </c>
      <c r="C23" s="199"/>
      <c r="D23" s="40">
        <v>1211</v>
      </c>
      <c r="E23" s="39">
        <v>799</v>
      </c>
      <c r="F23" s="39">
        <v>1222</v>
      </c>
      <c r="G23" s="39">
        <v>772</v>
      </c>
      <c r="H23" s="39">
        <v>629</v>
      </c>
      <c r="I23" s="39">
        <v>894</v>
      </c>
      <c r="J23" s="40">
        <v>547</v>
      </c>
      <c r="K23" s="167">
        <f t="shared" ref="K23:K30" si="2">SUM(D23:J23)</f>
        <v>6074</v>
      </c>
      <c r="L23" s="188">
        <f>K23/人口統計!D6</f>
        <v>0.14147954905431845</v>
      </c>
    </row>
    <row r="24" spans="1:12" ht="20.100000000000001" customHeight="1" x14ac:dyDescent="0.15">
      <c r="B24" s="197" t="s">
        <v>19</v>
      </c>
      <c r="C24" s="199"/>
      <c r="D24" s="45">
        <v>1125</v>
      </c>
      <c r="E24" s="46">
        <v>874</v>
      </c>
      <c r="F24" s="46">
        <v>1179</v>
      </c>
      <c r="G24" s="46">
        <v>670</v>
      </c>
      <c r="H24" s="46">
        <v>550</v>
      </c>
      <c r="I24" s="46">
        <v>671</v>
      </c>
      <c r="J24" s="45">
        <v>435</v>
      </c>
      <c r="K24" s="47">
        <f t="shared" si="2"/>
        <v>5504</v>
      </c>
      <c r="L24" s="55">
        <f>K24/人口統計!D7</f>
        <v>0.18384047563378869</v>
      </c>
    </row>
    <row r="25" spans="1:12" ht="20.100000000000001" customHeight="1" x14ac:dyDescent="0.15">
      <c r="B25" s="197" t="s">
        <v>20</v>
      </c>
      <c r="C25" s="199"/>
      <c r="D25" s="45">
        <v>805</v>
      </c>
      <c r="E25" s="46">
        <v>468</v>
      </c>
      <c r="F25" s="46">
        <v>879</v>
      </c>
      <c r="G25" s="46">
        <v>533</v>
      </c>
      <c r="H25" s="46">
        <v>434</v>
      </c>
      <c r="I25" s="46">
        <v>475</v>
      </c>
      <c r="J25" s="45">
        <v>276</v>
      </c>
      <c r="K25" s="47">
        <f t="shared" si="2"/>
        <v>3870</v>
      </c>
      <c r="L25" s="55">
        <f>K25/人口統計!D8</f>
        <v>0.20933629036620327</v>
      </c>
    </row>
    <row r="26" spans="1:12" ht="20.100000000000001" customHeight="1" x14ac:dyDescent="0.15">
      <c r="B26" s="197" t="s">
        <v>21</v>
      </c>
      <c r="C26" s="199"/>
      <c r="D26" s="45">
        <v>234</v>
      </c>
      <c r="E26" s="46">
        <v>166</v>
      </c>
      <c r="F26" s="46">
        <v>348</v>
      </c>
      <c r="G26" s="46">
        <v>222</v>
      </c>
      <c r="H26" s="46">
        <v>183</v>
      </c>
      <c r="I26" s="46">
        <v>182</v>
      </c>
      <c r="J26" s="45">
        <v>158</v>
      </c>
      <c r="K26" s="47">
        <f t="shared" si="2"/>
        <v>1493</v>
      </c>
      <c r="L26" s="55">
        <f>K26/人口統計!D9</f>
        <v>0.15844210973150802</v>
      </c>
    </row>
    <row r="27" spans="1:12" ht="20.100000000000001" customHeight="1" x14ac:dyDescent="0.15">
      <c r="B27" s="197" t="s">
        <v>22</v>
      </c>
      <c r="C27" s="199"/>
      <c r="D27" s="45">
        <v>411</v>
      </c>
      <c r="E27" s="46">
        <v>269</v>
      </c>
      <c r="F27" s="46">
        <v>502</v>
      </c>
      <c r="G27" s="46">
        <v>321</v>
      </c>
      <c r="H27" s="46">
        <v>277</v>
      </c>
      <c r="I27" s="46">
        <v>337</v>
      </c>
      <c r="J27" s="45">
        <v>181</v>
      </c>
      <c r="K27" s="47">
        <f t="shared" si="2"/>
        <v>2298</v>
      </c>
      <c r="L27" s="55">
        <f>K27/人口統計!D10</f>
        <v>0.16307124609707635</v>
      </c>
    </row>
    <row r="28" spans="1:12" ht="20.100000000000001" customHeight="1" x14ac:dyDescent="0.15">
      <c r="B28" s="197" t="s">
        <v>23</v>
      </c>
      <c r="C28" s="199"/>
      <c r="D28" s="45">
        <v>746</v>
      </c>
      <c r="E28" s="46">
        <v>657</v>
      </c>
      <c r="F28" s="46">
        <v>1355</v>
      </c>
      <c r="G28" s="46">
        <v>637</v>
      </c>
      <c r="H28" s="46">
        <v>659</v>
      </c>
      <c r="I28" s="46">
        <v>753</v>
      </c>
      <c r="J28" s="45">
        <v>372</v>
      </c>
      <c r="K28" s="47">
        <f t="shared" si="2"/>
        <v>5179</v>
      </c>
      <c r="L28" s="55">
        <f>K28/人口統計!D11</f>
        <v>0.16752927476224364</v>
      </c>
    </row>
    <row r="29" spans="1:12" ht="20.100000000000001" customHeight="1" x14ac:dyDescent="0.15">
      <c r="B29" s="197" t="s">
        <v>24</v>
      </c>
      <c r="C29" s="198"/>
      <c r="D29" s="40">
        <v>2530</v>
      </c>
      <c r="E29" s="39">
        <v>1500</v>
      </c>
      <c r="F29" s="39">
        <v>2276</v>
      </c>
      <c r="G29" s="39">
        <v>1524</v>
      </c>
      <c r="H29" s="39">
        <v>1178</v>
      </c>
      <c r="I29" s="39">
        <v>1400</v>
      </c>
      <c r="J29" s="40">
        <v>821</v>
      </c>
      <c r="K29" s="167">
        <f t="shared" si="2"/>
        <v>11229</v>
      </c>
      <c r="L29" s="168">
        <f>K29/人口統計!D12</f>
        <v>0.23033373674386168</v>
      </c>
    </row>
    <row r="30" spans="1:12" ht="20.100000000000001" customHeight="1" x14ac:dyDescent="0.15">
      <c r="B30" s="197" t="s">
        <v>25</v>
      </c>
      <c r="C30" s="198"/>
      <c r="D30" s="40">
        <v>540</v>
      </c>
      <c r="E30" s="39">
        <v>382</v>
      </c>
      <c r="F30" s="39">
        <v>749</v>
      </c>
      <c r="G30" s="39">
        <v>432</v>
      </c>
      <c r="H30" s="39">
        <v>361</v>
      </c>
      <c r="I30" s="39">
        <v>514</v>
      </c>
      <c r="J30" s="40">
        <v>346</v>
      </c>
      <c r="K30" s="167">
        <f t="shared" si="2"/>
        <v>3324</v>
      </c>
      <c r="L30" s="168">
        <f>K30/人口統計!D13</f>
        <v>0.16295715266202568</v>
      </c>
    </row>
    <row r="31" spans="1:12" ht="20.100000000000001" customHeight="1" x14ac:dyDescent="0.15">
      <c r="C31" s="14" t="s">
        <v>46</v>
      </c>
    </row>
    <row r="32" spans="1:1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4" t="s">
        <v>48</v>
      </c>
    </row>
    <row r="2" spans="1:19" ht="20.100000000000001" customHeight="1" x14ac:dyDescent="0.15"/>
    <row r="3" spans="1:19" ht="20.100000000000001" customHeight="1" thickBot="1" x14ac:dyDescent="0.2">
      <c r="B3" s="201"/>
      <c r="C3" s="201"/>
      <c r="D3" s="201" t="s">
        <v>120</v>
      </c>
      <c r="E3" s="201"/>
      <c r="F3" s="201" t="s">
        <v>121</v>
      </c>
      <c r="G3" s="201"/>
      <c r="H3" s="201" t="s">
        <v>122</v>
      </c>
      <c r="I3" s="201"/>
      <c r="J3" s="201" t="s">
        <v>123</v>
      </c>
      <c r="K3" s="201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 x14ac:dyDescent="0.2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 x14ac:dyDescent="0.2">
      <c r="B5" s="202" t="s">
        <v>124</v>
      </c>
      <c r="C5" s="202"/>
      <c r="D5" s="173">
        <v>29569</v>
      </c>
      <c r="E5" s="174">
        <v>1695437.94</v>
      </c>
      <c r="F5" s="175">
        <v>7412</v>
      </c>
      <c r="G5" s="176">
        <v>136066.18000000002</v>
      </c>
      <c r="H5" s="173">
        <v>2931</v>
      </c>
      <c r="I5" s="174">
        <v>645449.05999999971</v>
      </c>
      <c r="J5" s="175">
        <v>6899</v>
      </c>
      <c r="K5" s="176">
        <v>1787099.0500000003</v>
      </c>
      <c r="M5" s="147">
        <f>Q5+Q7</f>
        <v>36981</v>
      </c>
      <c r="N5" s="119" t="s">
        <v>106</v>
      </c>
      <c r="O5" s="120"/>
      <c r="P5" s="132"/>
      <c r="Q5" s="121">
        <v>29569</v>
      </c>
      <c r="R5" s="122">
        <v>1695437.94</v>
      </c>
      <c r="S5" s="122">
        <f>R5/Q5*100</f>
        <v>5733.8359092292603</v>
      </c>
    </row>
    <row r="6" spans="1:19" ht="20.100000000000001" customHeight="1" thickTop="1" x14ac:dyDescent="0.15">
      <c r="B6" s="203" t="s">
        <v>112</v>
      </c>
      <c r="C6" s="203"/>
      <c r="D6" s="169">
        <v>4974</v>
      </c>
      <c r="E6" s="170">
        <v>252051.97000000009</v>
      </c>
      <c r="F6" s="171">
        <v>1424</v>
      </c>
      <c r="G6" s="172">
        <v>27165.959999999995</v>
      </c>
      <c r="H6" s="169">
        <v>313</v>
      </c>
      <c r="I6" s="170">
        <v>70461.729999999981</v>
      </c>
      <c r="J6" s="171">
        <v>1112</v>
      </c>
      <c r="K6" s="172">
        <v>312974.82000000007</v>
      </c>
      <c r="M6" s="58"/>
      <c r="N6" s="123"/>
      <c r="O6" s="92" t="s">
        <v>103</v>
      </c>
      <c r="P6" s="105"/>
      <c r="Q6" s="96">
        <f>Q5/Q$13</f>
        <v>0.63166777039584709</v>
      </c>
      <c r="R6" s="97">
        <f>R5/R$13</f>
        <v>0.39761190730067575</v>
      </c>
      <c r="S6" s="98" t="s">
        <v>105</v>
      </c>
    </row>
    <row r="7" spans="1:19" ht="20.100000000000001" customHeight="1" x14ac:dyDescent="0.15">
      <c r="B7" s="200" t="s">
        <v>113</v>
      </c>
      <c r="C7" s="200"/>
      <c r="D7" s="143">
        <v>4550</v>
      </c>
      <c r="E7" s="144">
        <v>263231.74</v>
      </c>
      <c r="F7" s="145">
        <v>1229</v>
      </c>
      <c r="G7" s="146">
        <v>20983.179999999997</v>
      </c>
      <c r="H7" s="143">
        <v>229</v>
      </c>
      <c r="I7" s="144">
        <v>52270.640000000007</v>
      </c>
      <c r="J7" s="145">
        <v>909</v>
      </c>
      <c r="K7" s="146">
        <v>234475.28</v>
      </c>
      <c r="M7" s="58"/>
      <c r="N7" s="124" t="s">
        <v>107</v>
      </c>
      <c r="O7" s="125"/>
      <c r="P7" s="133"/>
      <c r="Q7" s="126">
        <v>7412</v>
      </c>
      <c r="R7" s="127">
        <v>136066.18000000002</v>
      </c>
      <c r="S7" s="127">
        <f>R7/Q7*100</f>
        <v>1835.755261737723</v>
      </c>
    </row>
    <row r="8" spans="1:19" ht="20.100000000000001" customHeight="1" x14ac:dyDescent="0.15">
      <c r="B8" s="200" t="s">
        <v>114</v>
      </c>
      <c r="C8" s="200"/>
      <c r="D8" s="143">
        <v>2829</v>
      </c>
      <c r="E8" s="144">
        <v>164090.48999999996</v>
      </c>
      <c r="F8" s="145">
        <v>829</v>
      </c>
      <c r="G8" s="146">
        <v>14473.249999999998</v>
      </c>
      <c r="H8" s="143">
        <v>335</v>
      </c>
      <c r="I8" s="144">
        <v>80706.560000000012</v>
      </c>
      <c r="J8" s="145">
        <v>633</v>
      </c>
      <c r="K8" s="146">
        <v>173384.08000000002</v>
      </c>
      <c r="L8" s="87"/>
      <c r="M8" s="86"/>
      <c r="N8" s="128"/>
      <c r="O8" s="92" t="s">
        <v>103</v>
      </c>
      <c r="P8" s="105"/>
      <c r="Q8" s="96">
        <f>Q7/Q$13</f>
        <v>0.15833885197923564</v>
      </c>
      <c r="R8" s="97">
        <f>R7/R$13</f>
        <v>3.1910064103506539E-2</v>
      </c>
      <c r="S8" s="98" t="s">
        <v>104</v>
      </c>
    </row>
    <row r="9" spans="1:19" ht="20.100000000000001" customHeight="1" x14ac:dyDescent="0.15">
      <c r="B9" s="200" t="s">
        <v>115</v>
      </c>
      <c r="C9" s="200"/>
      <c r="D9" s="143">
        <v>1149</v>
      </c>
      <c r="E9" s="144">
        <v>65137.250000000007</v>
      </c>
      <c r="F9" s="145">
        <v>271</v>
      </c>
      <c r="G9" s="146">
        <v>4687.1699999999992</v>
      </c>
      <c r="H9" s="143">
        <v>51</v>
      </c>
      <c r="I9" s="144">
        <v>11155.679999999998</v>
      </c>
      <c r="J9" s="145">
        <v>346</v>
      </c>
      <c r="K9" s="146">
        <v>90041.680000000008</v>
      </c>
      <c r="L9" s="87"/>
      <c r="M9" s="86"/>
      <c r="N9" s="124" t="s">
        <v>108</v>
      </c>
      <c r="O9" s="125"/>
      <c r="P9" s="133"/>
      <c r="Q9" s="126">
        <v>2931</v>
      </c>
      <c r="R9" s="127">
        <v>645449.05999999971</v>
      </c>
      <c r="S9" s="127">
        <f>R9/Q9*100</f>
        <v>22021.462299556457</v>
      </c>
    </row>
    <row r="10" spans="1:19" ht="20.100000000000001" customHeight="1" x14ac:dyDescent="0.15">
      <c r="B10" s="200" t="s">
        <v>116</v>
      </c>
      <c r="C10" s="200"/>
      <c r="D10" s="143">
        <v>1686</v>
      </c>
      <c r="E10" s="144">
        <v>105617.23999999999</v>
      </c>
      <c r="F10" s="145">
        <v>427</v>
      </c>
      <c r="G10" s="146">
        <v>8433.57</v>
      </c>
      <c r="H10" s="143">
        <v>223</v>
      </c>
      <c r="I10" s="144">
        <v>47160.05</v>
      </c>
      <c r="J10" s="145">
        <v>396</v>
      </c>
      <c r="K10" s="146">
        <v>102666.57999999999</v>
      </c>
      <c r="L10" s="87"/>
      <c r="M10" s="86"/>
      <c r="N10" s="93"/>
      <c r="O10" s="92" t="s">
        <v>103</v>
      </c>
      <c r="P10" s="105"/>
      <c r="Q10" s="96">
        <f>Q9/Q$13</f>
        <v>6.2613488282668606E-2</v>
      </c>
      <c r="R10" s="97">
        <f>R9/R$13</f>
        <v>0.15136987663023999</v>
      </c>
      <c r="S10" s="98" t="s">
        <v>104</v>
      </c>
    </row>
    <row r="11" spans="1:19" ht="20.100000000000001" customHeight="1" x14ac:dyDescent="0.15">
      <c r="B11" s="200" t="s">
        <v>117</v>
      </c>
      <c r="C11" s="200"/>
      <c r="D11" s="143">
        <v>3672</v>
      </c>
      <c r="E11" s="144">
        <v>226947.10000000003</v>
      </c>
      <c r="F11" s="145">
        <v>641</v>
      </c>
      <c r="G11" s="146">
        <v>13458.76</v>
      </c>
      <c r="H11" s="143">
        <v>496</v>
      </c>
      <c r="I11" s="144">
        <v>107002.19999999998</v>
      </c>
      <c r="J11" s="145">
        <v>965</v>
      </c>
      <c r="K11" s="146">
        <v>246014.32</v>
      </c>
      <c r="L11" s="87"/>
      <c r="M11" s="86"/>
      <c r="N11" s="124" t="s">
        <v>109</v>
      </c>
      <c r="O11" s="125"/>
      <c r="P11" s="133"/>
      <c r="Q11" s="99">
        <v>6899</v>
      </c>
      <c r="R11" s="100">
        <v>1787099.0500000003</v>
      </c>
      <c r="S11" s="100">
        <f>R11/Q11*100</f>
        <v>25903.740397159014</v>
      </c>
    </row>
    <row r="12" spans="1:19" ht="20.100000000000001" customHeight="1" thickBot="1" x14ac:dyDescent="0.2">
      <c r="B12" s="200" t="s">
        <v>118</v>
      </c>
      <c r="C12" s="200"/>
      <c r="D12" s="143">
        <v>8230</v>
      </c>
      <c r="E12" s="144">
        <v>462523.75999999995</v>
      </c>
      <c r="F12" s="145">
        <v>1871</v>
      </c>
      <c r="G12" s="146">
        <v>32859.049999999988</v>
      </c>
      <c r="H12" s="143">
        <v>1037</v>
      </c>
      <c r="I12" s="144">
        <v>229358.09000000003</v>
      </c>
      <c r="J12" s="145">
        <v>1740</v>
      </c>
      <c r="K12" s="146">
        <v>424786.16</v>
      </c>
      <c r="L12" s="87"/>
      <c r="M12" s="86"/>
      <c r="N12" s="123"/>
      <c r="O12" s="82" t="s">
        <v>103</v>
      </c>
      <c r="P12" s="106"/>
      <c r="Q12" s="101">
        <f>Q11/Q$13</f>
        <v>0.1473798893422486</v>
      </c>
      <c r="R12" s="102">
        <f>R11/R$13</f>
        <v>0.4191081519655776</v>
      </c>
      <c r="S12" s="103" t="s">
        <v>104</v>
      </c>
    </row>
    <row r="13" spans="1:19" ht="20.100000000000001" customHeight="1" thickTop="1" x14ac:dyDescent="0.15">
      <c r="B13" s="181" t="s">
        <v>119</v>
      </c>
      <c r="C13" s="181"/>
      <c r="D13" s="143">
        <v>2479</v>
      </c>
      <c r="E13" s="144">
        <v>155838.39000000001</v>
      </c>
      <c r="F13" s="145">
        <v>720</v>
      </c>
      <c r="G13" s="146">
        <v>14005.240000000002</v>
      </c>
      <c r="H13" s="143">
        <v>247</v>
      </c>
      <c r="I13" s="144">
        <v>47334.110000000008</v>
      </c>
      <c r="J13" s="145">
        <v>798</v>
      </c>
      <c r="K13" s="146">
        <v>202756.13</v>
      </c>
      <c r="M13" s="58"/>
      <c r="N13" s="129" t="s">
        <v>110</v>
      </c>
      <c r="O13" s="130"/>
      <c r="P13" s="131"/>
      <c r="Q13" s="94">
        <f>Q5+Q7+Q9+Q11</f>
        <v>46811</v>
      </c>
      <c r="R13" s="95">
        <f>R5+R7+R9+R11</f>
        <v>4264052.2300000004</v>
      </c>
      <c r="S13" s="95">
        <f>R13/Q13*100</f>
        <v>9109.081690201021</v>
      </c>
    </row>
    <row r="14" spans="1:19" ht="20.100000000000001" customHeight="1" x14ac:dyDescent="0.15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 x14ac:dyDescent="0.15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 x14ac:dyDescent="0.15">
      <c r="M16" s="14" t="s">
        <v>131</v>
      </c>
      <c r="N16" s="58">
        <f>D5/(D5+F5+H5+J5)</f>
        <v>0.63166777039584709</v>
      </c>
      <c r="O16" s="58">
        <f>F5/(D5+F5+H5+J5)</f>
        <v>0.15833885197923564</v>
      </c>
      <c r="P16" s="58">
        <f>H5/(D5+F5+H5+J5)</f>
        <v>6.2613488282668606E-2</v>
      </c>
      <c r="Q16" s="58">
        <f>J5/(D5+F5+H5+J5)</f>
        <v>0.1473798893422486</v>
      </c>
    </row>
    <row r="17" spans="13:17" ht="20.100000000000001" customHeight="1" x14ac:dyDescent="0.15">
      <c r="M17" s="14" t="s">
        <v>132</v>
      </c>
      <c r="N17" s="58">
        <f t="shared" ref="N17:N23" si="0">D6/(D6+F6+H6+J6)</f>
        <v>0.63581746133196981</v>
      </c>
      <c r="O17" s="58">
        <f t="shared" ref="O17:O23" si="1">F6/(D6+F6+H6+J6)</f>
        <v>0.18202735523456476</v>
      </c>
      <c r="P17" s="58">
        <f t="shared" ref="P17:P23" si="2">H6/(D6+F6+H6+J6)</f>
        <v>4.0010226255912051E-2</v>
      </c>
      <c r="Q17" s="58">
        <f t="shared" ref="Q17:Q23" si="3">J6/(D6+F6+H6+J6)</f>
        <v>0.14214495717755338</v>
      </c>
    </row>
    <row r="18" spans="13:17" ht="20.100000000000001" customHeight="1" x14ac:dyDescent="0.15">
      <c r="M18" s="14" t="s">
        <v>133</v>
      </c>
      <c r="N18" s="58">
        <f t="shared" si="0"/>
        <v>0.65779962411450055</v>
      </c>
      <c r="O18" s="58">
        <f t="shared" si="1"/>
        <v>0.17767818418389475</v>
      </c>
      <c r="P18" s="58">
        <f t="shared" si="2"/>
        <v>3.310683822466387E-2</v>
      </c>
      <c r="Q18" s="58">
        <f t="shared" si="3"/>
        <v>0.13141535347694086</v>
      </c>
    </row>
    <row r="19" spans="13:17" ht="20.100000000000001" customHeight="1" x14ac:dyDescent="0.15">
      <c r="M19" s="14" t="s">
        <v>134</v>
      </c>
      <c r="N19" s="58">
        <f t="shared" si="0"/>
        <v>0.61154345006485089</v>
      </c>
      <c r="O19" s="58">
        <f t="shared" si="1"/>
        <v>0.17920449632511889</v>
      </c>
      <c r="P19" s="58">
        <f t="shared" si="2"/>
        <v>7.2416774751405108E-2</v>
      </c>
      <c r="Q19" s="58">
        <f t="shared" si="3"/>
        <v>0.13683527885862518</v>
      </c>
    </row>
    <row r="20" spans="13:17" ht="20.100000000000001" customHeight="1" x14ac:dyDescent="0.15">
      <c r="M20" s="14" t="s">
        <v>135</v>
      </c>
      <c r="N20" s="58">
        <f t="shared" si="0"/>
        <v>0.63236103467253713</v>
      </c>
      <c r="O20" s="58">
        <f t="shared" si="1"/>
        <v>0.14914694551458449</v>
      </c>
      <c r="P20" s="58">
        <f t="shared" si="2"/>
        <v>2.806824435883324E-2</v>
      </c>
      <c r="Q20" s="58">
        <f t="shared" si="3"/>
        <v>0.19042377545404512</v>
      </c>
    </row>
    <row r="21" spans="13:17" ht="20.100000000000001" customHeight="1" x14ac:dyDescent="0.15">
      <c r="M21" s="14" t="s">
        <v>136</v>
      </c>
      <c r="N21" s="58">
        <f t="shared" si="0"/>
        <v>0.6171303074670571</v>
      </c>
      <c r="O21" s="58">
        <f t="shared" si="1"/>
        <v>0.15629575402635432</v>
      </c>
      <c r="P21" s="58">
        <f t="shared" si="2"/>
        <v>8.1625183016105413E-2</v>
      </c>
      <c r="Q21" s="58">
        <f t="shared" si="3"/>
        <v>0.14494875549048317</v>
      </c>
    </row>
    <row r="22" spans="13:17" ht="20.100000000000001" customHeight="1" x14ac:dyDescent="0.15">
      <c r="M22" s="14" t="s">
        <v>137</v>
      </c>
      <c r="N22" s="58">
        <f t="shared" si="0"/>
        <v>0.63595427779702118</v>
      </c>
      <c r="O22" s="58">
        <f t="shared" si="1"/>
        <v>0.11101489435400069</v>
      </c>
      <c r="P22" s="58">
        <f t="shared" si="2"/>
        <v>8.5902320748181507E-2</v>
      </c>
      <c r="Q22" s="58">
        <f t="shared" si="3"/>
        <v>0.16712850710079669</v>
      </c>
    </row>
    <row r="23" spans="13:17" ht="20.100000000000001" customHeight="1" x14ac:dyDescent="0.15">
      <c r="M23" s="14" t="s">
        <v>138</v>
      </c>
      <c r="N23" s="58">
        <f t="shared" si="0"/>
        <v>0.63907439043329706</v>
      </c>
      <c r="O23" s="58">
        <f t="shared" si="1"/>
        <v>0.1452865351762696</v>
      </c>
      <c r="P23" s="58">
        <f t="shared" si="2"/>
        <v>8.0524926230781183E-2</v>
      </c>
      <c r="Q23" s="58">
        <f t="shared" si="3"/>
        <v>0.13511414815965211</v>
      </c>
    </row>
    <row r="24" spans="13:17" ht="20.100000000000001" customHeight="1" x14ac:dyDescent="0.15">
      <c r="M24" s="14" t="s">
        <v>139</v>
      </c>
      <c r="N24" s="58">
        <f t="shared" ref="N24" si="4">D13/(D13+F13+H13+J13)</f>
        <v>0.58411875589066919</v>
      </c>
      <c r="O24" s="58">
        <f t="shared" ref="O24" si="5">F13/(D13+F13+H13+J13)</f>
        <v>0.16965127238454289</v>
      </c>
      <c r="P24" s="58">
        <f t="shared" ref="P24" si="6">H13/(D13+F13+H13+J13)</f>
        <v>5.8199811498586239E-2</v>
      </c>
      <c r="Q24" s="58">
        <f t="shared" ref="Q24" si="7">J13/(D13+F13+H13+J13)</f>
        <v>0.1880301602262017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 x14ac:dyDescent="0.15">
      <c r="M29" s="14" t="s">
        <v>131</v>
      </c>
      <c r="N29" s="58">
        <f>E5/(E5+G5+I5+K5)</f>
        <v>0.39761190730067575</v>
      </c>
      <c r="O29" s="58">
        <f>G5/(E5+G5+I5+K5)</f>
        <v>3.1910064103506539E-2</v>
      </c>
      <c r="P29" s="58">
        <f>I5/(E5+G5+I5+K5)</f>
        <v>0.15136987663023999</v>
      </c>
      <c r="Q29" s="58">
        <f>K5/(E5+G5+I5+K5)</f>
        <v>0.4191081519655776</v>
      </c>
    </row>
    <row r="30" spans="13:17" ht="20.100000000000001" customHeight="1" x14ac:dyDescent="0.15">
      <c r="M30" s="14" t="s">
        <v>132</v>
      </c>
      <c r="N30" s="58">
        <f t="shared" ref="N30:N37" si="8">E6/(E6+G6+I6+K6)</f>
        <v>0.38036711077543761</v>
      </c>
      <c r="O30" s="58">
        <f t="shared" ref="O30:O37" si="9">G6/(E6+G6+I6+K6)</f>
        <v>4.0995663381012661E-2</v>
      </c>
      <c r="P30" s="58">
        <f t="shared" ref="P30:P37" si="10">I6/(E6+G6+I6+K6)</f>
        <v>0.10633253396249574</v>
      </c>
      <c r="Q30" s="58">
        <f t="shared" ref="Q30:Q37" si="11">K6/(E6+G6+I6+K6)</f>
        <v>0.47230469188105384</v>
      </c>
    </row>
    <row r="31" spans="13:17" ht="20.100000000000001" customHeight="1" x14ac:dyDescent="0.15">
      <c r="M31" s="14" t="s">
        <v>133</v>
      </c>
      <c r="N31" s="58">
        <f t="shared" si="8"/>
        <v>0.46103291427131854</v>
      </c>
      <c r="O31" s="58">
        <f t="shared" si="9"/>
        <v>3.6750646506685115E-2</v>
      </c>
      <c r="P31" s="58">
        <f t="shared" si="10"/>
        <v>9.1548555238919735E-2</v>
      </c>
      <c r="Q31" s="58">
        <f t="shared" si="11"/>
        <v>0.41066788398307669</v>
      </c>
    </row>
    <row r="32" spans="13:17" ht="20.100000000000001" customHeight="1" x14ac:dyDescent="0.15">
      <c r="M32" s="14" t="s">
        <v>134</v>
      </c>
      <c r="N32" s="58">
        <f t="shared" si="8"/>
        <v>0.37926459914724536</v>
      </c>
      <c r="O32" s="58">
        <f t="shared" si="9"/>
        <v>3.3452221147050445E-2</v>
      </c>
      <c r="P32" s="58">
        <f t="shared" si="10"/>
        <v>0.18653817858032551</v>
      </c>
      <c r="Q32" s="58">
        <f t="shared" si="11"/>
        <v>0.4007450011253787</v>
      </c>
    </row>
    <row r="33" spans="13:17" ht="20.100000000000001" customHeight="1" x14ac:dyDescent="0.15">
      <c r="M33" s="14" t="s">
        <v>135</v>
      </c>
      <c r="N33" s="58">
        <f t="shared" si="8"/>
        <v>0.38087107969522943</v>
      </c>
      <c r="O33" s="58">
        <f t="shared" si="9"/>
        <v>2.7406860108694919E-2</v>
      </c>
      <c r="P33" s="58">
        <f t="shared" si="10"/>
        <v>6.5229586547397633E-2</v>
      </c>
      <c r="Q33" s="58">
        <f t="shared" si="11"/>
        <v>0.52649247364867791</v>
      </c>
    </row>
    <row r="34" spans="13:17" ht="20.100000000000001" customHeight="1" x14ac:dyDescent="0.15">
      <c r="M34" s="14" t="s">
        <v>136</v>
      </c>
      <c r="N34" s="58">
        <f t="shared" si="8"/>
        <v>0.40025111657896945</v>
      </c>
      <c r="O34" s="58">
        <f t="shared" si="9"/>
        <v>3.196017817968827E-2</v>
      </c>
      <c r="P34" s="58">
        <f t="shared" si="10"/>
        <v>0.17871952221455542</v>
      </c>
      <c r="Q34" s="58">
        <f t="shared" si="11"/>
        <v>0.389069183026787</v>
      </c>
    </row>
    <row r="35" spans="13:17" ht="20.100000000000001" customHeight="1" x14ac:dyDescent="0.15">
      <c r="M35" s="14" t="s">
        <v>137</v>
      </c>
      <c r="N35" s="58">
        <f t="shared" si="8"/>
        <v>0.38243771662268616</v>
      </c>
      <c r="O35" s="58">
        <f t="shared" si="9"/>
        <v>2.2679899602033881E-2</v>
      </c>
      <c r="P35" s="58">
        <f t="shared" si="10"/>
        <v>0.18031372527608405</v>
      </c>
      <c r="Q35" s="58">
        <f t="shared" si="11"/>
        <v>0.41456865849919572</v>
      </c>
    </row>
    <row r="36" spans="13:17" ht="20.100000000000001" customHeight="1" x14ac:dyDescent="0.15">
      <c r="M36" s="14" t="s">
        <v>138</v>
      </c>
      <c r="N36" s="58">
        <f t="shared" si="8"/>
        <v>0.40236004535639208</v>
      </c>
      <c r="O36" s="58">
        <f t="shared" si="9"/>
        <v>2.8584842535155277E-2</v>
      </c>
      <c r="P36" s="58">
        <f t="shared" si="10"/>
        <v>0.19952387201741911</v>
      </c>
      <c r="Q36" s="58">
        <f t="shared" si="11"/>
        <v>0.36953124009103366</v>
      </c>
    </row>
    <row r="37" spans="13:17" ht="20.100000000000001" customHeight="1" x14ac:dyDescent="0.15">
      <c r="M37" s="14" t="s">
        <v>139</v>
      </c>
      <c r="N37" s="58">
        <f t="shared" si="8"/>
        <v>0.37110221664187271</v>
      </c>
      <c r="O37" s="58">
        <f t="shared" si="9"/>
        <v>3.3351060727728393E-2</v>
      </c>
      <c r="P37" s="58">
        <f t="shared" si="10"/>
        <v>0.1127180096237534</v>
      </c>
      <c r="Q37" s="58">
        <f t="shared" si="11"/>
        <v>0.48282871300664554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/>
    <row r="105" spans="4:11" ht="20.100000000000001" customHeight="1" x14ac:dyDescent="0.15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4" t="s">
        <v>97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91" t="s">
        <v>49</v>
      </c>
      <c r="C3" s="215"/>
      <c r="D3" s="216"/>
      <c r="E3" s="219" t="s">
        <v>47</v>
      </c>
      <c r="F3" s="204" t="s">
        <v>98</v>
      </c>
      <c r="G3" s="219" t="s">
        <v>52</v>
      </c>
      <c r="H3" s="204" t="s">
        <v>98</v>
      </c>
    </row>
    <row r="4" spans="1:14" s="14" customFormat="1" ht="20.100000000000001" customHeight="1" thickBot="1" x14ac:dyDescent="0.2">
      <c r="B4" s="192"/>
      <c r="C4" s="217"/>
      <c r="D4" s="218"/>
      <c r="E4" s="220"/>
      <c r="F4" s="205"/>
      <c r="G4" s="220"/>
      <c r="H4" s="205"/>
      <c r="N4" s="24"/>
    </row>
    <row r="5" spans="1:14" s="14" customFormat="1" ht="20.100000000000001" customHeight="1" thickTop="1" x14ac:dyDescent="0.15">
      <c r="B5" s="206" t="s">
        <v>64</v>
      </c>
      <c r="C5" s="209" t="s">
        <v>3</v>
      </c>
      <c r="D5" s="210"/>
      <c r="E5" s="148">
        <v>4838</v>
      </c>
      <c r="F5" s="149">
        <f>E5/SUM(E$5:E$15)</f>
        <v>0.1636173019040211</v>
      </c>
      <c r="G5" s="150">
        <v>258762.61999999997</v>
      </c>
      <c r="H5" s="151">
        <f>G5/SUM(G$5:G$15)</f>
        <v>0.15262287925443027</v>
      </c>
      <c r="N5" s="24"/>
    </row>
    <row r="6" spans="1:14" s="14" customFormat="1" ht="20.100000000000001" customHeight="1" x14ac:dyDescent="0.15">
      <c r="B6" s="207"/>
      <c r="C6" s="211" t="s">
        <v>8</v>
      </c>
      <c r="D6" s="212"/>
      <c r="E6" s="152">
        <v>182</v>
      </c>
      <c r="F6" s="153">
        <f t="shared" ref="F6:F15" si="0">E6/SUM(E$5:E$15)</f>
        <v>6.1550948628631341E-3</v>
      </c>
      <c r="G6" s="154">
        <v>12013.059999999998</v>
      </c>
      <c r="H6" s="155">
        <f t="shared" ref="H6:H15" si="1">G6/SUM(G$5:G$15)</f>
        <v>7.0855203346458073E-3</v>
      </c>
      <c r="N6" s="24"/>
    </row>
    <row r="7" spans="1:14" s="14" customFormat="1" ht="20.100000000000001" customHeight="1" x14ac:dyDescent="0.15">
      <c r="B7" s="207"/>
      <c r="C7" s="211" t="s">
        <v>9</v>
      </c>
      <c r="D7" s="212"/>
      <c r="E7" s="152">
        <v>1500</v>
      </c>
      <c r="F7" s="153">
        <f t="shared" si="0"/>
        <v>5.0728803814806045E-2</v>
      </c>
      <c r="G7" s="154">
        <v>66440.75999999998</v>
      </c>
      <c r="H7" s="155">
        <f t="shared" si="1"/>
        <v>3.9187963435571099E-2</v>
      </c>
      <c r="N7" s="24"/>
    </row>
    <row r="8" spans="1:14" s="14" customFormat="1" ht="20.100000000000001" customHeight="1" x14ac:dyDescent="0.15">
      <c r="B8" s="207"/>
      <c r="C8" s="211" t="s">
        <v>10</v>
      </c>
      <c r="D8" s="212"/>
      <c r="E8" s="152">
        <v>286</v>
      </c>
      <c r="F8" s="153">
        <f t="shared" si="0"/>
        <v>9.6722919273563527E-3</v>
      </c>
      <c r="G8" s="154">
        <v>11152.609999999999</v>
      </c>
      <c r="H8" s="155">
        <f t="shared" si="1"/>
        <v>6.5780113426033154E-3</v>
      </c>
      <c r="N8" s="24"/>
    </row>
    <row r="9" spans="1:14" s="14" customFormat="1" ht="20.100000000000001" customHeight="1" x14ac:dyDescent="0.15">
      <c r="B9" s="207"/>
      <c r="C9" s="213" t="s">
        <v>66</v>
      </c>
      <c r="D9" s="214"/>
      <c r="E9" s="152">
        <v>3057</v>
      </c>
      <c r="F9" s="153">
        <f t="shared" si="0"/>
        <v>0.10338530217457473</v>
      </c>
      <c r="G9" s="154">
        <v>40950.12000000001</v>
      </c>
      <c r="H9" s="155">
        <f t="shared" si="1"/>
        <v>2.4153122349025651E-2</v>
      </c>
      <c r="N9" s="24"/>
    </row>
    <row r="10" spans="1:14" s="14" customFormat="1" ht="20.100000000000001" customHeight="1" x14ac:dyDescent="0.15">
      <c r="B10" s="207"/>
      <c r="C10" s="211" t="s">
        <v>50</v>
      </c>
      <c r="D10" s="212"/>
      <c r="E10" s="152">
        <v>6192</v>
      </c>
      <c r="F10" s="153">
        <f t="shared" si="0"/>
        <v>0.20940850214751935</v>
      </c>
      <c r="G10" s="154">
        <v>601876.27</v>
      </c>
      <c r="H10" s="155">
        <f t="shared" si="1"/>
        <v>0.35499752353070502</v>
      </c>
      <c r="N10" s="24"/>
    </row>
    <row r="11" spans="1:14" s="14" customFormat="1" ht="20.100000000000001" customHeight="1" x14ac:dyDescent="0.15">
      <c r="B11" s="207"/>
      <c r="C11" s="211" t="s">
        <v>51</v>
      </c>
      <c r="D11" s="212"/>
      <c r="E11" s="152">
        <v>3105</v>
      </c>
      <c r="F11" s="153">
        <f t="shared" si="0"/>
        <v>0.10500862389664851</v>
      </c>
      <c r="G11" s="154">
        <v>254283.39999999997</v>
      </c>
      <c r="H11" s="155">
        <f t="shared" si="1"/>
        <v>0.14998095418343652</v>
      </c>
      <c r="N11" s="24"/>
    </row>
    <row r="12" spans="1:14" s="14" customFormat="1" ht="20.100000000000001" customHeight="1" x14ac:dyDescent="0.15">
      <c r="B12" s="207"/>
      <c r="C12" s="213" t="s">
        <v>67</v>
      </c>
      <c r="D12" s="214"/>
      <c r="E12" s="152">
        <v>1285</v>
      </c>
      <c r="F12" s="153">
        <f t="shared" si="0"/>
        <v>4.3457675268017179E-2</v>
      </c>
      <c r="G12" s="154">
        <v>134318.73000000001</v>
      </c>
      <c r="H12" s="155">
        <f t="shared" si="1"/>
        <v>7.9223619355834413E-2</v>
      </c>
      <c r="N12" s="24"/>
    </row>
    <row r="13" spans="1:14" s="14" customFormat="1" ht="20.100000000000001" customHeight="1" x14ac:dyDescent="0.15">
      <c r="B13" s="207"/>
      <c r="C13" s="213" t="s">
        <v>68</v>
      </c>
      <c r="D13" s="214"/>
      <c r="E13" s="152">
        <v>210</v>
      </c>
      <c r="F13" s="153">
        <f t="shared" si="0"/>
        <v>7.1020325340728462E-3</v>
      </c>
      <c r="G13" s="154">
        <v>15490.590000000004</v>
      </c>
      <c r="H13" s="155">
        <f t="shared" si="1"/>
        <v>9.1366305038567235E-3</v>
      </c>
      <c r="N13" s="24"/>
    </row>
    <row r="14" spans="1:14" s="14" customFormat="1" ht="20.100000000000001" customHeight="1" x14ac:dyDescent="0.15">
      <c r="B14" s="207"/>
      <c r="C14" s="213" t="s">
        <v>69</v>
      </c>
      <c r="D14" s="214"/>
      <c r="E14" s="152">
        <v>1050</v>
      </c>
      <c r="F14" s="153">
        <f t="shared" si="0"/>
        <v>3.5510162670364234E-2</v>
      </c>
      <c r="G14" s="154">
        <v>197909.91999999998</v>
      </c>
      <c r="H14" s="155">
        <f t="shared" si="1"/>
        <v>0.11673085480203421</v>
      </c>
      <c r="N14" s="24"/>
    </row>
    <row r="15" spans="1:14" s="14" customFormat="1" ht="20.100000000000001" customHeight="1" x14ac:dyDescent="0.15">
      <c r="B15" s="208"/>
      <c r="C15" s="221" t="s">
        <v>70</v>
      </c>
      <c r="D15" s="222"/>
      <c r="E15" s="156">
        <v>7864</v>
      </c>
      <c r="F15" s="157">
        <f t="shared" si="0"/>
        <v>0.26595420879975651</v>
      </c>
      <c r="G15" s="158">
        <v>102239.86000000003</v>
      </c>
      <c r="H15" s="159">
        <f t="shared" si="1"/>
        <v>6.0302920907857022E-2</v>
      </c>
      <c r="N15" s="24"/>
    </row>
    <row r="16" spans="1:14" s="14" customFormat="1" ht="20.100000000000001" customHeight="1" x14ac:dyDescent="0.15">
      <c r="B16" s="223" t="s">
        <v>65</v>
      </c>
      <c r="C16" s="224" t="s">
        <v>81</v>
      </c>
      <c r="D16" s="225"/>
      <c r="E16" s="160">
        <v>58</v>
      </c>
      <c r="F16" s="161">
        <f>E16/SUM(E$16:E$26)</f>
        <v>7.8251484079870474E-3</v>
      </c>
      <c r="G16" s="162">
        <v>1094.29</v>
      </c>
      <c r="H16" s="163">
        <f>G16/SUM(G$16:G$26)</f>
        <v>8.0423364571563637E-3</v>
      </c>
    </row>
    <row r="17" spans="2:8" s="14" customFormat="1" ht="20.100000000000001" customHeight="1" x14ac:dyDescent="0.15">
      <c r="B17" s="207"/>
      <c r="C17" s="213" t="s">
        <v>82</v>
      </c>
      <c r="D17" s="214"/>
      <c r="E17" s="152">
        <v>3</v>
      </c>
      <c r="F17" s="153">
        <f t="shared" ref="F17:F26" si="2">E17/SUM(E$16:E$26)</f>
        <v>4.0474905558553697E-4</v>
      </c>
      <c r="G17" s="154">
        <v>169.42</v>
      </c>
      <c r="H17" s="155">
        <f t="shared" ref="H17:H26" si="3">G17/SUM(G$16:G$26)</f>
        <v>1.2451293921825395E-3</v>
      </c>
    </row>
    <row r="18" spans="2:8" s="14" customFormat="1" ht="20.100000000000001" customHeight="1" x14ac:dyDescent="0.15">
      <c r="B18" s="207"/>
      <c r="C18" s="213" t="s">
        <v>83</v>
      </c>
      <c r="D18" s="214"/>
      <c r="E18" s="152">
        <v>432</v>
      </c>
      <c r="F18" s="153">
        <f t="shared" si="2"/>
        <v>5.8283864004317322E-2</v>
      </c>
      <c r="G18" s="154">
        <v>12789.819999999996</v>
      </c>
      <c r="H18" s="155">
        <f t="shared" si="3"/>
        <v>9.3997053492645977E-2</v>
      </c>
    </row>
    <row r="19" spans="2:8" s="14" customFormat="1" ht="20.100000000000001" customHeight="1" x14ac:dyDescent="0.15">
      <c r="B19" s="207"/>
      <c r="C19" s="213" t="s">
        <v>84</v>
      </c>
      <c r="D19" s="214"/>
      <c r="E19" s="152">
        <v>90</v>
      </c>
      <c r="F19" s="153">
        <f t="shared" si="2"/>
        <v>1.2142471667566108E-2</v>
      </c>
      <c r="G19" s="154">
        <v>2933.68</v>
      </c>
      <c r="H19" s="155">
        <f t="shared" si="3"/>
        <v>2.1560684660949545E-2</v>
      </c>
    </row>
    <row r="20" spans="2:8" s="14" customFormat="1" ht="20.100000000000001" customHeight="1" x14ac:dyDescent="0.15">
      <c r="B20" s="207"/>
      <c r="C20" s="213" t="s">
        <v>85</v>
      </c>
      <c r="D20" s="214"/>
      <c r="E20" s="152">
        <v>326</v>
      </c>
      <c r="F20" s="153">
        <f t="shared" si="2"/>
        <v>4.3982730706961681E-2</v>
      </c>
      <c r="G20" s="154">
        <v>3910.0199999999995</v>
      </c>
      <c r="H20" s="155">
        <f t="shared" si="3"/>
        <v>2.8736163534538853E-2</v>
      </c>
    </row>
    <row r="21" spans="2:8" s="14" customFormat="1" ht="20.100000000000001" customHeight="1" x14ac:dyDescent="0.15">
      <c r="B21" s="207"/>
      <c r="C21" s="213" t="s">
        <v>86</v>
      </c>
      <c r="D21" s="214"/>
      <c r="E21" s="152">
        <v>96</v>
      </c>
      <c r="F21" s="153">
        <f t="shared" si="2"/>
        <v>1.2951969778737183E-2</v>
      </c>
      <c r="G21" s="154">
        <v>2700.38</v>
      </c>
      <c r="H21" s="155">
        <f t="shared" si="3"/>
        <v>1.9846077842414628E-2</v>
      </c>
    </row>
    <row r="22" spans="2:8" s="14" customFormat="1" ht="20.100000000000001" customHeight="1" x14ac:dyDescent="0.15">
      <c r="B22" s="207"/>
      <c r="C22" s="213" t="s">
        <v>87</v>
      </c>
      <c r="D22" s="214"/>
      <c r="E22" s="152">
        <v>2104</v>
      </c>
      <c r="F22" s="153">
        <f t="shared" si="2"/>
        <v>0.28386400431732328</v>
      </c>
      <c r="G22" s="154">
        <v>67018.150000000009</v>
      </c>
      <c r="H22" s="155">
        <f t="shared" si="3"/>
        <v>0.49254083564336126</v>
      </c>
    </row>
    <row r="23" spans="2:8" s="14" customFormat="1" ht="20.100000000000001" customHeight="1" x14ac:dyDescent="0.15">
      <c r="B23" s="207"/>
      <c r="C23" s="213" t="s">
        <v>88</v>
      </c>
      <c r="D23" s="214"/>
      <c r="E23" s="152">
        <v>58</v>
      </c>
      <c r="F23" s="153">
        <f t="shared" si="2"/>
        <v>7.8251484079870474E-3</v>
      </c>
      <c r="G23" s="154">
        <v>2165.89</v>
      </c>
      <c r="H23" s="155">
        <f t="shared" si="3"/>
        <v>1.5917915825960572E-2</v>
      </c>
    </row>
    <row r="24" spans="2:8" s="14" customFormat="1" ht="20.100000000000001" customHeight="1" x14ac:dyDescent="0.15">
      <c r="B24" s="207"/>
      <c r="C24" s="213" t="s">
        <v>89</v>
      </c>
      <c r="D24" s="214"/>
      <c r="E24" s="152">
        <v>9</v>
      </c>
      <c r="F24" s="153">
        <f t="shared" si="2"/>
        <v>1.2142471667566108E-3</v>
      </c>
      <c r="G24" s="154">
        <v>320.93</v>
      </c>
      <c r="H24" s="155">
        <f t="shared" si="3"/>
        <v>2.3586316599760499E-3</v>
      </c>
    </row>
    <row r="25" spans="2:8" s="14" customFormat="1" ht="20.100000000000001" customHeight="1" x14ac:dyDescent="0.15">
      <c r="B25" s="207"/>
      <c r="C25" s="213" t="s">
        <v>90</v>
      </c>
      <c r="D25" s="214"/>
      <c r="E25" s="152">
        <v>252</v>
      </c>
      <c r="F25" s="153">
        <f t="shared" si="2"/>
        <v>3.3998920669185105E-2</v>
      </c>
      <c r="G25" s="154">
        <v>18441.729999999992</v>
      </c>
      <c r="H25" s="155">
        <f t="shared" si="3"/>
        <v>0.13553500215850842</v>
      </c>
    </row>
    <row r="26" spans="2:8" s="14" customFormat="1" ht="20.100000000000001" customHeight="1" x14ac:dyDescent="0.15">
      <c r="B26" s="208"/>
      <c r="C26" s="221" t="s">
        <v>91</v>
      </c>
      <c r="D26" s="222"/>
      <c r="E26" s="156">
        <v>3984</v>
      </c>
      <c r="F26" s="157">
        <f t="shared" si="2"/>
        <v>0.53750674581759306</v>
      </c>
      <c r="G26" s="158">
        <v>24521.87</v>
      </c>
      <c r="H26" s="159">
        <f t="shared" si="3"/>
        <v>0.18022016933230581</v>
      </c>
    </row>
    <row r="27" spans="2:8" s="14" customFormat="1" ht="20.100000000000001" customHeight="1" x14ac:dyDescent="0.15">
      <c r="B27" s="232" t="s">
        <v>80</v>
      </c>
      <c r="C27" s="224" t="s">
        <v>71</v>
      </c>
      <c r="D27" s="225"/>
      <c r="E27" s="160">
        <v>117</v>
      </c>
      <c r="F27" s="161">
        <f>E27/SUM(E$27:E$36)</f>
        <v>3.9918116683725691E-2</v>
      </c>
      <c r="G27" s="162">
        <v>15616.609999999999</v>
      </c>
      <c r="H27" s="163">
        <f>G27/SUM(G$27:G$36)</f>
        <v>2.4194953510351384E-2</v>
      </c>
    </row>
    <row r="28" spans="2:8" s="14" customFormat="1" ht="20.100000000000001" customHeight="1" x14ac:dyDescent="0.15">
      <c r="B28" s="233"/>
      <c r="C28" s="213" t="s">
        <v>72</v>
      </c>
      <c r="D28" s="214"/>
      <c r="E28" s="152">
        <v>3</v>
      </c>
      <c r="F28" s="153">
        <f t="shared" ref="F28:F36" si="4">E28/SUM(E$27:E$36)</f>
        <v>1.0235414534288639E-3</v>
      </c>
      <c r="G28" s="154">
        <v>470.54</v>
      </c>
      <c r="H28" s="155">
        <f t="shared" ref="H28:H36" si="5">G28/SUM(G$27:G$36)</f>
        <v>7.2901182937658944E-4</v>
      </c>
    </row>
    <row r="29" spans="2:8" s="14" customFormat="1" ht="20.100000000000001" customHeight="1" x14ac:dyDescent="0.15">
      <c r="B29" s="233"/>
      <c r="C29" s="213" t="s">
        <v>73</v>
      </c>
      <c r="D29" s="214"/>
      <c r="E29" s="152">
        <v>171</v>
      </c>
      <c r="F29" s="153">
        <f t="shared" si="4"/>
        <v>5.8341862845445243E-2</v>
      </c>
      <c r="G29" s="154">
        <v>23808.26</v>
      </c>
      <c r="H29" s="155">
        <f t="shared" si="5"/>
        <v>3.6886350101741572E-2</v>
      </c>
    </row>
    <row r="30" spans="2:8" s="14" customFormat="1" ht="20.100000000000001" customHeight="1" x14ac:dyDescent="0.15">
      <c r="B30" s="233"/>
      <c r="C30" s="213" t="s">
        <v>74</v>
      </c>
      <c r="D30" s="214"/>
      <c r="E30" s="152">
        <v>4</v>
      </c>
      <c r="F30" s="153">
        <f t="shared" si="4"/>
        <v>1.3647219379051519E-3</v>
      </c>
      <c r="G30" s="154">
        <v>131.44999999999999</v>
      </c>
      <c r="H30" s="155">
        <f t="shared" si="5"/>
        <v>2.0365666037223758E-4</v>
      </c>
    </row>
    <row r="31" spans="2:8" s="14" customFormat="1" ht="20.100000000000001" customHeight="1" x14ac:dyDescent="0.15">
      <c r="B31" s="233"/>
      <c r="C31" s="213" t="s">
        <v>75</v>
      </c>
      <c r="D31" s="214"/>
      <c r="E31" s="152">
        <v>529</v>
      </c>
      <c r="F31" s="153">
        <f t="shared" si="4"/>
        <v>0.18048447628795633</v>
      </c>
      <c r="G31" s="154">
        <v>110132.48999999999</v>
      </c>
      <c r="H31" s="155">
        <f t="shared" si="5"/>
        <v>0.1706292515167657</v>
      </c>
    </row>
    <row r="32" spans="2:8" s="14" customFormat="1" ht="20.100000000000001" customHeight="1" x14ac:dyDescent="0.15">
      <c r="B32" s="233"/>
      <c r="C32" s="213" t="s">
        <v>76</v>
      </c>
      <c r="D32" s="214"/>
      <c r="E32" s="152">
        <v>126</v>
      </c>
      <c r="F32" s="153">
        <f t="shared" si="4"/>
        <v>4.2988741044012284E-2</v>
      </c>
      <c r="G32" s="154">
        <v>7538.6399999999994</v>
      </c>
      <c r="H32" s="155">
        <f t="shared" si="5"/>
        <v>1.1679682359441348E-2</v>
      </c>
    </row>
    <row r="33" spans="2:8" s="14" customFormat="1" ht="20.100000000000001" customHeight="1" x14ac:dyDescent="0.15">
      <c r="B33" s="233"/>
      <c r="C33" s="213" t="s">
        <v>77</v>
      </c>
      <c r="D33" s="214"/>
      <c r="E33" s="152">
        <v>1903</v>
      </c>
      <c r="F33" s="153">
        <f t="shared" si="4"/>
        <v>0.64926646195837601</v>
      </c>
      <c r="G33" s="154">
        <v>471616.94999999995</v>
      </c>
      <c r="H33" s="155">
        <f t="shared" si="5"/>
        <v>0.73068035764123662</v>
      </c>
    </row>
    <row r="34" spans="2:8" s="14" customFormat="1" ht="20.100000000000001" customHeight="1" x14ac:dyDescent="0.15">
      <c r="B34" s="233"/>
      <c r="C34" s="213" t="s">
        <v>78</v>
      </c>
      <c r="D34" s="214"/>
      <c r="E34" s="152">
        <v>31</v>
      </c>
      <c r="F34" s="153">
        <f t="shared" si="4"/>
        <v>1.0576595018764927E-2</v>
      </c>
      <c r="G34" s="154">
        <v>6731.4100000000008</v>
      </c>
      <c r="H34" s="155">
        <f t="shared" si="5"/>
        <v>1.0429033702520229E-2</v>
      </c>
    </row>
    <row r="35" spans="2:8" s="14" customFormat="1" ht="20.100000000000001" customHeight="1" x14ac:dyDescent="0.15">
      <c r="B35" s="233"/>
      <c r="C35" s="213" t="s">
        <v>79</v>
      </c>
      <c r="D35" s="214"/>
      <c r="E35" s="152">
        <v>25</v>
      </c>
      <c r="F35" s="153">
        <f t="shared" si="4"/>
        <v>8.5295121119071983E-3</v>
      </c>
      <c r="G35" s="154">
        <v>4621.4500000000007</v>
      </c>
      <c r="H35" s="155">
        <f t="shared" si="5"/>
        <v>7.1600538081192672E-3</v>
      </c>
    </row>
    <row r="36" spans="2:8" s="14" customFormat="1" ht="20.100000000000001" customHeight="1" x14ac:dyDescent="0.15">
      <c r="B36" s="233"/>
      <c r="C36" s="221" t="s">
        <v>92</v>
      </c>
      <c r="D36" s="222"/>
      <c r="E36" s="156">
        <v>22</v>
      </c>
      <c r="F36" s="157">
        <f t="shared" si="4"/>
        <v>7.5059706584783351E-3</v>
      </c>
      <c r="G36" s="158">
        <v>4781.26</v>
      </c>
      <c r="H36" s="159">
        <f t="shared" si="5"/>
        <v>7.407648870075046E-3</v>
      </c>
    </row>
    <row r="37" spans="2:8" s="14" customFormat="1" ht="20.100000000000001" customHeight="1" x14ac:dyDescent="0.15">
      <c r="B37" s="229" t="s">
        <v>93</v>
      </c>
      <c r="C37" s="224" t="s">
        <v>94</v>
      </c>
      <c r="D37" s="225"/>
      <c r="E37" s="160">
        <v>3672</v>
      </c>
      <c r="F37" s="161">
        <f>E37/SUM(E$37:E$39)</f>
        <v>0.53225105087693869</v>
      </c>
      <c r="G37" s="162">
        <v>881661.16999999993</v>
      </c>
      <c r="H37" s="163">
        <f>G37/SUM(G$37:G$39)</f>
        <v>0.49334767986139327</v>
      </c>
    </row>
    <row r="38" spans="2:8" s="14" customFormat="1" ht="20.100000000000001" customHeight="1" x14ac:dyDescent="0.15">
      <c r="B38" s="230"/>
      <c r="C38" s="213" t="s">
        <v>95</v>
      </c>
      <c r="D38" s="214"/>
      <c r="E38" s="152">
        <v>2707</v>
      </c>
      <c r="F38" s="153">
        <f t="shared" ref="F38:F39" si="6">E38/SUM(E$37:E$39)</f>
        <v>0.39237570662414845</v>
      </c>
      <c r="G38" s="154">
        <v>731158.91999999993</v>
      </c>
      <c r="H38" s="155">
        <f t="shared" ref="H38:H39" si="7">G38/SUM(G$37:G$39)</f>
        <v>0.40913172663820735</v>
      </c>
    </row>
    <row r="39" spans="2:8" s="14" customFormat="1" ht="20.100000000000001" customHeight="1" x14ac:dyDescent="0.15">
      <c r="B39" s="231"/>
      <c r="C39" s="221" t="s">
        <v>96</v>
      </c>
      <c r="D39" s="222"/>
      <c r="E39" s="156">
        <v>520</v>
      </c>
      <c r="F39" s="157">
        <f t="shared" si="6"/>
        <v>7.537324249891289E-2</v>
      </c>
      <c r="G39" s="158">
        <v>174278.95999999993</v>
      </c>
      <c r="H39" s="159">
        <f t="shared" si="7"/>
        <v>9.7520593500399405E-2</v>
      </c>
    </row>
    <row r="40" spans="2:8" s="14" customFormat="1" ht="20.100000000000001" customHeight="1" x14ac:dyDescent="0.15">
      <c r="B40" s="226" t="s">
        <v>111</v>
      </c>
      <c r="C40" s="227"/>
      <c r="D40" s="228"/>
      <c r="E40" s="142">
        <f>SUM(E5:E39)</f>
        <v>46811</v>
      </c>
      <c r="F40" s="164">
        <f>E40/E$40</f>
        <v>1</v>
      </c>
      <c r="G40" s="165">
        <f>SUM(G5:G39)</f>
        <v>4264052.2299999995</v>
      </c>
      <c r="H40" s="166">
        <f>G40/G$40</f>
        <v>1</v>
      </c>
    </row>
    <row r="41" spans="2:8" s="14" customFormat="1" ht="20.100000000000001" customHeight="1" x14ac:dyDescent="0.15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 x14ac:dyDescent="0.15"/>
    <row r="43" spans="2:8" s="14" customFormat="1" ht="20.100000000000001" customHeight="1" x14ac:dyDescent="0.15"/>
    <row r="44" spans="2:8" s="14" customFormat="1" ht="20.100000000000001" customHeight="1" x14ac:dyDescent="0.15"/>
    <row r="45" spans="2:8" s="14" customFormat="1" ht="20.100000000000001" customHeight="1" x14ac:dyDescent="0.15"/>
    <row r="46" spans="2:8" s="14" customFormat="1" ht="20.100000000000001" customHeight="1" x14ac:dyDescent="0.15"/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141</v>
      </c>
    </row>
    <row r="2" spans="1:13" s="14" customFormat="1" ht="20.100000000000001" customHeight="1" x14ac:dyDescent="0.15"/>
    <row r="3" spans="1:13" s="14" customFormat="1" ht="31.5" customHeight="1" x14ac:dyDescent="0.15">
      <c r="B3" s="236" t="s">
        <v>53</v>
      </c>
      <c r="C3" s="237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 x14ac:dyDescent="0.15">
      <c r="B4" s="238" t="s">
        <v>27</v>
      </c>
      <c r="C4" s="239"/>
      <c r="D4" s="60">
        <v>3002</v>
      </c>
      <c r="E4" s="65">
        <v>50968.330000000009</v>
      </c>
      <c r="F4" s="65">
        <f>E4*1000/D4</f>
        <v>16978.12458361093</v>
      </c>
      <c r="G4" s="65">
        <v>50030</v>
      </c>
      <c r="H4" s="61">
        <f>F4/G4</f>
        <v>0.33935887634641076</v>
      </c>
      <c r="K4" s="14">
        <f>D4*G4</f>
        <v>150190060</v>
      </c>
      <c r="L4" s="14" t="s">
        <v>27</v>
      </c>
      <c r="M4" s="24">
        <f>G4-F4</f>
        <v>33051.87541638907</v>
      </c>
    </row>
    <row r="5" spans="1:13" s="14" customFormat="1" ht="20.100000000000001" customHeight="1" x14ac:dyDescent="0.15">
      <c r="B5" s="234" t="s">
        <v>28</v>
      </c>
      <c r="C5" s="235"/>
      <c r="D5" s="62">
        <v>2980</v>
      </c>
      <c r="E5" s="66">
        <v>85097.849999999977</v>
      </c>
      <c r="F5" s="66">
        <f t="shared" ref="F5:F13" si="0">E5*1000/D5</f>
        <v>28556.325503355696</v>
      </c>
      <c r="G5" s="66">
        <v>104730</v>
      </c>
      <c r="H5" s="63">
        <f t="shared" ref="H5:H10" si="1">F5/G5</f>
        <v>0.27266614631295422</v>
      </c>
      <c r="K5" s="14">
        <f t="shared" ref="K5:K10" si="2">D5*G5</f>
        <v>312095400</v>
      </c>
      <c r="L5" s="14" t="s">
        <v>28</v>
      </c>
      <c r="M5" s="24">
        <f t="shared" ref="M5:M10" si="3">G5-F5</f>
        <v>76173.674496644308</v>
      </c>
    </row>
    <row r="6" spans="1:13" s="14" customFormat="1" ht="20.100000000000001" customHeight="1" x14ac:dyDescent="0.15">
      <c r="B6" s="234" t="s">
        <v>29</v>
      </c>
      <c r="C6" s="235"/>
      <c r="D6" s="62">
        <v>6138</v>
      </c>
      <c r="E6" s="66">
        <v>516499.81</v>
      </c>
      <c r="F6" s="66">
        <f t="shared" si="0"/>
        <v>84147.899967416102</v>
      </c>
      <c r="G6" s="66">
        <v>166920</v>
      </c>
      <c r="H6" s="63">
        <f t="shared" si="1"/>
        <v>0.50412113567826566</v>
      </c>
      <c r="K6" s="14">
        <f t="shared" si="2"/>
        <v>1024554960</v>
      </c>
      <c r="L6" s="14" t="s">
        <v>29</v>
      </c>
      <c r="M6" s="24">
        <f t="shared" si="3"/>
        <v>82772.100032583898</v>
      </c>
    </row>
    <row r="7" spans="1:13" s="14" customFormat="1" ht="20.100000000000001" customHeight="1" x14ac:dyDescent="0.15">
      <c r="B7" s="234" t="s">
        <v>30</v>
      </c>
      <c r="C7" s="235"/>
      <c r="D7" s="62">
        <v>3529</v>
      </c>
      <c r="E7" s="66">
        <v>379986.35999999993</v>
      </c>
      <c r="F7" s="66">
        <f t="shared" si="0"/>
        <v>107675.36412581467</v>
      </c>
      <c r="G7" s="66">
        <v>196160</v>
      </c>
      <c r="H7" s="63">
        <f t="shared" si="1"/>
        <v>0.5489160079823342</v>
      </c>
      <c r="K7" s="14">
        <f t="shared" si="2"/>
        <v>692248640</v>
      </c>
      <c r="L7" s="14" t="s">
        <v>30</v>
      </c>
      <c r="M7" s="24">
        <f t="shared" si="3"/>
        <v>88484.635874185333</v>
      </c>
    </row>
    <row r="8" spans="1:13" s="14" customFormat="1" ht="20.100000000000001" customHeight="1" x14ac:dyDescent="0.15">
      <c r="B8" s="234" t="s">
        <v>31</v>
      </c>
      <c r="C8" s="235"/>
      <c r="D8" s="62">
        <v>2256</v>
      </c>
      <c r="E8" s="66">
        <v>314319.83999999997</v>
      </c>
      <c r="F8" s="66">
        <f t="shared" si="0"/>
        <v>139326.17021276592</v>
      </c>
      <c r="G8" s="66">
        <v>269310</v>
      </c>
      <c r="H8" s="63">
        <f t="shared" si="1"/>
        <v>0.51734495641738487</v>
      </c>
      <c r="K8" s="14">
        <f t="shared" si="2"/>
        <v>607563360</v>
      </c>
      <c r="L8" s="14" t="s">
        <v>31</v>
      </c>
      <c r="M8" s="24">
        <f t="shared" si="3"/>
        <v>129983.82978723408</v>
      </c>
    </row>
    <row r="9" spans="1:13" s="14" customFormat="1" ht="20.100000000000001" customHeight="1" x14ac:dyDescent="0.15">
      <c r="B9" s="234" t="s">
        <v>32</v>
      </c>
      <c r="C9" s="235"/>
      <c r="D9" s="62">
        <v>1974</v>
      </c>
      <c r="E9" s="66">
        <v>316801.60999999993</v>
      </c>
      <c r="F9" s="66">
        <f t="shared" si="0"/>
        <v>160487.13779128669</v>
      </c>
      <c r="G9" s="66">
        <v>308060</v>
      </c>
      <c r="H9" s="63">
        <f t="shared" si="1"/>
        <v>0.52096064984511681</v>
      </c>
      <c r="K9" s="14">
        <f t="shared" si="2"/>
        <v>608110440</v>
      </c>
      <c r="L9" s="14" t="s">
        <v>32</v>
      </c>
      <c r="M9" s="24">
        <f t="shared" si="3"/>
        <v>147572.86220871331</v>
      </c>
    </row>
    <row r="10" spans="1:13" s="14" customFormat="1" ht="20.100000000000001" customHeight="1" x14ac:dyDescent="0.15">
      <c r="B10" s="240" t="s">
        <v>33</v>
      </c>
      <c r="C10" s="241"/>
      <c r="D10" s="70">
        <v>911</v>
      </c>
      <c r="E10" s="71">
        <v>167830.32</v>
      </c>
      <c r="F10" s="71">
        <f t="shared" si="0"/>
        <v>184226.47639956092</v>
      </c>
      <c r="G10" s="71">
        <v>360650</v>
      </c>
      <c r="H10" s="73">
        <f t="shared" si="1"/>
        <v>0.5108179021199527</v>
      </c>
      <c r="K10" s="14">
        <f t="shared" si="2"/>
        <v>328552150</v>
      </c>
      <c r="L10" s="14" t="s">
        <v>33</v>
      </c>
      <c r="M10" s="24">
        <f t="shared" si="3"/>
        <v>176423.52360043908</v>
      </c>
    </row>
    <row r="11" spans="1:13" s="14" customFormat="1" ht="20.100000000000001" customHeight="1" x14ac:dyDescent="0.15">
      <c r="B11" s="238" t="s">
        <v>60</v>
      </c>
      <c r="C11" s="239"/>
      <c r="D11" s="60">
        <f>SUM(D4:D5)</f>
        <v>5982</v>
      </c>
      <c r="E11" s="65">
        <f>SUM(E4:E5)</f>
        <v>136066.18</v>
      </c>
      <c r="F11" s="65">
        <f t="shared" si="0"/>
        <v>22745.934470076896</v>
      </c>
      <c r="G11" s="80"/>
      <c r="H11" s="61">
        <f>SUM(E4:E5)*1000/SUM(K4:K5)</f>
        <v>0.29433367858898268</v>
      </c>
    </row>
    <row r="12" spans="1:13" s="14" customFormat="1" ht="20.100000000000001" customHeight="1" x14ac:dyDescent="0.15">
      <c r="B12" s="240" t="s">
        <v>54</v>
      </c>
      <c r="C12" s="241"/>
      <c r="D12" s="64">
        <f>SUM(D6:D10)</f>
        <v>14808</v>
      </c>
      <c r="E12" s="76">
        <f>SUM(E6:E10)</f>
        <v>1695437.9399999997</v>
      </c>
      <c r="F12" s="67">
        <f t="shared" si="0"/>
        <v>114494.72852512154</v>
      </c>
      <c r="G12" s="81"/>
      <c r="H12" s="68">
        <f>SUM(E6:E10)*1000/SUM(K6:K10)</f>
        <v>0.51990879383475685</v>
      </c>
    </row>
    <row r="13" spans="1:13" s="14" customFormat="1" ht="20.100000000000001" customHeight="1" x14ac:dyDescent="0.15">
      <c r="B13" s="236" t="s">
        <v>61</v>
      </c>
      <c r="C13" s="237"/>
      <c r="D13" s="69">
        <f>SUM(D11:D12)</f>
        <v>20790</v>
      </c>
      <c r="E13" s="77">
        <f>SUM(E11:E12)</f>
        <v>1831504.1199999996</v>
      </c>
      <c r="F13" s="72">
        <f t="shared" si="0"/>
        <v>88095.436267436249</v>
      </c>
      <c r="G13" s="75"/>
      <c r="H13" s="74">
        <f>SUM(E4:E10)*1000/SUM(K4:K10)</f>
        <v>0.49190146820265945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02月状況（表紙）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'02月状況（表紙）'!Print_Area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石橋 侑樹</cp:lastModifiedBy>
  <cp:lastPrinted>2015-12-17T07:31:32Z</cp:lastPrinted>
  <dcterms:created xsi:type="dcterms:W3CDTF">2003-07-11T02:30:35Z</dcterms:created>
  <dcterms:modified xsi:type="dcterms:W3CDTF">2018-05-02T00:08:35Z</dcterms:modified>
</cp:coreProperties>
</file>