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3月報告書\"/>
    </mc:Choice>
  </mc:AlternateContent>
  <bookViews>
    <workbookView xWindow="-915" yWindow="5130" windowWidth="15480" windowHeight="6480"/>
  </bookViews>
  <sheets>
    <sheet name="03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<sst xmlns="http://schemas.openxmlformats.org/spreadsheetml/2006/main" count="201" uniqueCount="142">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</sst>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59880</c:v>
                </c:pt>
                <c:pt idx="1">
                  <c:v>29429</c:v>
                </c:pt>
                <c:pt idx="2">
                  <c:v>15800</c:v>
                </c:pt>
                <c:pt idx="3">
                  <c:v>10188</c:v>
                </c:pt>
                <c:pt idx="4">
                  <c:v>14296</c:v>
                </c:pt>
                <c:pt idx="5">
                  <c:v>32365</c:v>
                </c:pt>
                <c:pt idx="6">
                  <c:v>42484</c:v>
                </c:pt>
                <c:pt idx="7">
                  <c:v>18006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23676</c:v>
                </c:pt>
                <c:pt idx="1">
                  <c:v>15043</c:v>
                </c:pt>
                <c:pt idx="2">
                  <c:v>9198</c:v>
                </c:pt>
                <c:pt idx="3">
                  <c:v>4860</c:v>
                </c:pt>
                <c:pt idx="4">
                  <c:v>6791</c:v>
                </c:pt>
                <c:pt idx="5">
                  <c:v>15080</c:v>
                </c:pt>
                <c:pt idx="6">
                  <c:v>24217</c:v>
                </c:pt>
                <c:pt idx="7">
                  <c:v>9621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19373</c:v>
                </c:pt>
                <c:pt idx="1">
                  <c:v>14940</c:v>
                </c:pt>
                <c:pt idx="2">
                  <c:v>9333</c:v>
                </c:pt>
                <c:pt idx="3">
                  <c:v>4582</c:v>
                </c:pt>
                <c:pt idx="4">
                  <c:v>7307</c:v>
                </c:pt>
                <c:pt idx="5">
                  <c:v>15887</c:v>
                </c:pt>
                <c:pt idx="6">
                  <c:v>24589</c:v>
                </c:pt>
                <c:pt idx="7">
                  <c:v>10790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453096"/>
        <c:axId val="24745388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0.23246483246483246</c:v>
                </c:pt>
                <c:pt idx="1">
                  <c:v>0.31770402865195924</c:v>
                </c:pt>
                <c:pt idx="2">
                  <c:v>0.35302522289110722</c:v>
                </c:pt>
                <c:pt idx="3">
                  <c:v>0.29624748995983935</c:v>
                </c:pt>
                <c:pt idx="4">
                  <c:v>0.30782331491953974</c:v>
                </c:pt>
                <c:pt idx="5">
                  <c:v>0.30557830647628259</c:v>
                </c:pt>
                <c:pt idx="6">
                  <c:v>0.3446167316274078</c:v>
                </c:pt>
                <c:pt idx="7">
                  <c:v>0.34424542940025638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453488"/>
        <c:axId val="247451528"/>
      </c:lineChart>
      <c:catAx>
        <c:axId val="247453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47453880"/>
        <c:crosses val="autoZero"/>
        <c:auto val="1"/>
        <c:lblAlgn val="ctr"/>
        <c:lblOffset val="100"/>
        <c:noMultiLvlLbl val="0"/>
      </c:catAx>
      <c:valAx>
        <c:axId val="2474538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47453096"/>
        <c:crosses val="autoZero"/>
        <c:crossBetween val="between"/>
      </c:valAx>
      <c:valAx>
        <c:axId val="2474515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47453488"/>
        <c:crosses val="max"/>
        <c:crossBetween val="between"/>
      </c:valAx>
      <c:catAx>
        <c:axId val="24745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4745152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3646</c:v>
                </c:pt>
                <c:pt idx="1">
                  <c:v>2753</c:v>
                </c:pt>
                <c:pt idx="2">
                  <c:v>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968418.39</c:v>
                </c:pt>
                <c:pt idx="1">
                  <c:v>819848.17000000039</c:v>
                </c:pt>
                <c:pt idx="2">
                  <c:v>190818.94000000003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15140.65</c:v>
                </c:pt>
                <c:pt idx="1">
                  <c:v>511.59000000000003</c:v>
                </c:pt>
                <c:pt idx="2">
                  <c:v>25995.730000000003</c:v>
                </c:pt>
                <c:pt idx="3">
                  <c:v>185.1</c:v>
                </c:pt>
                <c:pt idx="4">
                  <c:v>112581.75999999999</c:v>
                </c:pt>
                <c:pt idx="5">
                  <c:v>7644.7100000000009</c:v>
                </c:pt>
                <c:pt idx="6">
                  <c:v>521054.34999999986</c:v>
                </c:pt>
                <c:pt idx="7">
                  <c:v>7398.5099999999993</c:v>
                </c:pt>
                <c:pt idx="8">
                  <c:v>4805.33</c:v>
                </c:pt>
                <c:pt idx="9">
                  <c:v>4304.68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104224"/>
        <c:axId val="26310579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114</c:v>
                </c:pt>
                <c:pt idx="1">
                  <c:v>3</c:v>
                </c:pt>
                <c:pt idx="2">
                  <c:v>164</c:v>
                </c:pt>
                <c:pt idx="3">
                  <c:v>5</c:v>
                </c:pt>
                <c:pt idx="4">
                  <c:v>541</c:v>
                </c:pt>
                <c:pt idx="5">
                  <c:v>125</c:v>
                </c:pt>
                <c:pt idx="6">
                  <c:v>1908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105400"/>
        <c:axId val="263100696"/>
      </c:lineChart>
      <c:catAx>
        <c:axId val="26310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63100696"/>
        <c:crosses val="autoZero"/>
        <c:auto val="1"/>
        <c:lblAlgn val="ctr"/>
        <c:lblOffset val="100"/>
        <c:noMultiLvlLbl val="0"/>
      </c:catAx>
      <c:valAx>
        <c:axId val="2631006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63105400"/>
        <c:crosses val="autoZero"/>
        <c:crossBetween val="between"/>
      </c:valAx>
      <c:valAx>
        <c:axId val="26310579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63104224"/>
        <c:crosses val="max"/>
        <c:crossBetween val="between"/>
      </c:valAx>
      <c:catAx>
        <c:axId val="26310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1057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17433.959170013393</c:v>
                </c:pt>
                <c:pt idx="1">
                  <c:v>29343.264963012778</c:v>
                </c:pt>
                <c:pt idx="2">
                  <c:v>94620.589288621151</c:v>
                </c:pt>
                <c:pt idx="3">
                  <c:v>119867.00310998023</c:v>
                </c:pt>
                <c:pt idx="4">
                  <c:v>155126.80823117337</c:v>
                </c:pt>
                <c:pt idx="5">
                  <c:v>176262.00000000003</c:v>
                </c:pt>
                <c:pt idx="6">
                  <c:v>200744.34083601288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98736"/>
        <c:axId val="26310304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2988</c:v>
                </c:pt>
                <c:pt idx="1">
                  <c:v>2974</c:v>
                </c:pt>
                <c:pt idx="2">
                  <c:v>6143</c:v>
                </c:pt>
                <c:pt idx="3">
                  <c:v>3537</c:v>
                </c:pt>
                <c:pt idx="4">
                  <c:v>2284</c:v>
                </c:pt>
                <c:pt idx="5">
                  <c:v>2015</c:v>
                </c:pt>
                <c:pt idx="6">
                  <c:v>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99128"/>
        <c:axId val="263101872"/>
      </c:lineChart>
      <c:catAx>
        <c:axId val="26309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3101872"/>
        <c:crosses val="autoZero"/>
        <c:auto val="1"/>
        <c:lblAlgn val="ctr"/>
        <c:lblOffset val="100"/>
        <c:noMultiLvlLbl val="0"/>
      </c:catAx>
      <c:valAx>
        <c:axId val="2631018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63099128"/>
        <c:crosses val="autoZero"/>
        <c:crossBetween val="between"/>
      </c:valAx>
      <c:valAx>
        <c:axId val="2631030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63098736"/>
        <c:crosses val="max"/>
        <c:crossBetween val="between"/>
      </c:valAx>
      <c:catAx>
        <c:axId val="26309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1030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98344"/>
        <c:axId val="2631022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17433.959170013393</c:v>
                </c:pt>
                <c:pt idx="1">
                  <c:v>29343.264963012778</c:v>
                </c:pt>
                <c:pt idx="2">
                  <c:v>94620.589288621151</c:v>
                </c:pt>
                <c:pt idx="3">
                  <c:v>119867.00310998023</c:v>
                </c:pt>
                <c:pt idx="4">
                  <c:v>155126.80823117337</c:v>
                </c:pt>
                <c:pt idx="5">
                  <c:v>176262.00000000003</c:v>
                </c:pt>
                <c:pt idx="6">
                  <c:v>200744.34083601288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105008"/>
        <c:axId val="263100304"/>
      </c:barChart>
      <c:catAx>
        <c:axId val="26309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3102264"/>
        <c:crosses val="autoZero"/>
        <c:auto val="1"/>
        <c:lblAlgn val="ctr"/>
        <c:lblOffset val="100"/>
        <c:noMultiLvlLbl val="0"/>
      </c:catAx>
      <c:valAx>
        <c:axId val="2631022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63098344"/>
        <c:crosses val="autoZero"/>
        <c:crossBetween val="between"/>
      </c:valAx>
      <c:valAx>
        <c:axId val="26310030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263105008"/>
        <c:crosses val="max"/>
        <c:crossBetween val="between"/>
      </c:valAx>
      <c:catAx>
        <c:axId val="26310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10030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7611</c:v>
                </c:pt>
                <c:pt idx="1">
                  <c:v>5139</c:v>
                </c:pt>
                <c:pt idx="2">
                  <c:v>8537</c:v>
                </c:pt>
                <c:pt idx="3">
                  <c:v>5143</c:v>
                </c:pt>
                <c:pt idx="4">
                  <c:v>4328</c:v>
                </c:pt>
                <c:pt idx="5">
                  <c:v>5285</c:v>
                </c:pt>
                <c:pt idx="6">
                  <c:v>3166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996</c:v>
                </c:pt>
                <c:pt idx="1">
                  <c:v>749</c:v>
                </c:pt>
                <c:pt idx="2">
                  <c:v>818</c:v>
                </c:pt>
                <c:pt idx="3">
                  <c:v>611</c:v>
                </c:pt>
                <c:pt idx="4">
                  <c:v>506</c:v>
                </c:pt>
                <c:pt idx="5">
                  <c:v>500</c:v>
                </c:pt>
                <c:pt idx="6">
                  <c:v>345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6615</c:v>
                </c:pt>
                <c:pt idx="1">
                  <c:v>4390</c:v>
                </c:pt>
                <c:pt idx="2">
                  <c:v>7719</c:v>
                </c:pt>
                <c:pt idx="3">
                  <c:v>4532</c:v>
                </c:pt>
                <c:pt idx="4">
                  <c:v>3822</c:v>
                </c:pt>
                <c:pt idx="5">
                  <c:v>4785</c:v>
                </c:pt>
                <c:pt idx="6">
                  <c:v>2821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1229</c:v>
                </c:pt>
                <c:pt idx="1">
                  <c:v>1125</c:v>
                </c:pt>
                <c:pt idx="2">
                  <c:v>803</c:v>
                </c:pt>
                <c:pt idx="3">
                  <c:v>236</c:v>
                </c:pt>
                <c:pt idx="4">
                  <c:v>401</c:v>
                </c:pt>
                <c:pt idx="5">
                  <c:v>756</c:v>
                </c:pt>
                <c:pt idx="6">
                  <c:v>2524</c:v>
                </c:pt>
                <c:pt idx="7">
                  <c:v>537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801</c:v>
                </c:pt>
                <c:pt idx="1">
                  <c:v>889</c:v>
                </c:pt>
                <c:pt idx="2">
                  <c:v>458</c:v>
                </c:pt>
                <c:pt idx="3">
                  <c:v>161</c:v>
                </c:pt>
                <c:pt idx="4">
                  <c:v>267</c:v>
                </c:pt>
                <c:pt idx="5">
                  <c:v>655</c:v>
                </c:pt>
                <c:pt idx="6">
                  <c:v>1525</c:v>
                </c:pt>
                <c:pt idx="7">
                  <c:v>383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1221</c:v>
                </c:pt>
                <c:pt idx="1">
                  <c:v>1178</c:v>
                </c:pt>
                <c:pt idx="2">
                  <c:v>871</c:v>
                </c:pt>
                <c:pt idx="3">
                  <c:v>355</c:v>
                </c:pt>
                <c:pt idx="4">
                  <c:v>509</c:v>
                </c:pt>
                <c:pt idx="5">
                  <c:v>1359</c:v>
                </c:pt>
                <c:pt idx="6">
                  <c:v>2288</c:v>
                </c:pt>
                <c:pt idx="7">
                  <c:v>756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787</c:v>
                </c:pt>
                <c:pt idx="1">
                  <c:v>689</c:v>
                </c:pt>
                <c:pt idx="2">
                  <c:v>538</c:v>
                </c:pt>
                <c:pt idx="3">
                  <c:v>219</c:v>
                </c:pt>
                <c:pt idx="4">
                  <c:v>324</c:v>
                </c:pt>
                <c:pt idx="5">
                  <c:v>646</c:v>
                </c:pt>
                <c:pt idx="6">
                  <c:v>1523</c:v>
                </c:pt>
                <c:pt idx="7">
                  <c:v>417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633</c:v>
                </c:pt>
                <c:pt idx="1">
                  <c:v>574</c:v>
                </c:pt>
                <c:pt idx="2">
                  <c:v>428</c:v>
                </c:pt>
                <c:pt idx="3">
                  <c:v>186</c:v>
                </c:pt>
                <c:pt idx="4">
                  <c:v>290</c:v>
                </c:pt>
                <c:pt idx="5">
                  <c:v>656</c:v>
                </c:pt>
                <c:pt idx="6">
                  <c:v>1205</c:v>
                </c:pt>
                <c:pt idx="7">
                  <c:v>356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899</c:v>
                </c:pt>
                <c:pt idx="1">
                  <c:v>669</c:v>
                </c:pt>
                <c:pt idx="2">
                  <c:v>471</c:v>
                </c:pt>
                <c:pt idx="3">
                  <c:v>188</c:v>
                </c:pt>
                <c:pt idx="4">
                  <c:v>339</c:v>
                </c:pt>
                <c:pt idx="5">
                  <c:v>769</c:v>
                </c:pt>
                <c:pt idx="6">
                  <c:v>1420</c:v>
                </c:pt>
                <c:pt idx="7">
                  <c:v>530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542</c:v>
                </c:pt>
                <c:pt idx="1">
                  <c:v>432</c:v>
                </c:pt>
                <c:pt idx="2">
                  <c:v>289</c:v>
                </c:pt>
                <c:pt idx="3">
                  <c:v>159</c:v>
                </c:pt>
                <c:pt idx="4">
                  <c:v>182</c:v>
                </c:pt>
                <c:pt idx="5">
                  <c:v>384</c:v>
                </c:pt>
                <c:pt idx="6">
                  <c:v>822</c:v>
                </c:pt>
                <c:pt idx="7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548528"/>
        <c:axId val="26254656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0.14197774628911242</c:v>
                </c:pt>
                <c:pt idx="1">
                  <c:v>0.1853050061701631</c:v>
                </c:pt>
                <c:pt idx="2">
                  <c:v>0.20819167880848308</c:v>
                </c:pt>
                <c:pt idx="3">
                  <c:v>0.15928828638000422</c:v>
                </c:pt>
                <c:pt idx="4">
                  <c:v>0.16399489289260888</c:v>
                </c:pt>
                <c:pt idx="5">
                  <c:v>0.16872800077501857</c:v>
                </c:pt>
                <c:pt idx="6">
                  <c:v>0.23167233536860221</c:v>
                </c:pt>
                <c:pt idx="7">
                  <c:v>0.1633922884719024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551272"/>
        <c:axId val="262550880"/>
      </c:lineChart>
      <c:catAx>
        <c:axId val="26254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62546568"/>
        <c:crosses val="autoZero"/>
        <c:auto val="1"/>
        <c:lblAlgn val="ctr"/>
        <c:lblOffset val="100"/>
        <c:noMultiLvlLbl val="0"/>
      </c:catAx>
      <c:valAx>
        <c:axId val="2625465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62548528"/>
        <c:crosses val="autoZero"/>
        <c:crossBetween val="between"/>
      </c:valAx>
      <c:valAx>
        <c:axId val="2625508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62551272"/>
        <c:crosses val="max"/>
        <c:crossBetween val="between"/>
      </c:valAx>
      <c:catAx>
        <c:axId val="262551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25508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0.63415822704351876</c:v>
                </c:pt>
                <c:pt idx="1">
                  <c:v>0.63966480446927376</c:v>
                </c:pt>
                <c:pt idx="2">
                  <c:v>0.65557308850953955</c:v>
                </c:pt>
                <c:pt idx="3">
                  <c:v>0.61179307321350285</c:v>
                </c:pt>
                <c:pt idx="4">
                  <c:v>0.64021739130434785</c:v>
                </c:pt>
                <c:pt idx="5">
                  <c:v>0.61886120996441285</c:v>
                </c:pt>
                <c:pt idx="6">
                  <c:v>0.64340013821700071</c:v>
                </c:pt>
                <c:pt idx="7">
                  <c:v>0.64154832798900596</c:v>
                </c:pt>
                <c:pt idx="8">
                  <c:v>0.58499882435927586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0.15718886393491249</c:v>
                </c:pt>
                <c:pt idx="1">
                  <c:v>0.17965972574911124</c:v>
                </c:pt>
                <c:pt idx="2">
                  <c:v>0.17859704490030126</c:v>
                </c:pt>
                <c:pt idx="3">
                  <c:v>0.183691363437089</c:v>
                </c:pt>
                <c:pt idx="4">
                  <c:v>0.14510869565217391</c:v>
                </c:pt>
                <c:pt idx="5">
                  <c:v>0.15587188612099645</c:v>
                </c:pt>
                <c:pt idx="6">
                  <c:v>0.10297166551485833</c:v>
                </c:pt>
                <c:pt idx="7">
                  <c:v>0.14559474728966254</c:v>
                </c:pt>
                <c:pt idx="8">
                  <c:v>0.16764636727016224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6.2184838340607652E-2</c:v>
                </c:pt>
                <c:pt idx="1">
                  <c:v>3.9614017267648551E-2</c:v>
                </c:pt>
                <c:pt idx="2">
                  <c:v>3.4284894563190359E-2</c:v>
                </c:pt>
                <c:pt idx="3">
                  <c:v>7.1459886014905744E-2</c:v>
                </c:pt>
                <c:pt idx="4">
                  <c:v>2.7717391304347826E-2</c:v>
                </c:pt>
                <c:pt idx="5">
                  <c:v>8.1138790035587188E-2</c:v>
                </c:pt>
                <c:pt idx="6">
                  <c:v>8.5348997926744996E-2</c:v>
                </c:pt>
                <c:pt idx="7">
                  <c:v>7.9325087799664074E-2</c:v>
                </c:pt>
                <c:pt idx="8">
                  <c:v>5.7841523630378554E-2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0.14646807068096107</c:v>
                </c:pt>
                <c:pt idx="1">
                  <c:v>0.14106145251396648</c:v>
                </c:pt>
                <c:pt idx="2">
                  <c:v>0.13154497202696888</c:v>
                </c:pt>
                <c:pt idx="3">
                  <c:v>0.13305567733450241</c:v>
                </c:pt>
                <c:pt idx="4">
                  <c:v>0.18695652173913044</c:v>
                </c:pt>
                <c:pt idx="5">
                  <c:v>0.14412811387900357</c:v>
                </c:pt>
                <c:pt idx="6">
                  <c:v>0.16827919834139599</c:v>
                </c:pt>
                <c:pt idx="7">
                  <c:v>0.13353183692166742</c:v>
                </c:pt>
                <c:pt idx="8">
                  <c:v>0.18951328474018339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550096"/>
        <c:axId val="262551664"/>
      </c:barChart>
      <c:catAx>
        <c:axId val="26255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62551664"/>
        <c:crosses val="autoZero"/>
        <c:auto val="1"/>
        <c:lblAlgn val="ctr"/>
        <c:lblOffset val="100"/>
        <c:noMultiLvlLbl val="0"/>
      </c:catAx>
      <c:valAx>
        <c:axId val="2625516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625500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0.40295982468116665</c:v>
                </c:pt>
                <c:pt idx="1">
                  <c:v>0.38557394960880653</c:v>
                </c:pt>
                <c:pt idx="2">
                  <c:v>0.45789741476643381</c:v>
                </c:pt>
                <c:pt idx="3">
                  <c:v>0.38917978848615409</c:v>
                </c:pt>
                <c:pt idx="4">
                  <c:v>0.38683446902191004</c:v>
                </c:pt>
                <c:pt idx="5">
                  <c:v>0.40621227406778387</c:v>
                </c:pt>
                <c:pt idx="6">
                  <c:v>0.38767554606092158</c:v>
                </c:pt>
                <c:pt idx="7">
                  <c:v>0.41091130829605982</c:v>
                </c:pt>
                <c:pt idx="8">
                  <c:v>0.37367349940415484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2.952492999908574E-2</c:v>
                </c:pt>
                <c:pt idx="1">
                  <c:v>3.7881251215791556E-2</c:v>
                </c:pt>
                <c:pt idx="2">
                  <c:v>3.4788992992920702E-2</c:v>
                </c:pt>
                <c:pt idx="3">
                  <c:v>3.2162111605465483E-2</c:v>
                </c:pt>
                <c:pt idx="4">
                  <c:v>2.4994968025998522E-2</c:v>
                </c:pt>
                <c:pt idx="5">
                  <c:v>3.0217989336210321E-2</c:v>
                </c:pt>
                <c:pt idx="6">
                  <c:v>1.9237642183664642E-2</c:v>
                </c:pt>
                <c:pt idx="7">
                  <c:v>2.6711668566304522E-2</c:v>
                </c:pt>
                <c:pt idx="8">
                  <c:v>3.0251063888732548E-2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0.14822309747177434</c:v>
                </c:pt>
                <c:pt idx="1">
                  <c:v>0.10384412102696156</c:v>
                </c:pt>
                <c:pt idx="2">
                  <c:v>9.0446612272851154E-2</c:v>
                </c:pt>
                <c:pt idx="3">
                  <c:v>0.18669216174456904</c:v>
                </c:pt>
                <c:pt idx="4">
                  <c:v>6.5781842960478037E-2</c:v>
                </c:pt>
                <c:pt idx="5">
                  <c:v>0.1730302899890154</c:v>
                </c:pt>
                <c:pt idx="6">
                  <c:v>0.17297688617726584</c:v>
                </c:pt>
                <c:pt idx="7">
                  <c:v>0.19568868520333746</c:v>
                </c:pt>
                <c:pt idx="8">
                  <c:v>0.11030629916938976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0.41929214784797336</c:v>
                </c:pt>
                <c:pt idx="1">
                  <c:v>0.47270067814844036</c:v>
                </c:pt>
                <c:pt idx="2">
                  <c:v>0.41686697996779426</c:v>
                </c:pt>
                <c:pt idx="3">
                  <c:v>0.39196593816381126</c:v>
                </c:pt>
                <c:pt idx="4">
                  <c:v>0.5223887199916134</c:v>
                </c:pt>
                <c:pt idx="5">
                  <c:v>0.39053944660699047</c:v>
                </c:pt>
                <c:pt idx="6">
                  <c:v>0.42010992557814791</c:v>
                </c:pt>
                <c:pt idx="7">
                  <c:v>0.36668833793429828</c:v>
                </c:pt>
                <c:pt idx="8">
                  <c:v>0.48576913753772283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549704"/>
        <c:axId val="262552056"/>
      </c:barChart>
      <c:catAx>
        <c:axId val="262549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62552056"/>
        <c:crosses val="autoZero"/>
        <c:auto val="1"/>
        <c:lblAlgn val="ctr"/>
        <c:lblOffset val="100"/>
        <c:noMultiLvlLbl val="0"/>
      </c:catAx>
      <c:valAx>
        <c:axId val="26255205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625497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288014.55999999994</c:v>
                </c:pt>
                <c:pt idx="1">
                  <c:v>13556.460000000003</c:v>
                </c:pt>
                <c:pt idx="2">
                  <c:v>74097.459999999992</c:v>
                </c:pt>
                <c:pt idx="3">
                  <c:v>12134.23</c:v>
                </c:pt>
                <c:pt idx="4">
                  <c:v>42124.030000000006</c:v>
                </c:pt>
                <c:pt idx="5">
                  <c:v>684392.47999999975</c:v>
                </c:pt>
                <c:pt idx="6">
                  <c:v>302766.51000000007</c:v>
                </c:pt>
                <c:pt idx="7">
                  <c:v>147547.53</c:v>
                </c:pt>
                <c:pt idx="8">
                  <c:v>15385.999999999996</c:v>
                </c:pt>
                <c:pt idx="9">
                  <c:v>218607.52999999997</c:v>
                </c:pt>
                <c:pt idx="10">
                  <c:v>103369.11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554016"/>
        <c:axId val="2625532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4927</c:v>
                </c:pt>
                <c:pt idx="1">
                  <c:v>181</c:v>
                </c:pt>
                <c:pt idx="2">
                  <c:v>1524</c:v>
                </c:pt>
                <c:pt idx="3">
                  <c:v>280</c:v>
                </c:pt>
                <c:pt idx="4">
                  <c:v>3095</c:v>
                </c:pt>
                <c:pt idx="5">
                  <c:v>6203</c:v>
                </c:pt>
                <c:pt idx="6">
                  <c:v>3187</c:v>
                </c:pt>
                <c:pt idx="7">
                  <c:v>1357</c:v>
                </c:pt>
                <c:pt idx="8">
                  <c:v>216</c:v>
                </c:pt>
                <c:pt idx="9">
                  <c:v>1052</c:v>
                </c:pt>
                <c:pt idx="10">
                  <c:v>7909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553624"/>
        <c:axId val="262546960"/>
      </c:lineChart>
      <c:catAx>
        <c:axId val="262553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62546960"/>
        <c:crosses val="autoZero"/>
        <c:auto val="1"/>
        <c:lblAlgn val="ctr"/>
        <c:lblOffset val="100"/>
        <c:noMultiLvlLbl val="0"/>
      </c:catAx>
      <c:valAx>
        <c:axId val="2625469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62553624"/>
        <c:crosses val="autoZero"/>
        <c:crossBetween val="between"/>
      </c:valAx>
      <c:valAx>
        <c:axId val="2625532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62554016"/>
        <c:crosses val="max"/>
        <c:crossBetween val="between"/>
      </c:valAx>
      <c:catAx>
        <c:axId val="26255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2553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586.49</c:v>
                </c:pt>
                <c:pt idx="1">
                  <c:v>178</c:v>
                </c:pt>
                <c:pt idx="2">
                  <c:v>14536.699999999999</c:v>
                </c:pt>
                <c:pt idx="3">
                  <c:v>3078.03</c:v>
                </c:pt>
                <c:pt idx="4">
                  <c:v>4248.8000000000011</c:v>
                </c:pt>
                <c:pt idx="5">
                  <c:v>1909.3899999999999</c:v>
                </c:pt>
                <c:pt idx="6">
                  <c:v>67659.87000000001</c:v>
                </c:pt>
                <c:pt idx="7">
                  <c:v>2632.12</c:v>
                </c:pt>
                <c:pt idx="8">
                  <c:v>229.07000000000002</c:v>
                </c:pt>
                <c:pt idx="9">
                  <c:v>19597.239999999994</c:v>
                </c:pt>
                <c:pt idx="10">
                  <c:v>24703.830000000005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101480"/>
        <c:axId val="26254892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30</c:v>
                </c:pt>
                <c:pt idx="1">
                  <c:v>3</c:v>
                </c:pt>
                <c:pt idx="2">
                  <c:v>451</c:v>
                </c:pt>
                <c:pt idx="3">
                  <c:v>85</c:v>
                </c:pt>
                <c:pt idx="4">
                  <c:v>343</c:v>
                </c:pt>
                <c:pt idx="5">
                  <c:v>64</c:v>
                </c:pt>
                <c:pt idx="6">
                  <c:v>2122</c:v>
                </c:pt>
                <c:pt idx="7">
                  <c:v>71</c:v>
                </c:pt>
                <c:pt idx="8">
                  <c:v>10</c:v>
                </c:pt>
                <c:pt idx="9">
                  <c:v>247</c:v>
                </c:pt>
                <c:pt idx="10">
                  <c:v>3993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547744"/>
        <c:axId val="262548136"/>
      </c:lineChart>
      <c:catAx>
        <c:axId val="2625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62548136"/>
        <c:crosses val="autoZero"/>
        <c:auto val="1"/>
        <c:lblAlgn val="ctr"/>
        <c:lblOffset val="100"/>
        <c:noMultiLvlLbl val="0"/>
      </c:catAx>
      <c:valAx>
        <c:axId val="2625481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62547744"/>
        <c:crosses val="autoZero"/>
        <c:crossBetween val="between"/>
      </c:valAx>
      <c:valAx>
        <c:axId val="2625489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63101480"/>
        <c:crosses val="max"/>
        <c:crossBetween val="between"/>
      </c:valAx>
      <c:catAx>
        <c:axId val="263101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25489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56.7%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711977</v>
      </c>
      <c r="D5" s="30">
        <f>SUM(E5:F5)</f>
        <v>215287</v>
      </c>
      <c r="E5" s="31">
        <f>SUM(E6:E13)</f>
        <v>108486</v>
      </c>
      <c r="F5" s="32">
        <f t="shared" ref="F5:G5" si="0">SUM(F6:F13)</f>
        <v>106801</v>
      </c>
      <c r="G5" s="29">
        <f t="shared" si="0"/>
        <v>222448</v>
      </c>
      <c r="H5" s="33">
        <f>D5/C5</f>
        <v>0.30237914988826886</v>
      </c>
      <c r="I5" s="26"/>
      <c r="J5" s="24">
        <f t="shared" ref="J5:J13" si="1">C5-D5-G5</f>
        <v>274242</v>
      </c>
      <c r="K5" s="58">
        <f>E5/C5</f>
        <v>0.15237289968636628</v>
      </c>
      <c r="L5" s="58">
        <f>F5/C5</f>
        <v>0.15000625020190259</v>
      </c>
    </row>
    <row r="6" spans="1:12" ht="20.100000000000001" customHeight="1" thickTop="1" x14ac:dyDescent="0.15">
      <c r="B6" s="18" t="s">
        <v>18</v>
      </c>
      <c r="C6" s="34">
        <v>185185</v>
      </c>
      <c r="D6" s="35">
        <f t="shared" ref="D6:D13" si="2">SUM(E6:F6)</f>
        <v>43049</v>
      </c>
      <c r="E6" s="36">
        <v>23676</v>
      </c>
      <c r="F6" s="37">
        <v>19373</v>
      </c>
      <c r="G6" s="34">
        <v>59880</v>
      </c>
      <c r="H6" s="38">
        <f t="shared" ref="H6:H13" si="3">D6/C6</f>
        <v>0.23246483246483246</v>
      </c>
      <c r="I6" s="26"/>
      <c r="J6" s="24">
        <f t="shared" si="1"/>
        <v>82256</v>
      </c>
      <c r="K6" s="58">
        <f t="shared" ref="K6:K13" si="4">E6/C6</f>
        <v>0.12785052785052786</v>
      </c>
      <c r="L6" s="58">
        <f t="shared" ref="L6:L13" si="5">F6/C6</f>
        <v>0.10461430461430461</v>
      </c>
    </row>
    <row r="7" spans="1:12" ht="20.100000000000001" customHeight="1" x14ac:dyDescent="0.15">
      <c r="B7" s="19" t="s">
        <v>19</v>
      </c>
      <c r="C7" s="39">
        <v>94374</v>
      </c>
      <c r="D7" s="40">
        <f t="shared" si="2"/>
        <v>29983</v>
      </c>
      <c r="E7" s="41">
        <v>15043</v>
      </c>
      <c r="F7" s="42">
        <v>14940</v>
      </c>
      <c r="G7" s="39">
        <v>29429</v>
      </c>
      <c r="H7" s="43">
        <f t="shared" si="3"/>
        <v>0.31770402865195924</v>
      </c>
      <c r="I7" s="26"/>
      <c r="J7" s="24">
        <f t="shared" si="1"/>
        <v>34962</v>
      </c>
      <c r="K7" s="58">
        <f t="shared" si="4"/>
        <v>0.15939771547248183</v>
      </c>
      <c r="L7" s="58">
        <f t="shared" si="5"/>
        <v>0.15830631317947741</v>
      </c>
    </row>
    <row r="8" spans="1:12" ht="20.100000000000001" customHeight="1" x14ac:dyDescent="0.15">
      <c r="B8" s="19" t="s">
        <v>20</v>
      </c>
      <c r="C8" s="39">
        <v>52492</v>
      </c>
      <c r="D8" s="40">
        <f t="shared" si="2"/>
        <v>18531</v>
      </c>
      <c r="E8" s="41">
        <v>9198</v>
      </c>
      <c r="F8" s="42">
        <v>9333</v>
      </c>
      <c r="G8" s="39">
        <v>15800</v>
      </c>
      <c r="H8" s="43">
        <f t="shared" si="3"/>
        <v>0.35302522289110722</v>
      </c>
      <c r="I8" s="26"/>
      <c r="J8" s="24">
        <f t="shared" si="1"/>
        <v>18161</v>
      </c>
      <c r="K8" s="58">
        <f t="shared" si="4"/>
        <v>0.17522670121161321</v>
      </c>
      <c r="L8" s="58">
        <f t="shared" si="5"/>
        <v>0.17779852167949403</v>
      </c>
    </row>
    <row r="9" spans="1:12" ht="20.100000000000001" customHeight="1" x14ac:dyDescent="0.15">
      <c r="B9" s="19" t="s">
        <v>21</v>
      </c>
      <c r="C9" s="39">
        <v>31872</v>
      </c>
      <c r="D9" s="40">
        <f t="shared" si="2"/>
        <v>9442</v>
      </c>
      <c r="E9" s="41">
        <v>4860</v>
      </c>
      <c r="F9" s="42">
        <v>4582</v>
      </c>
      <c r="G9" s="39">
        <v>10188</v>
      </c>
      <c r="H9" s="43">
        <f t="shared" si="3"/>
        <v>0.29624748995983935</v>
      </c>
      <c r="I9" s="26"/>
      <c r="J9" s="24">
        <f t="shared" si="1"/>
        <v>12242</v>
      </c>
      <c r="K9" s="58">
        <f t="shared" si="4"/>
        <v>0.15248493975903615</v>
      </c>
      <c r="L9" s="58">
        <f t="shared" si="5"/>
        <v>0.14376255020080322</v>
      </c>
    </row>
    <row r="10" spans="1:12" ht="20.100000000000001" customHeight="1" x14ac:dyDescent="0.15">
      <c r="B10" s="19" t="s">
        <v>22</v>
      </c>
      <c r="C10" s="39">
        <v>45799</v>
      </c>
      <c r="D10" s="40">
        <f t="shared" si="2"/>
        <v>14098</v>
      </c>
      <c r="E10" s="41">
        <v>6791</v>
      </c>
      <c r="F10" s="42">
        <v>7307</v>
      </c>
      <c r="G10" s="39">
        <v>14296</v>
      </c>
      <c r="H10" s="43">
        <f t="shared" si="3"/>
        <v>0.30782331491953974</v>
      </c>
      <c r="I10" s="26"/>
      <c r="J10" s="24">
        <f t="shared" si="1"/>
        <v>17405</v>
      </c>
      <c r="K10" s="58">
        <f t="shared" si="4"/>
        <v>0.14827834668879233</v>
      </c>
      <c r="L10" s="58">
        <f t="shared" si="5"/>
        <v>0.1595449682307474</v>
      </c>
    </row>
    <row r="11" spans="1:12" ht="20.100000000000001" customHeight="1" x14ac:dyDescent="0.15">
      <c r="B11" s="19" t="s">
        <v>23</v>
      </c>
      <c r="C11" s="39">
        <v>101339</v>
      </c>
      <c r="D11" s="40">
        <f t="shared" si="2"/>
        <v>30967</v>
      </c>
      <c r="E11" s="41">
        <v>15080</v>
      </c>
      <c r="F11" s="42">
        <v>15887</v>
      </c>
      <c r="G11" s="39">
        <v>32365</v>
      </c>
      <c r="H11" s="43">
        <f t="shared" si="3"/>
        <v>0.30557830647628259</v>
      </c>
      <c r="I11" s="26"/>
      <c r="J11" s="24">
        <f t="shared" si="1"/>
        <v>38007</v>
      </c>
      <c r="K11" s="58">
        <f t="shared" si="4"/>
        <v>0.14880746800343403</v>
      </c>
      <c r="L11" s="58">
        <f t="shared" si="5"/>
        <v>0.15677083847284856</v>
      </c>
    </row>
    <row r="12" spans="1:12" ht="20.100000000000001" customHeight="1" x14ac:dyDescent="0.15">
      <c r="B12" s="19" t="s">
        <v>24</v>
      </c>
      <c r="C12" s="39">
        <v>141624</v>
      </c>
      <c r="D12" s="40">
        <f t="shared" si="2"/>
        <v>48806</v>
      </c>
      <c r="E12" s="41">
        <v>24217</v>
      </c>
      <c r="F12" s="42">
        <v>24589</v>
      </c>
      <c r="G12" s="39">
        <v>42484</v>
      </c>
      <c r="H12" s="43">
        <f t="shared" si="3"/>
        <v>0.3446167316274078</v>
      </c>
      <c r="I12" s="26"/>
      <c r="J12" s="24">
        <f t="shared" si="1"/>
        <v>50334</v>
      </c>
      <c r="K12" s="58">
        <f t="shared" si="4"/>
        <v>0.1709950290911145</v>
      </c>
      <c r="L12" s="58">
        <f t="shared" si="5"/>
        <v>0.17362170253629328</v>
      </c>
    </row>
    <row r="13" spans="1:12" ht="20.100000000000001" customHeight="1" x14ac:dyDescent="0.15">
      <c r="B13" s="19" t="s">
        <v>25</v>
      </c>
      <c r="C13" s="39">
        <v>59292</v>
      </c>
      <c r="D13" s="40">
        <f t="shared" si="2"/>
        <v>20411</v>
      </c>
      <c r="E13" s="41">
        <v>9621</v>
      </c>
      <c r="F13" s="42">
        <v>10790</v>
      </c>
      <c r="G13" s="39">
        <v>18006</v>
      </c>
      <c r="H13" s="43">
        <f t="shared" si="3"/>
        <v>0.34424542940025638</v>
      </c>
      <c r="I13" s="26"/>
      <c r="J13" s="24">
        <f t="shared" si="1"/>
        <v>20875</v>
      </c>
      <c r="K13" s="58">
        <f t="shared" si="4"/>
        <v>0.16226472374013357</v>
      </c>
      <c r="L13" s="58">
        <f t="shared" si="5"/>
        <v>0.18198070566012278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7611</v>
      </c>
      <c r="E4" s="46">
        <f t="shared" ref="E4:K4" si="0">SUM(E5:E6)</f>
        <v>5139</v>
      </c>
      <c r="F4" s="46">
        <f t="shared" si="0"/>
        <v>8537</v>
      </c>
      <c r="G4" s="46">
        <f t="shared" si="0"/>
        <v>5143</v>
      </c>
      <c r="H4" s="46">
        <f t="shared" si="0"/>
        <v>4328</v>
      </c>
      <c r="I4" s="46">
        <f t="shared" si="0"/>
        <v>5285</v>
      </c>
      <c r="J4" s="45">
        <f t="shared" si="0"/>
        <v>3166</v>
      </c>
      <c r="K4" s="47">
        <f t="shared" si="0"/>
        <v>39209</v>
      </c>
      <c r="L4" s="55">
        <f>K4/人口統計!D5</f>
        <v>0.18212432706108589</v>
      </c>
    </row>
    <row r="5" spans="1:12" ht="20.100000000000001" customHeight="1" x14ac:dyDescent="0.15">
      <c r="B5" s="115"/>
      <c r="C5" s="116" t="s">
        <v>39</v>
      </c>
      <c r="D5" s="48">
        <v>996</v>
      </c>
      <c r="E5" s="49">
        <v>749</v>
      </c>
      <c r="F5" s="49">
        <v>818</v>
      </c>
      <c r="G5" s="49">
        <v>611</v>
      </c>
      <c r="H5" s="49">
        <v>506</v>
      </c>
      <c r="I5" s="49">
        <v>500</v>
      </c>
      <c r="J5" s="48">
        <v>345</v>
      </c>
      <c r="K5" s="50">
        <f>SUM(D5:J5)</f>
        <v>4525</v>
      </c>
      <c r="L5" s="56">
        <f>K5/人口統計!D5</f>
        <v>2.1018454435242258E-2</v>
      </c>
    </row>
    <row r="6" spans="1:12" ht="20.100000000000001" customHeight="1" x14ac:dyDescent="0.15">
      <c r="B6" s="115"/>
      <c r="C6" s="117" t="s">
        <v>40</v>
      </c>
      <c r="D6" s="51">
        <v>6615</v>
      </c>
      <c r="E6" s="52">
        <v>4390</v>
      </c>
      <c r="F6" s="52">
        <v>7719</v>
      </c>
      <c r="G6" s="52">
        <v>4532</v>
      </c>
      <c r="H6" s="52">
        <v>3822</v>
      </c>
      <c r="I6" s="52">
        <v>4785</v>
      </c>
      <c r="J6" s="51">
        <v>2821</v>
      </c>
      <c r="K6" s="53">
        <f>SUM(D6:J6)</f>
        <v>34684</v>
      </c>
      <c r="L6" s="57">
        <f>K6/人口統計!D5</f>
        <v>0.16110587262584364</v>
      </c>
    </row>
    <row r="7" spans="1:12" ht="20.100000000000001" customHeight="1" thickBot="1" x14ac:dyDescent="0.2">
      <c r="B7" s="193" t="s">
        <v>63</v>
      </c>
      <c r="C7" s="194"/>
      <c r="D7" s="45">
        <v>86</v>
      </c>
      <c r="E7" s="46">
        <v>129</v>
      </c>
      <c r="F7" s="46">
        <v>90</v>
      </c>
      <c r="G7" s="46">
        <v>103</v>
      </c>
      <c r="H7" s="46">
        <v>93</v>
      </c>
      <c r="I7" s="46">
        <v>76</v>
      </c>
      <c r="J7" s="45">
        <v>67</v>
      </c>
      <c r="K7" s="47">
        <f>SUM(D7:J7)</f>
        <v>644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7697</v>
      </c>
      <c r="E8" s="34">
        <f t="shared" ref="E8:K8" si="1">E4+E7</f>
        <v>5268</v>
      </c>
      <c r="F8" s="34">
        <f t="shared" si="1"/>
        <v>8627</v>
      </c>
      <c r="G8" s="34">
        <f t="shared" si="1"/>
        <v>5246</v>
      </c>
      <c r="H8" s="34">
        <f t="shared" si="1"/>
        <v>4421</v>
      </c>
      <c r="I8" s="34">
        <f t="shared" si="1"/>
        <v>5361</v>
      </c>
      <c r="J8" s="35">
        <f t="shared" si="1"/>
        <v>3233</v>
      </c>
      <c r="K8" s="54">
        <f t="shared" si="1"/>
        <v>39853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1229</v>
      </c>
      <c r="E23" s="39">
        <v>801</v>
      </c>
      <c r="F23" s="39">
        <v>1221</v>
      </c>
      <c r="G23" s="39">
        <v>787</v>
      </c>
      <c r="H23" s="39">
        <v>633</v>
      </c>
      <c r="I23" s="39">
        <v>899</v>
      </c>
      <c r="J23" s="40">
        <v>542</v>
      </c>
      <c r="K23" s="167">
        <f t="shared" ref="K23:K30" si="2">SUM(D23:J23)</f>
        <v>6112</v>
      </c>
      <c r="L23" s="188">
        <f>K23/人口統計!D6</f>
        <v>0.14197774628911242</v>
      </c>
    </row>
    <row r="24" spans="1:12" ht="20.100000000000001" customHeight="1" x14ac:dyDescent="0.15">
      <c r="B24" s="197" t="s">
        <v>19</v>
      </c>
      <c r="C24" s="199"/>
      <c r="D24" s="45">
        <v>1125</v>
      </c>
      <c r="E24" s="46">
        <v>889</v>
      </c>
      <c r="F24" s="46">
        <v>1178</v>
      </c>
      <c r="G24" s="46">
        <v>689</v>
      </c>
      <c r="H24" s="46">
        <v>574</v>
      </c>
      <c r="I24" s="46">
        <v>669</v>
      </c>
      <c r="J24" s="45">
        <v>432</v>
      </c>
      <c r="K24" s="47">
        <f t="shared" si="2"/>
        <v>5556</v>
      </c>
      <c r="L24" s="55">
        <f>K24/人口統計!D7</f>
        <v>0.1853050061701631</v>
      </c>
    </row>
    <row r="25" spans="1:12" ht="20.100000000000001" customHeight="1" x14ac:dyDescent="0.15">
      <c r="B25" s="197" t="s">
        <v>20</v>
      </c>
      <c r="C25" s="199"/>
      <c r="D25" s="45">
        <v>803</v>
      </c>
      <c r="E25" s="46">
        <v>458</v>
      </c>
      <c r="F25" s="46">
        <v>871</v>
      </c>
      <c r="G25" s="46">
        <v>538</v>
      </c>
      <c r="H25" s="46">
        <v>428</v>
      </c>
      <c r="I25" s="46">
        <v>471</v>
      </c>
      <c r="J25" s="45">
        <v>289</v>
      </c>
      <c r="K25" s="47">
        <f t="shared" si="2"/>
        <v>3858</v>
      </c>
      <c r="L25" s="55">
        <f>K25/人口統計!D8</f>
        <v>0.20819167880848308</v>
      </c>
    </row>
    <row r="26" spans="1:12" ht="20.100000000000001" customHeight="1" x14ac:dyDescent="0.15">
      <c r="B26" s="197" t="s">
        <v>21</v>
      </c>
      <c r="C26" s="199"/>
      <c r="D26" s="45">
        <v>236</v>
      </c>
      <c r="E26" s="46">
        <v>161</v>
      </c>
      <c r="F26" s="46">
        <v>355</v>
      </c>
      <c r="G26" s="46">
        <v>219</v>
      </c>
      <c r="H26" s="46">
        <v>186</v>
      </c>
      <c r="I26" s="46">
        <v>188</v>
      </c>
      <c r="J26" s="45">
        <v>159</v>
      </c>
      <c r="K26" s="47">
        <f t="shared" si="2"/>
        <v>1504</v>
      </c>
      <c r="L26" s="55">
        <f>K26/人口統計!D9</f>
        <v>0.15928828638000422</v>
      </c>
    </row>
    <row r="27" spans="1:12" ht="20.100000000000001" customHeight="1" x14ac:dyDescent="0.15">
      <c r="B27" s="197" t="s">
        <v>22</v>
      </c>
      <c r="C27" s="199"/>
      <c r="D27" s="45">
        <v>401</v>
      </c>
      <c r="E27" s="46">
        <v>267</v>
      </c>
      <c r="F27" s="46">
        <v>509</v>
      </c>
      <c r="G27" s="46">
        <v>324</v>
      </c>
      <c r="H27" s="46">
        <v>290</v>
      </c>
      <c r="I27" s="46">
        <v>339</v>
      </c>
      <c r="J27" s="45">
        <v>182</v>
      </c>
      <c r="K27" s="47">
        <f t="shared" si="2"/>
        <v>2312</v>
      </c>
      <c r="L27" s="55">
        <f>K27/人口統計!D10</f>
        <v>0.16399489289260888</v>
      </c>
    </row>
    <row r="28" spans="1:12" ht="20.100000000000001" customHeight="1" x14ac:dyDescent="0.15">
      <c r="B28" s="197" t="s">
        <v>23</v>
      </c>
      <c r="C28" s="199"/>
      <c r="D28" s="45">
        <v>756</v>
      </c>
      <c r="E28" s="46">
        <v>655</v>
      </c>
      <c r="F28" s="46">
        <v>1359</v>
      </c>
      <c r="G28" s="46">
        <v>646</v>
      </c>
      <c r="H28" s="46">
        <v>656</v>
      </c>
      <c r="I28" s="46">
        <v>769</v>
      </c>
      <c r="J28" s="45">
        <v>384</v>
      </c>
      <c r="K28" s="47">
        <f t="shared" si="2"/>
        <v>5225</v>
      </c>
      <c r="L28" s="55">
        <f>K28/人口統計!D11</f>
        <v>0.16872800077501857</v>
      </c>
    </row>
    <row r="29" spans="1:12" ht="20.100000000000001" customHeight="1" x14ac:dyDescent="0.15">
      <c r="B29" s="197" t="s">
        <v>24</v>
      </c>
      <c r="C29" s="198"/>
      <c r="D29" s="40">
        <v>2524</v>
      </c>
      <c r="E29" s="39">
        <v>1525</v>
      </c>
      <c r="F29" s="39">
        <v>2288</v>
      </c>
      <c r="G29" s="39">
        <v>1523</v>
      </c>
      <c r="H29" s="39">
        <v>1205</v>
      </c>
      <c r="I29" s="39">
        <v>1420</v>
      </c>
      <c r="J29" s="40">
        <v>822</v>
      </c>
      <c r="K29" s="167">
        <f t="shared" si="2"/>
        <v>11307</v>
      </c>
      <c r="L29" s="168">
        <f>K29/人口統計!D12</f>
        <v>0.23167233536860221</v>
      </c>
    </row>
    <row r="30" spans="1:12" ht="20.100000000000001" customHeight="1" x14ac:dyDescent="0.15">
      <c r="B30" s="197" t="s">
        <v>25</v>
      </c>
      <c r="C30" s="198"/>
      <c r="D30" s="40">
        <v>537</v>
      </c>
      <c r="E30" s="39">
        <v>383</v>
      </c>
      <c r="F30" s="39">
        <v>756</v>
      </c>
      <c r="G30" s="39">
        <v>417</v>
      </c>
      <c r="H30" s="39">
        <v>356</v>
      </c>
      <c r="I30" s="39">
        <v>530</v>
      </c>
      <c r="J30" s="40">
        <v>356</v>
      </c>
      <c r="K30" s="167">
        <f t="shared" si="2"/>
        <v>3335</v>
      </c>
      <c r="L30" s="168">
        <f>K30/人口統計!D13</f>
        <v>0.1633922884719024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29931</v>
      </c>
      <c r="E5" s="174">
        <v>1901995.9</v>
      </c>
      <c r="F5" s="175">
        <v>7419</v>
      </c>
      <c r="G5" s="176">
        <v>139359.54000000012</v>
      </c>
      <c r="H5" s="173">
        <v>2935</v>
      </c>
      <c r="I5" s="174">
        <v>699622.40999999968</v>
      </c>
      <c r="J5" s="175">
        <v>6913</v>
      </c>
      <c r="K5" s="176">
        <v>1979085.5000000002</v>
      </c>
      <c r="M5" s="147">
        <f>Q5+Q7</f>
        <v>37350</v>
      </c>
      <c r="N5" s="119" t="s">
        <v>106</v>
      </c>
      <c r="O5" s="120"/>
      <c r="P5" s="132"/>
      <c r="Q5" s="121">
        <v>29931</v>
      </c>
      <c r="R5" s="122">
        <v>1901995.9</v>
      </c>
      <c r="S5" s="122">
        <f>R5/Q5*100</f>
        <v>6354.601917744144</v>
      </c>
    </row>
    <row r="6" spans="1:19" ht="20.100000000000001" customHeight="1" thickTop="1" x14ac:dyDescent="0.15">
      <c r="B6" s="203" t="s">
        <v>112</v>
      </c>
      <c r="C6" s="203"/>
      <c r="D6" s="169">
        <v>5038</v>
      </c>
      <c r="E6" s="170">
        <v>281579.08000000013</v>
      </c>
      <c r="F6" s="171">
        <v>1415</v>
      </c>
      <c r="G6" s="172">
        <v>27664.129999999997</v>
      </c>
      <c r="H6" s="169">
        <v>312</v>
      </c>
      <c r="I6" s="170">
        <v>75835.859999999986</v>
      </c>
      <c r="J6" s="171">
        <v>1111</v>
      </c>
      <c r="K6" s="172">
        <v>345206.47000000003</v>
      </c>
      <c r="M6" s="58"/>
      <c r="N6" s="123"/>
      <c r="O6" s="92" t="s">
        <v>103</v>
      </c>
      <c r="P6" s="105"/>
      <c r="Q6" s="96">
        <f>Q5/Q$13</f>
        <v>0.63415822704351876</v>
      </c>
      <c r="R6" s="97">
        <f>R5/R$13</f>
        <v>0.40295982468116665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4570</v>
      </c>
      <c r="E7" s="144">
        <v>289359.52999999991</v>
      </c>
      <c r="F7" s="145">
        <v>1245</v>
      </c>
      <c r="G7" s="146">
        <v>21984.239999999998</v>
      </c>
      <c r="H7" s="143">
        <v>239</v>
      </c>
      <c r="I7" s="144">
        <v>57156.009999999995</v>
      </c>
      <c r="J7" s="145">
        <v>917</v>
      </c>
      <c r="K7" s="146">
        <v>263431.12999999995</v>
      </c>
      <c r="M7" s="58"/>
      <c r="N7" s="124" t="s">
        <v>107</v>
      </c>
      <c r="O7" s="125"/>
      <c r="P7" s="133"/>
      <c r="Q7" s="126">
        <v>7419</v>
      </c>
      <c r="R7" s="127">
        <v>139359.54000000012</v>
      </c>
      <c r="S7" s="127">
        <f>R7/Q7*100</f>
        <v>1878.414071977357</v>
      </c>
    </row>
    <row r="8" spans="1:19" ht="20.100000000000001" customHeight="1" x14ac:dyDescent="0.15">
      <c r="B8" s="200" t="s">
        <v>114</v>
      </c>
      <c r="C8" s="200"/>
      <c r="D8" s="143">
        <v>2791</v>
      </c>
      <c r="E8" s="144">
        <v>181316.47000000003</v>
      </c>
      <c r="F8" s="145">
        <v>838</v>
      </c>
      <c r="G8" s="146">
        <v>14984.129999999997</v>
      </c>
      <c r="H8" s="143">
        <v>326</v>
      </c>
      <c r="I8" s="144">
        <v>86978.73000000001</v>
      </c>
      <c r="J8" s="145">
        <v>607</v>
      </c>
      <c r="K8" s="146">
        <v>182614.52</v>
      </c>
      <c r="L8" s="87"/>
      <c r="M8" s="86"/>
      <c r="N8" s="128"/>
      <c r="O8" s="92" t="s">
        <v>103</v>
      </c>
      <c r="P8" s="105"/>
      <c r="Q8" s="96">
        <f>Q7/Q$13</f>
        <v>0.15718886393491249</v>
      </c>
      <c r="R8" s="97">
        <f>R7/R$13</f>
        <v>2.952492999908574E-2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1178</v>
      </c>
      <c r="E9" s="144">
        <v>73800.280000000013</v>
      </c>
      <c r="F9" s="145">
        <v>267</v>
      </c>
      <c r="G9" s="146">
        <v>4768.5399999999991</v>
      </c>
      <c r="H9" s="143">
        <v>51</v>
      </c>
      <c r="I9" s="144">
        <v>12549.86</v>
      </c>
      <c r="J9" s="145">
        <v>344</v>
      </c>
      <c r="K9" s="146">
        <v>99661.320000000022</v>
      </c>
      <c r="L9" s="87"/>
      <c r="M9" s="86"/>
      <c r="N9" s="124" t="s">
        <v>108</v>
      </c>
      <c r="O9" s="125"/>
      <c r="P9" s="133"/>
      <c r="Q9" s="126">
        <v>2935</v>
      </c>
      <c r="R9" s="127">
        <v>699622.40999999968</v>
      </c>
      <c r="S9" s="127">
        <f>R9/Q9*100</f>
        <v>23837.22010221464</v>
      </c>
    </row>
    <row r="10" spans="1:19" ht="20.100000000000001" customHeight="1" x14ac:dyDescent="0.15">
      <c r="B10" s="200" t="s">
        <v>116</v>
      </c>
      <c r="C10" s="200"/>
      <c r="D10" s="143">
        <v>1739</v>
      </c>
      <c r="E10" s="144">
        <v>119212.54999999999</v>
      </c>
      <c r="F10" s="145">
        <v>438</v>
      </c>
      <c r="G10" s="146">
        <v>8868.1799999999985</v>
      </c>
      <c r="H10" s="143">
        <v>228</v>
      </c>
      <c r="I10" s="144">
        <v>50779.810000000005</v>
      </c>
      <c r="J10" s="145">
        <v>405</v>
      </c>
      <c r="K10" s="146">
        <v>114612.99</v>
      </c>
      <c r="L10" s="87"/>
      <c r="M10" s="86"/>
      <c r="N10" s="93"/>
      <c r="O10" s="92" t="s">
        <v>103</v>
      </c>
      <c r="P10" s="105"/>
      <c r="Q10" s="96">
        <f>Q9/Q$13</f>
        <v>6.2184838340607652E-2</v>
      </c>
      <c r="R10" s="97">
        <f>R9/R$13</f>
        <v>0.14822309747177434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3724</v>
      </c>
      <c r="E11" s="144">
        <v>253208.55000000005</v>
      </c>
      <c r="F11" s="145">
        <v>596</v>
      </c>
      <c r="G11" s="146">
        <v>12564.980000000001</v>
      </c>
      <c r="H11" s="143">
        <v>494</v>
      </c>
      <c r="I11" s="144">
        <v>112979.07999999997</v>
      </c>
      <c r="J11" s="145">
        <v>974</v>
      </c>
      <c r="K11" s="146">
        <v>274392.92</v>
      </c>
      <c r="L11" s="87"/>
      <c r="M11" s="86"/>
      <c r="N11" s="124" t="s">
        <v>109</v>
      </c>
      <c r="O11" s="125"/>
      <c r="P11" s="133"/>
      <c r="Q11" s="99">
        <v>6913</v>
      </c>
      <c r="R11" s="100">
        <v>1979085.5000000002</v>
      </c>
      <c r="S11" s="100">
        <f>R11/Q11*100</f>
        <v>28628.460870823092</v>
      </c>
    </row>
    <row r="12" spans="1:19" ht="20.100000000000001" customHeight="1" thickBot="1" x14ac:dyDescent="0.2">
      <c r="B12" s="200" t="s">
        <v>118</v>
      </c>
      <c r="C12" s="200"/>
      <c r="D12" s="143">
        <v>8403</v>
      </c>
      <c r="E12" s="144">
        <v>528446.1599999998</v>
      </c>
      <c r="F12" s="145">
        <v>1907</v>
      </c>
      <c r="G12" s="146">
        <v>34352.129999999997</v>
      </c>
      <c r="H12" s="143">
        <v>1039</v>
      </c>
      <c r="I12" s="144">
        <v>251662.41999999993</v>
      </c>
      <c r="J12" s="145">
        <v>1749</v>
      </c>
      <c r="K12" s="146">
        <v>471573.88999999996</v>
      </c>
      <c r="L12" s="87"/>
      <c r="M12" s="86"/>
      <c r="N12" s="123"/>
      <c r="O12" s="82" t="s">
        <v>103</v>
      </c>
      <c r="P12" s="106"/>
      <c r="Q12" s="101">
        <f>Q11/Q$13</f>
        <v>0.14646807068096107</v>
      </c>
      <c r="R12" s="102">
        <f>R11/R$13</f>
        <v>0.41929214784797336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2488</v>
      </c>
      <c r="E13" s="144">
        <v>175073.28</v>
      </c>
      <c r="F13" s="145">
        <v>713</v>
      </c>
      <c r="G13" s="146">
        <v>14173.210000000001</v>
      </c>
      <c r="H13" s="143">
        <v>246</v>
      </c>
      <c r="I13" s="144">
        <v>51680.639999999999</v>
      </c>
      <c r="J13" s="145">
        <v>806</v>
      </c>
      <c r="K13" s="146">
        <v>227592.26</v>
      </c>
      <c r="M13" s="58"/>
      <c r="N13" s="129" t="s">
        <v>110</v>
      </c>
      <c r="O13" s="130"/>
      <c r="P13" s="131"/>
      <c r="Q13" s="94">
        <f>Q5+Q7+Q9+Q11</f>
        <v>47198</v>
      </c>
      <c r="R13" s="95">
        <f>R5+R7+R9+R11</f>
        <v>4720063.3499999996</v>
      </c>
      <c r="S13" s="95">
        <f>R13/Q13*100</f>
        <v>10000.557968557989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0.63415822704351876</v>
      </c>
      <c r="O16" s="58">
        <f>F5/(D5+F5+H5+J5)</f>
        <v>0.15718886393491249</v>
      </c>
      <c r="P16" s="58">
        <f>H5/(D5+F5+H5+J5)</f>
        <v>6.2184838340607652E-2</v>
      </c>
      <c r="Q16" s="58">
        <f>J5/(D5+F5+H5+J5)</f>
        <v>0.14646807068096107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0.63966480446927376</v>
      </c>
      <c r="O17" s="58">
        <f t="shared" ref="O17:O23" si="1">F6/(D6+F6+H6+J6)</f>
        <v>0.17965972574911124</v>
      </c>
      <c r="P17" s="58">
        <f t="shared" ref="P17:P23" si="2">H6/(D6+F6+H6+J6)</f>
        <v>3.9614017267648551E-2</v>
      </c>
      <c r="Q17" s="58">
        <f t="shared" ref="Q17:Q23" si="3">J6/(D6+F6+H6+J6)</f>
        <v>0.14106145251396648</v>
      </c>
    </row>
    <row r="18" spans="13:17" ht="20.100000000000001" customHeight="1" x14ac:dyDescent="0.15">
      <c r="M18" s="14" t="s">
        <v>133</v>
      </c>
      <c r="N18" s="58">
        <f t="shared" si="0"/>
        <v>0.65557308850953955</v>
      </c>
      <c r="O18" s="58">
        <f t="shared" si="1"/>
        <v>0.17859704490030126</v>
      </c>
      <c r="P18" s="58">
        <f t="shared" si="2"/>
        <v>3.4284894563190359E-2</v>
      </c>
      <c r="Q18" s="58">
        <f t="shared" si="3"/>
        <v>0.13154497202696888</v>
      </c>
    </row>
    <row r="19" spans="13:17" ht="20.100000000000001" customHeight="1" x14ac:dyDescent="0.15">
      <c r="M19" s="14" t="s">
        <v>134</v>
      </c>
      <c r="N19" s="58">
        <f t="shared" si="0"/>
        <v>0.61179307321350285</v>
      </c>
      <c r="O19" s="58">
        <f t="shared" si="1"/>
        <v>0.183691363437089</v>
      </c>
      <c r="P19" s="58">
        <f t="shared" si="2"/>
        <v>7.1459886014905744E-2</v>
      </c>
      <c r="Q19" s="58">
        <f t="shared" si="3"/>
        <v>0.13305567733450241</v>
      </c>
    </row>
    <row r="20" spans="13:17" ht="20.100000000000001" customHeight="1" x14ac:dyDescent="0.15">
      <c r="M20" s="14" t="s">
        <v>135</v>
      </c>
      <c r="N20" s="58">
        <f t="shared" si="0"/>
        <v>0.64021739130434785</v>
      </c>
      <c r="O20" s="58">
        <f t="shared" si="1"/>
        <v>0.14510869565217391</v>
      </c>
      <c r="P20" s="58">
        <f t="shared" si="2"/>
        <v>2.7717391304347826E-2</v>
      </c>
      <c r="Q20" s="58">
        <f t="shared" si="3"/>
        <v>0.18695652173913044</v>
      </c>
    </row>
    <row r="21" spans="13:17" ht="20.100000000000001" customHeight="1" x14ac:dyDescent="0.15">
      <c r="M21" s="14" t="s">
        <v>136</v>
      </c>
      <c r="N21" s="58">
        <f t="shared" si="0"/>
        <v>0.61886120996441285</v>
      </c>
      <c r="O21" s="58">
        <f t="shared" si="1"/>
        <v>0.15587188612099645</v>
      </c>
      <c r="P21" s="58">
        <f t="shared" si="2"/>
        <v>8.1138790035587188E-2</v>
      </c>
      <c r="Q21" s="58">
        <f t="shared" si="3"/>
        <v>0.14412811387900357</v>
      </c>
    </row>
    <row r="22" spans="13:17" ht="20.100000000000001" customHeight="1" x14ac:dyDescent="0.15">
      <c r="M22" s="14" t="s">
        <v>137</v>
      </c>
      <c r="N22" s="58">
        <f t="shared" si="0"/>
        <v>0.64340013821700071</v>
      </c>
      <c r="O22" s="58">
        <f t="shared" si="1"/>
        <v>0.10297166551485833</v>
      </c>
      <c r="P22" s="58">
        <f t="shared" si="2"/>
        <v>8.5348997926744996E-2</v>
      </c>
      <c r="Q22" s="58">
        <f t="shared" si="3"/>
        <v>0.16827919834139599</v>
      </c>
    </row>
    <row r="23" spans="13:17" ht="20.100000000000001" customHeight="1" x14ac:dyDescent="0.15">
      <c r="M23" s="14" t="s">
        <v>138</v>
      </c>
      <c r="N23" s="58">
        <f t="shared" si="0"/>
        <v>0.64154832798900596</v>
      </c>
      <c r="O23" s="58">
        <f t="shared" si="1"/>
        <v>0.14559474728966254</v>
      </c>
      <c r="P23" s="58">
        <f t="shared" si="2"/>
        <v>7.9325087799664074E-2</v>
      </c>
      <c r="Q23" s="58">
        <f t="shared" si="3"/>
        <v>0.13353183692166742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0.58499882435927586</v>
      </c>
      <c r="O24" s="58">
        <f t="shared" ref="O24" si="5">F13/(D13+F13+H13+J13)</f>
        <v>0.16764636727016224</v>
      </c>
      <c r="P24" s="58">
        <f t="shared" ref="P24" si="6">H13/(D13+F13+H13+J13)</f>
        <v>5.7841523630378554E-2</v>
      </c>
      <c r="Q24" s="58">
        <f t="shared" ref="Q24" si="7">J13/(D13+F13+H13+J13)</f>
        <v>0.18951328474018339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0.40295982468116665</v>
      </c>
      <c r="O29" s="58">
        <f>G5/(E5+G5+I5+K5)</f>
        <v>2.952492999908574E-2</v>
      </c>
      <c r="P29" s="58">
        <f>I5/(E5+G5+I5+K5)</f>
        <v>0.14822309747177434</v>
      </c>
      <c r="Q29" s="58">
        <f>K5/(E5+G5+I5+K5)</f>
        <v>0.41929214784797336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0.38557394960880653</v>
      </c>
      <c r="O30" s="58">
        <f t="shared" ref="O30:O37" si="9">G6/(E6+G6+I6+K6)</f>
        <v>3.7881251215791556E-2</v>
      </c>
      <c r="P30" s="58">
        <f t="shared" ref="P30:P37" si="10">I6/(E6+G6+I6+K6)</f>
        <v>0.10384412102696156</v>
      </c>
      <c r="Q30" s="58">
        <f t="shared" ref="Q30:Q37" si="11">K6/(E6+G6+I6+K6)</f>
        <v>0.47270067814844036</v>
      </c>
    </row>
    <row r="31" spans="13:17" ht="20.100000000000001" customHeight="1" x14ac:dyDescent="0.15">
      <c r="M31" s="14" t="s">
        <v>133</v>
      </c>
      <c r="N31" s="58">
        <f t="shared" si="8"/>
        <v>0.45789741476643381</v>
      </c>
      <c r="O31" s="58">
        <f t="shared" si="9"/>
        <v>3.4788992992920702E-2</v>
      </c>
      <c r="P31" s="58">
        <f t="shared" si="10"/>
        <v>9.0446612272851154E-2</v>
      </c>
      <c r="Q31" s="58">
        <f t="shared" si="11"/>
        <v>0.41686697996779426</v>
      </c>
    </row>
    <row r="32" spans="13:17" ht="20.100000000000001" customHeight="1" x14ac:dyDescent="0.15">
      <c r="M32" s="14" t="s">
        <v>134</v>
      </c>
      <c r="N32" s="58">
        <f t="shared" si="8"/>
        <v>0.38917978848615409</v>
      </c>
      <c r="O32" s="58">
        <f t="shared" si="9"/>
        <v>3.2162111605465483E-2</v>
      </c>
      <c r="P32" s="58">
        <f t="shared" si="10"/>
        <v>0.18669216174456904</v>
      </c>
      <c r="Q32" s="58">
        <f t="shared" si="11"/>
        <v>0.39196593816381126</v>
      </c>
    </row>
    <row r="33" spans="13:17" ht="20.100000000000001" customHeight="1" x14ac:dyDescent="0.15">
      <c r="M33" s="14" t="s">
        <v>135</v>
      </c>
      <c r="N33" s="58">
        <f t="shared" si="8"/>
        <v>0.38683446902191004</v>
      </c>
      <c r="O33" s="58">
        <f t="shared" si="9"/>
        <v>2.4994968025998522E-2</v>
      </c>
      <c r="P33" s="58">
        <f t="shared" si="10"/>
        <v>6.5781842960478037E-2</v>
      </c>
      <c r="Q33" s="58">
        <f t="shared" si="11"/>
        <v>0.5223887199916134</v>
      </c>
    </row>
    <row r="34" spans="13:17" ht="20.100000000000001" customHeight="1" x14ac:dyDescent="0.15">
      <c r="M34" s="14" t="s">
        <v>136</v>
      </c>
      <c r="N34" s="58">
        <f t="shared" si="8"/>
        <v>0.40621227406778387</v>
      </c>
      <c r="O34" s="58">
        <f t="shared" si="9"/>
        <v>3.0217989336210321E-2</v>
      </c>
      <c r="P34" s="58">
        <f t="shared" si="10"/>
        <v>0.1730302899890154</v>
      </c>
      <c r="Q34" s="58">
        <f t="shared" si="11"/>
        <v>0.39053944660699047</v>
      </c>
    </row>
    <row r="35" spans="13:17" ht="20.100000000000001" customHeight="1" x14ac:dyDescent="0.15">
      <c r="M35" s="14" t="s">
        <v>137</v>
      </c>
      <c r="N35" s="58">
        <f t="shared" si="8"/>
        <v>0.38767554606092158</v>
      </c>
      <c r="O35" s="58">
        <f t="shared" si="9"/>
        <v>1.9237642183664642E-2</v>
      </c>
      <c r="P35" s="58">
        <f t="shared" si="10"/>
        <v>0.17297688617726584</v>
      </c>
      <c r="Q35" s="58">
        <f t="shared" si="11"/>
        <v>0.42010992557814791</v>
      </c>
    </row>
    <row r="36" spans="13:17" ht="20.100000000000001" customHeight="1" x14ac:dyDescent="0.15">
      <c r="M36" s="14" t="s">
        <v>138</v>
      </c>
      <c r="N36" s="58">
        <f t="shared" si="8"/>
        <v>0.41091130829605982</v>
      </c>
      <c r="O36" s="58">
        <f t="shared" si="9"/>
        <v>2.6711668566304522E-2</v>
      </c>
      <c r="P36" s="58">
        <f t="shared" si="10"/>
        <v>0.19568868520333746</v>
      </c>
      <c r="Q36" s="58">
        <f t="shared" si="11"/>
        <v>0.36668833793429828</v>
      </c>
    </row>
    <row r="37" spans="13:17" ht="20.100000000000001" customHeight="1" x14ac:dyDescent="0.15">
      <c r="M37" s="14" t="s">
        <v>139</v>
      </c>
      <c r="N37" s="58">
        <f t="shared" si="8"/>
        <v>0.37367349940415484</v>
      </c>
      <c r="O37" s="58">
        <f t="shared" si="9"/>
        <v>3.0251063888732548E-2</v>
      </c>
      <c r="P37" s="58">
        <f t="shared" si="10"/>
        <v>0.11030629916938976</v>
      </c>
      <c r="Q37" s="58">
        <f t="shared" si="11"/>
        <v>0.48576913753772283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4927</v>
      </c>
      <c r="F5" s="149">
        <f>E5/SUM(E$5:E$15)</f>
        <v>0.16461194079716682</v>
      </c>
      <c r="G5" s="150">
        <v>288014.55999999994</v>
      </c>
      <c r="H5" s="151">
        <f>G5/SUM(G$5:G$15)</f>
        <v>0.15142753988060645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181</v>
      </c>
      <c r="F6" s="153">
        <f t="shared" ref="F6:F15" si="0">E6/SUM(E$5:E$15)</f>
        <v>6.047241989910127E-3</v>
      </c>
      <c r="G6" s="154">
        <v>13556.460000000003</v>
      </c>
      <c r="H6" s="155">
        <f t="shared" ref="H6:H15" si="1">G6/SUM(G$5:G$15)</f>
        <v>7.127491704897999E-3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1524</v>
      </c>
      <c r="F7" s="153">
        <f t="shared" si="0"/>
        <v>5.091710935150847E-2</v>
      </c>
      <c r="G7" s="154">
        <v>74097.459999999992</v>
      </c>
      <c r="H7" s="155">
        <f t="shared" si="1"/>
        <v>3.8957739078196746E-2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280</v>
      </c>
      <c r="F8" s="153">
        <f t="shared" si="0"/>
        <v>9.3548494871537862E-3</v>
      </c>
      <c r="G8" s="154">
        <v>12134.23</v>
      </c>
      <c r="H8" s="155">
        <f t="shared" si="1"/>
        <v>6.379735098272294E-3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3095</v>
      </c>
      <c r="F9" s="153">
        <f t="shared" si="0"/>
        <v>0.10340449700978918</v>
      </c>
      <c r="G9" s="154">
        <v>42124.030000000006</v>
      </c>
      <c r="H9" s="155">
        <f t="shared" si="1"/>
        <v>2.2147276973625448E-2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6203</v>
      </c>
      <c r="F10" s="153">
        <f t="shared" si="0"/>
        <v>0.20724332631719622</v>
      </c>
      <c r="G10" s="154">
        <v>684392.47999999975</v>
      </c>
      <c r="H10" s="155">
        <f t="shared" si="1"/>
        <v>0.35982857796906914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3187</v>
      </c>
      <c r="F11" s="153">
        <f t="shared" si="0"/>
        <v>0.10647823326985399</v>
      </c>
      <c r="G11" s="154">
        <v>302766.51000000007</v>
      </c>
      <c r="H11" s="155">
        <f t="shared" si="1"/>
        <v>0.15918357657868773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1357</v>
      </c>
      <c r="F12" s="153">
        <f t="shared" si="0"/>
        <v>4.5337609835956034E-2</v>
      </c>
      <c r="G12" s="154">
        <v>147547.53</v>
      </c>
      <c r="H12" s="155">
        <f t="shared" si="1"/>
        <v>7.7575104131402173E-2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216</v>
      </c>
      <c r="F13" s="153">
        <f t="shared" si="0"/>
        <v>7.2165981758043497E-3</v>
      </c>
      <c r="G13" s="154">
        <v>15385.999999999996</v>
      </c>
      <c r="H13" s="155">
        <f t="shared" si="1"/>
        <v>8.0893970381324155E-3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1052</v>
      </c>
      <c r="F14" s="153">
        <f t="shared" si="0"/>
        <v>3.5147505930306369E-2</v>
      </c>
      <c r="G14" s="154">
        <v>218607.52999999997</v>
      </c>
      <c r="H14" s="155">
        <f t="shared" si="1"/>
        <v>0.11493585764301593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7909</v>
      </c>
      <c r="F15" s="157">
        <f t="shared" si="0"/>
        <v>0.26424108783535466</v>
      </c>
      <c r="G15" s="158">
        <v>103369.11</v>
      </c>
      <c r="H15" s="159">
        <f t="shared" si="1"/>
        <v>5.4347703904093589E-2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30</v>
      </c>
      <c r="F16" s="161">
        <f>E16/SUM(E$16:E$26)</f>
        <v>4.0436716538617065E-3</v>
      </c>
      <c r="G16" s="162">
        <v>586.49</v>
      </c>
      <c r="H16" s="163">
        <f>G16/SUM(G$16:G$26)</f>
        <v>4.2084668189920835E-3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4.0436716538617062E-4</v>
      </c>
      <c r="G17" s="154">
        <v>178</v>
      </c>
      <c r="H17" s="155">
        <f t="shared" ref="H17:H26" si="3">G17/SUM(G$16:G$26)</f>
        <v>1.2772717246339934E-3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451</v>
      </c>
      <c r="F18" s="153">
        <f t="shared" si="2"/>
        <v>6.0789863863054322E-2</v>
      </c>
      <c r="G18" s="154">
        <v>14536.699999999999</v>
      </c>
      <c r="H18" s="155">
        <f t="shared" si="3"/>
        <v>0.10431076336790433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85</v>
      </c>
      <c r="F19" s="153">
        <f t="shared" si="2"/>
        <v>1.1457069685941502E-2</v>
      </c>
      <c r="G19" s="154">
        <v>3078.03</v>
      </c>
      <c r="H19" s="155">
        <f t="shared" si="3"/>
        <v>2.2086970149298713E-2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343</v>
      </c>
      <c r="F20" s="153">
        <f t="shared" si="2"/>
        <v>4.623264590915218E-2</v>
      </c>
      <c r="G20" s="154">
        <v>4248.8000000000011</v>
      </c>
      <c r="H20" s="155">
        <f t="shared" si="3"/>
        <v>3.0488045525982655E-2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64</v>
      </c>
      <c r="F21" s="153">
        <f t="shared" si="2"/>
        <v>8.6264995282383065E-3</v>
      </c>
      <c r="G21" s="154">
        <v>1909.3899999999999</v>
      </c>
      <c r="H21" s="155">
        <f t="shared" si="3"/>
        <v>1.3701178979207307E-2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2122</v>
      </c>
      <c r="F22" s="153">
        <f t="shared" si="2"/>
        <v>0.28602237498315136</v>
      </c>
      <c r="G22" s="154">
        <v>67659.87000000001</v>
      </c>
      <c r="H22" s="155">
        <f t="shared" si="3"/>
        <v>0.48550583619894272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71</v>
      </c>
      <c r="F23" s="153">
        <f t="shared" si="2"/>
        <v>9.570022914139371E-3</v>
      </c>
      <c r="G23" s="154">
        <v>2632.12</v>
      </c>
      <c r="H23" s="155">
        <f t="shared" si="3"/>
        <v>1.8887260965413634E-2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10</v>
      </c>
      <c r="F24" s="153">
        <f t="shared" si="2"/>
        <v>1.3478905512872355E-3</v>
      </c>
      <c r="G24" s="154">
        <v>229.07000000000002</v>
      </c>
      <c r="H24" s="155">
        <f t="shared" si="3"/>
        <v>1.6437338986624095E-3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247</v>
      </c>
      <c r="F25" s="153">
        <f t="shared" si="2"/>
        <v>3.3292896616794715E-2</v>
      </c>
      <c r="G25" s="154">
        <v>19597.239999999994</v>
      </c>
      <c r="H25" s="155">
        <f t="shared" si="3"/>
        <v>0.14062359849924874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3993</v>
      </c>
      <c r="F26" s="157">
        <f t="shared" si="2"/>
        <v>0.53821269712899311</v>
      </c>
      <c r="G26" s="158">
        <v>24703.830000000005</v>
      </c>
      <c r="H26" s="159">
        <f t="shared" si="3"/>
        <v>0.17726687387171344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114</v>
      </c>
      <c r="F27" s="161">
        <f>E27/SUM(E$27:E$36)</f>
        <v>3.8841567291311753E-2</v>
      </c>
      <c r="G27" s="162">
        <v>15140.65</v>
      </c>
      <c r="H27" s="163">
        <f>G27/SUM(G$27:G$36)</f>
        <v>2.1641173558176904E-2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1.0221465076660989E-3</v>
      </c>
      <c r="G28" s="154">
        <v>511.59000000000003</v>
      </c>
      <c r="H28" s="155">
        <f t="shared" ref="H28:H36" si="5">G28/SUM(G$27:G$36)</f>
        <v>7.3123729698709923E-4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164</v>
      </c>
      <c r="F29" s="153">
        <f t="shared" si="4"/>
        <v>5.5877342419080066E-2</v>
      </c>
      <c r="G29" s="154">
        <v>25995.730000000003</v>
      </c>
      <c r="H29" s="155">
        <f t="shared" si="5"/>
        <v>3.7156800051616423E-2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5</v>
      </c>
      <c r="F30" s="153">
        <f t="shared" si="4"/>
        <v>1.7035775127768314E-3</v>
      </c>
      <c r="G30" s="154">
        <v>185.1</v>
      </c>
      <c r="H30" s="155">
        <f t="shared" si="5"/>
        <v>2.6457128495926827E-4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541</v>
      </c>
      <c r="F31" s="153">
        <f t="shared" si="4"/>
        <v>0.18432708688245314</v>
      </c>
      <c r="G31" s="154">
        <v>112581.75999999999</v>
      </c>
      <c r="H31" s="155">
        <f t="shared" si="5"/>
        <v>0.16091788712142599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125</v>
      </c>
      <c r="F32" s="153">
        <f t="shared" si="4"/>
        <v>4.2589437819420782E-2</v>
      </c>
      <c r="G32" s="154">
        <v>7644.7100000000009</v>
      </c>
      <c r="H32" s="155">
        <f t="shared" si="5"/>
        <v>1.0926908416212685E-2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1908</v>
      </c>
      <c r="F33" s="153">
        <f t="shared" si="4"/>
        <v>0.65008517887563888</v>
      </c>
      <c r="G33" s="154">
        <v>521054.34999999986</v>
      </c>
      <c r="H33" s="155">
        <f t="shared" si="5"/>
        <v>0.74476509407410196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30</v>
      </c>
      <c r="F34" s="153">
        <f t="shared" si="4"/>
        <v>1.0221465076660987E-2</v>
      </c>
      <c r="G34" s="154">
        <v>7398.5099999999993</v>
      </c>
      <c r="H34" s="155">
        <f t="shared" si="5"/>
        <v>1.0575004308395438E-2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25</v>
      </c>
      <c r="F35" s="153">
        <f t="shared" si="4"/>
        <v>8.5178875638841564E-3</v>
      </c>
      <c r="G35" s="154">
        <v>4805.33</v>
      </c>
      <c r="H35" s="155">
        <f t="shared" si="5"/>
        <v>6.8684620894290688E-3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20</v>
      </c>
      <c r="F36" s="157">
        <f t="shared" si="4"/>
        <v>6.8143100511073255E-3</v>
      </c>
      <c r="G36" s="158">
        <v>4304.68</v>
      </c>
      <c r="H36" s="159">
        <f t="shared" si="5"/>
        <v>6.1528617986951004E-3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3646</v>
      </c>
      <c r="F37" s="161">
        <f>E37/SUM(E$37:E$39)</f>
        <v>0.52741212208881816</v>
      </c>
      <c r="G37" s="162">
        <v>968418.39</v>
      </c>
      <c r="H37" s="163">
        <f>G37/SUM(G$37:G$39)</f>
        <v>0.48932620141979705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2753</v>
      </c>
      <c r="F38" s="153">
        <f t="shared" ref="F38:F39" si="6">E38/SUM(E$37:E$39)</f>
        <v>0.39823520902647186</v>
      </c>
      <c r="G38" s="154">
        <v>819848.17000000039</v>
      </c>
      <c r="H38" s="155">
        <f t="shared" ref="H38:H39" si="7">G38/SUM(G$37:G$39)</f>
        <v>0.41425606422764466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514</v>
      </c>
      <c r="F39" s="157">
        <f t="shared" si="6"/>
        <v>7.4352668884709969E-2</v>
      </c>
      <c r="G39" s="158">
        <v>190818.94000000003</v>
      </c>
      <c r="H39" s="159">
        <f t="shared" si="7"/>
        <v>9.6417734352558279E-2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47198</v>
      </c>
      <c r="F40" s="164">
        <f>E40/E$40</f>
        <v>1</v>
      </c>
      <c r="G40" s="165">
        <f>SUM(G5:G39)</f>
        <v>4720063.3500000006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2988</v>
      </c>
      <c r="E4" s="65">
        <v>52092.670000000013</v>
      </c>
      <c r="F4" s="65">
        <f>E4*1000/D4</f>
        <v>17433.959170013393</v>
      </c>
      <c r="G4" s="65">
        <v>50030</v>
      </c>
      <c r="H4" s="61">
        <f>F4/G4</f>
        <v>0.34847010133946421</v>
      </c>
      <c r="K4" s="14">
        <f>D4*G4</f>
        <v>149489640</v>
      </c>
      <c r="L4" s="14" t="s">
        <v>27</v>
      </c>
      <c r="M4" s="24">
        <f>G4-F4</f>
        <v>32596.040829986607</v>
      </c>
    </row>
    <row r="5" spans="1:13" s="14" customFormat="1" ht="20.100000000000001" customHeight="1" x14ac:dyDescent="0.15">
      <c r="B5" s="234" t="s">
        <v>28</v>
      </c>
      <c r="C5" s="235"/>
      <c r="D5" s="62">
        <v>2974</v>
      </c>
      <c r="E5" s="66">
        <v>87266.87</v>
      </c>
      <c r="F5" s="66">
        <f t="shared" ref="F5:F13" si="0">E5*1000/D5</f>
        <v>29343.264963012778</v>
      </c>
      <c r="G5" s="66">
        <v>104730</v>
      </c>
      <c r="H5" s="63">
        <f t="shared" ref="H5:H10" si="1">F5/G5</f>
        <v>0.280180129504562</v>
      </c>
      <c r="K5" s="14">
        <f t="shared" ref="K5:K10" si="2">D5*G5</f>
        <v>311467020</v>
      </c>
      <c r="L5" s="14" t="s">
        <v>28</v>
      </c>
      <c r="M5" s="24">
        <f t="shared" ref="M5:M10" si="3">G5-F5</f>
        <v>75386.735036987229</v>
      </c>
    </row>
    <row r="6" spans="1:13" s="14" customFormat="1" ht="20.100000000000001" customHeight="1" x14ac:dyDescent="0.15">
      <c r="B6" s="234" t="s">
        <v>29</v>
      </c>
      <c r="C6" s="235"/>
      <c r="D6" s="62">
        <v>6143</v>
      </c>
      <c r="E6" s="66">
        <v>581254.2799999998</v>
      </c>
      <c r="F6" s="66">
        <f t="shared" si="0"/>
        <v>94620.589288621151</v>
      </c>
      <c r="G6" s="66">
        <v>166920</v>
      </c>
      <c r="H6" s="63">
        <f t="shared" si="1"/>
        <v>0.56686190563516148</v>
      </c>
      <c r="K6" s="14">
        <f t="shared" si="2"/>
        <v>1025389560</v>
      </c>
      <c r="L6" s="14" t="s">
        <v>29</v>
      </c>
      <c r="M6" s="24">
        <f t="shared" si="3"/>
        <v>72299.410711378849</v>
      </c>
    </row>
    <row r="7" spans="1:13" s="14" customFormat="1" ht="20.100000000000001" customHeight="1" x14ac:dyDescent="0.15">
      <c r="B7" s="234" t="s">
        <v>30</v>
      </c>
      <c r="C7" s="235"/>
      <c r="D7" s="62">
        <v>3537</v>
      </c>
      <c r="E7" s="66">
        <v>423969.59000000008</v>
      </c>
      <c r="F7" s="66">
        <f t="shared" si="0"/>
        <v>119867.00310998023</v>
      </c>
      <c r="G7" s="66">
        <v>196160</v>
      </c>
      <c r="H7" s="63">
        <f t="shared" si="1"/>
        <v>0.61106751177600038</v>
      </c>
      <c r="K7" s="14">
        <f t="shared" si="2"/>
        <v>693817920</v>
      </c>
      <c r="L7" s="14" t="s">
        <v>30</v>
      </c>
      <c r="M7" s="24">
        <f t="shared" si="3"/>
        <v>76292.996890019771</v>
      </c>
    </row>
    <row r="8" spans="1:13" s="14" customFormat="1" ht="20.100000000000001" customHeight="1" x14ac:dyDescent="0.15">
      <c r="B8" s="234" t="s">
        <v>31</v>
      </c>
      <c r="C8" s="235"/>
      <c r="D8" s="62">
        <v>2284</v>
      </c>
      <c r="E8" s="66">
        <v>354309.63</v>
      </c>
      <c r="F8" s="66">
        <f t="shared" si="0"/>
        <v>155126.80823117337</v>
      </c>
      <c r="G8" s="66">
        <v>269310</v>
      </c>
      <c r="H8" s="63">
        <f t="shared" si="1"/>
        <v>0.57601577450214758</v>
      </c>
      <c r="K8" s="14">
        <f t="shared" si="2"/>
        <v>615104040</v>
      </c>
      <c r="L8" s="14" t="s">
        <v>31</v>
      </c>
      <c r="M8" s="24">
        <f t="shared" si="3"/>
        <v>114183.19176882663</v>
      </c>
    </row>
    <row r="9" spans="1:13" s="14" customFormat="1" ht="20.100000000000001" customHeight="1" x14ac:dyDescent="0.15">
      <c r="B9" s="234" t="s">
        <v>32</v>
      </c>
      <c r="C9" s="235"/>
      <c r="D9" s="62">
        <v>2015</v>
      </c>
      <c r="E9" s="66">
        <v>355167.93000000005</v>
      </c>
      <c r="F9" s="66">
        <f t="shared" si="0"/>
        <v>176262.00000000003</v>
      </c>
      <c r="G9" s="66">
        <v>308060</v>
      </c>
      <c r="H9" s="63">
        <f t="shared" si="1"/>
        <v>0.57216775952736487</v>
      </c>
      <c r="K9" s="14">
        <f t="shared" si="2"/>
        <v>620740900</v>
      </c>
      <c r="L9" s="14" t="s">
        <v>32</v>
      </c>
      <c r="M9" s="24">
        <f t="shared" si="3"/>
        <v>131797.99999999997</v>
      </c>
    </row>
    <row r="10" spans="1:13" s="14" customFormat="1" ht="20.100000000000001" customHeight="1" x14ac:dyDescent="0.15">
      <c r="B10" s="240" t="s">
        <v>33</v>
      </c>
      <c r="C10" s="241"/>
      <c r="D10" s="70">
        <v>933</v>
      </c>
      <c r="E10" s="71">
        <v>187294.47000000003</v>
      </c>
      <c r="F10" s="71">
        <f t="shared" si="0"/>
        <v>200744.34083601288</v>
      </c>
      <c r="G10" s="71">
        <v>360650</v>
      </c>
      <c r="H10" s="73">
        <f t="shared" si="1"/>
        <v>0.55661816397064434</v>
      </c>
      <c r="K10" s="14">
        <f t="shared" si="2"/>
        <v>336486450</v>
      </c>
      <c r="L10" s="14" t="s">
        <v>33</v>
      </c>
      <c r="M10" s="24">
        <f t="shared" si="3"/>
        <v>159905.65916398712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5962</v>
      </c>
      <c r="E11" s="65">
        <f>SUM(E4:E5)</f>
        <v>139359.54</v>
      </c>
      <c r="F11" s="65">
        <f t="shared" si="0"/>
        <v>23374.629319020463</v>
      </c>
      <c r="G11" s="80"/>
      <c r="H11" s="61">
        <f>SUM(E4:E5)*1000/SUM(K4:K5)</f>
        <v>0.30232677406157882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14912</v>
      </c>
      <c r="E12" s="76">
        <f>SUM(E6:E10)</f>
        <v>1901995.9000000001</v>
      </c>
      <c r="F12" s="67">
        <f t="shared" si="0"/>
        <v>127548.00831545066</v>
      </c>
      <c r="G12" s="81"/>
      <c r="H12" s="68">
        <f>SUM(E6:E10)*1000/SUM(K6:K10)</f>
        <v>0.57784397363048612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20874</v>
      </c>
      <c r="E13" s="77">
        <f>SUM(E11:E12)</f>
        <v>2041355.4400000002</v>
      </c>
      <c r="F13" s="72">
        <f t="shared" si="0"/>
        <v>97794.166906199112</v>
      </c>
      <c r="G13" s="75"/>
      <c r="H13" s="74">
        <f>SUM(E4:E10)*1000/SUM(K4:K10)</f>
        <v>0.54399943282544039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石橋 侑樹</cp:lastModifiedBy>
  <cp:lastPrinted>2015-12-17T07:31:32Z</cp:lastPrinted>
  <dcterms:created xsi:type="dcterms:W3CDTF">2003-07-11T02:30:35Z</dcterms:created>
  <dcterms:modified xsi:type="dcterms:W3CDTF">2018-05-10T01:18:23Z</dcterms:modified>
</cp:coreProperties>
</file>