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月次統計報告\2018年04月報告書\"/>
    </mc:Choice>
  </mc:AlternateContent>
  <bookViews>
    <workbookView xWindow="-915" yWindow="5130" windowWidth="15480" windowHeight="6480"/>
  </bookViews>
  <sheets>
    <sheet name="04月状況（表紙）" sheetId="6" r:id="rId1"/>
    <sheet name="人口統計" sheetId="9" r:id="rId2"/>
    <sheet name="認定者数（2-1.2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'04月状況（表紙）'!$A$1:$L$45</definedName>
    <definedName name="_xlnm.Print_Area" localSheetId="3">'給付状況（3-1）'!$A$1:$K$47</definedName>
    <definedName name="_xlnm.Print_Area" localSheetId="4">'給付状況（3-2）'!$A$1:$H$81</definedName>
    <definedName name="_xlnm.Print_Area" localSheetId="5">'給付状況（3-3）'!$A$1:$I$39</definedName>
    <definedName name="_xlnm.Print_Area" localSheetId="1">人口統計!$A$1:$I$39</definedName>
    <definedName name="_xlnm.Print_Area" localSheetId="2">'認定者数（2-1.2）'!$A$1:$L$45</definedName>
  </definedNames>
  <calcPr calcId="152511"/>
</workbook>
</file>

<file path=xl/calcChain.xml><?xml version="1.0" encoding="utf-8"?>
<calcChain xmlns="http://schemas.openxmlformats.org/spreadsheetml/2006/main">
  <c r="H12" i="12" l="1"/>
  <c r="F12" i="12"/>
  <c r="K6" i="10" l="1"/>
  <c r="G40" i="12" l="1"/>
  <c r="K4" i="13" l="1"/>
  <c r="H39" i="12"/>
  <c r="H38" i="12"/>
  <c r="H37" i="12"/>
  <c r="F39" i="12"/>
  <c r="F38" i="12"/>
  <c r="F37" i="12"/>
  <c r="H36" i="12"/>
  <c r="H35" i="12"/>
  <c r="H34" i="12"/>
  <c r="H33" i="12"/>
  <c r="H32" i="12"/>
  <c r="H31" i="12"/>
  <c r="H30" i="12"/>
  <c r="H29" i="12"/>
  <c r="H28" i="12"/>
  <c r="H27" i="12"/>
  <c r="F36" i="12"/>
  <c r="F35" i="12"/>
  <c r="F34" i="12"/>
  <c r="F33" i="12"/>
  <c r="F32" i="12"/>
  <c r="F31" i="12"/>
  <c r="F30" i="12"/>
  <c r="F29" i="12"/>
  <c r="F28" i="12"/>
  <c r="F27" i="12"/>
  <c r="H26" i="12"/>
  <c r="H25" i="12"/>
  <c r="H24" i="12"/>
  <c r="H23" i="12"/>
  <c r="H22" i="12"/>
  <c r="H21" i="12"/>
  <c r="H20" i="12"/>
  <c r="H19" i="12"/>
  <c r="H18" i="12"/>
  <c r="H17" i="12"/>
  <c r="H16" i="12"/>
  <c r="F26" i="12"/>
  <c r="F25" i="12"/>
  <c r="F24" i="12"/>
  <c r="F23" i="12"/>
  <c r="F22" i="12"/>
  <c r="F21" i="12"/>
  <c r="F20" i="12"/>
  <c r="F19" i="12"/>
  <c r="F18" i="12"/>
  <c r="F17" i="12"/>
  <c r="F16" i="12"/>
  <c r="H15" i="12"/>
  <c r="H14" i="12"/>
  <c r="H13" i="12"/>
  <c r="H11" i="12"/>
  <c r="H10" i="12"/>
  <c r="H9" i="12"/>
  <c r="H8" i="12"/>
  <c r="H7" i="12"/>
  <c r="H6" i="12"/>
  <c r="H5" i="12"/>
  <c r="F15" i="12"/>
  <c r="F14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H40" i="12"/>
  <c r="E40" i="12"/>
  <c r="F40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K4" i="10" l="1"/>
  <c r="K9" i="10" l="1"/>
  <c r="G5" i="9"/>
  <c r="F5" i="9"/>
  <c r="E5" i="9"/>
  <c r="C5" i="9"/>
  <c r="D13" i="9"/>
  <c r="H13" i="9" s="1"/>
  <c r="D12" i="9"/>
  <c r="D11" i="9"/>
  <c r="D10" i="9"/>
  <c r="D9" i="9"/>
  <c r="D8" i="9"/>
  <c r="D7" i="9"/>
  <c r="D6" i="9"/>
  <c r="H7" i="9" l="1"/>
  <c r="L25" i="10"/>
  <c r="J7" i="9"/>
  <c r="H11" i="9"/>
  <c r="L29" i="10"/>
  <c r="J11" i="9"/>
  <c r="H8" i="9"/>
  <c r="L26" i="10"/>
  <c r="J8" i="9"/>
  <c r="H12" i="9"/>
  <c r="L30" i="10"/>
  <c r="J12" i="9"/>
  <c r="H9" i="9"/>
  <c r="L27" i="10"/>
  <c r="J9" i="9"/>
  <c r="L31" i="10"/>
  <c r="J13" i="9"/>
  <c r="H6" i="9"/>
  <c r="L24" i="10"/>
  <c r="J6" i="9"/>
  <c r="H10" i="9"/>
  <c r="L28" i="10"/>
  <c r="J10" i="9"/>
  <c r="L5" i="9"/>
  <c r="K5" i="9"/>
  <c r="D5" i="9"/>
  <c r="L6" i="10" s="1"/>
  <c r="H5" i="9" l="1"/>
  <c r="L32" i="10"/>
  <c r="L7" i="10"/>
  <c r="L5" i="10"/>
  <c r="L4" i="10"/>
  <c r="J5" i="9"/>
</calcChain>
</file>

<file path=xl/sharedStrings.xml><?xml version="1.0" encoding="utf-8"?>
<sst xmlns="http://schemas.openxmlformats.org/spreadsheetml/2006/main" count="203" uniqueCount="149">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</sst>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0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2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0" fillId="2" borderId="25" xfId="0" applyFont="1" applyFill="1" applyBorder="1" applyAlignment="1">
      <alignment horizontal="center" vertical="center" textRotation="255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0" xfId="0" applyFont="1" applyFill="1" applyBorder="1" applyAlignment="1">
      <alignment horizontal="center" vertical="center" textRotation="255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2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59883</c:v>
                </c:pt>
                <c:pt idx="1">
                  <c:v>29388</c:v>
                </c:pt>
                <c:pt idx="2">
                  <c:v>15765</c:v>
                </c:pt>
                <c:pt idx="3">
                  <c:v>10203</c:v>
                </c:pt>
                <c:pt idx="4">
                  <c:v>14263</c:v>
                </c:pt>
                <c:pt idx="5">
                  <c:v>32379</c:v>
                </c:pt>
                <c:pt idx="6">
                  <c:v>42400</c:v>
                </c:pt>
                <c:pt idx="7">
                  <c:v>17992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23751</c:v>
                </c:pt>
                <c:pt idx="1">
                  <c:v>15058</c:v>
                </c:pt>
                <c:pt idx="2">
                  <c:v>9212</c:v>
                </c:pt>
                <c:pt idx="3">
                  <c:v>4856</c:v>
                </c:pt>
                <c:pt idx="4">
                  <c:v>6825</c:v>
                </c:pt>
                <c:pt idx="5">
                  <c:v>15087</c:v>
                </c:pt>
                <c:pt idx="6">
                  <c:v>24255</c:v>
                </c:pt>
                <c:pt idx="7">
                  <c:v>9631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19441</c:v>
                </c:pt>
                <c:pt idx="1">
                  <c:v>14944</c:v>
                </c:pt>
                <c:pt idx="2">
                  <c:v>9337</c:v>
                </c:pt>
                <c:pt idx="3">
                  <c:v>4585</c:v>
                </c:pt>
                <c:pt idx="4">
                  <c:v>7288</c:v>
                </c:pt>
                <c:pt idx="5">
                  <c:v>15866</c:v>
                </c:pt>
                <c:pt idx="6">
                  <c:v>24604</c:v>
                </c:pt>
                <c:pt idx="7">
                  <c:v>10764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25764096"/>
        <c:axId val="454709512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0.23322947659443494</c:v>
                </c:pt>
                <c:pt idx="1">
                  <c:v>0.3187802156935664</c:v>
                </c:pt>
                <c:pt idx="2">
                  <c:v>0.35425221061477052</c:v>
                </c:pt>
                <c:pt idx="3">
                  <c:v>0.29633698483944881</c:v>
                </c:pt>
                <c:pt idx="4">
                  <c:v>0.30888597067191947</c:v>
                </c:pt>
                <c:pt idx="5">
                  <c:v>0.30603810521944613</c:v>
                </c:pt>
                <c:pt idx="6">
                  <c:v>0.34556192092792987</c:v>
                </c:pt>
                <c:pt idx="7">
                  <c:v>0.34447522210586767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709904"/>
        <c:axId val="454713824"/>
      </c:lineChart>
      <c:catAx>
        <c:axId val="225764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54709512"/>
        <c:crosses val="autoZero"/>
        <c:auto val="1"/>
        <c:lblAlgn val="ctr"/>
        <c:lblOffset val="100"/>
        <c:noMultiLvlLbl val="0"/>
      </c:catAx>
      <c:valAx>
        <c:axId val="45470951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225764096"/>
        <c:crosses val="autoZero"/>
        <c:crossBetween val="between"/>
      </c:valAx>
      <c:valAx>
        <c:axId val="45471382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454709904"/>
        <c:crosses val="max"/>
        <c:crossBetween val="between"/>
      </c:valAx>
      <c:catAx>
        <c:axId val="454709904"/>
        <c:scaling>
          <c:orientation val="minMax"/>
        </c:scaling>
        <c:delete val="1"/>
        <c:axPos val="b"/>
        <c:majorTickMark val="out"/>
        <c:minorTickMark val="none"/>
        <c:tickLblPos val="nextTo"/>
        <c:crossAx val="454713824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'給付状況（3-2）'!$E$37:$E$39</c:f>
              <c:numCache>
                <c:formatCode>#,##0_);[Red]\(#,##0\)</c:formatCode>
                <c:ptCount val="3"/>
                <c:pt idx="0">
                  <c:v>3690</c:v>
                </c:pt>
                <c:pt idx="1">
                  <c:v>2783</c:v>
                </c:pt>
                <c:pt idx="2">
                  <c:v>527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'給付状況（3-2）'!$G$37:$G$39</c:f>
              <c:numCache>
                <c:formatCode>#,##0_ </c:formatCode>
                <c:ptCount val="3"/>
                <c:pt idx="0">
                  <c:v>971319.23</c:v>
                </c:pt>
                <c:pt idx="1">
                  <c:v>809492.51</c:v>
                </c:pt>
                <c:pt idx="2">
                  <c:v>191011.52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'給付状況（3-2）'!$G$27:$G$36</c:f>
              <c:numCache>
                <c:formatCode>#,##0_ </c:formatCode>
                <c:ptCount val="10"/>
                <c:pt idx="0">
                  <c:v>16200.009999999997</c:v>
                </c:pt>
                <c:pt idx="1">
                  <c:v>444.42</c:v>
                </c:pt>
                <c:pt idx="2">
                  <c:v>25733.38</c:v>
                </c:pt>
                <c:pt idx="3">
                  <c:v>305.27999999999997</c:v>
                </c:pt>
                <c:pt idx="4">
                  <c:v>116670.77999999998</c:v>
                </c:pt>
                <c:pt idx="5">
                  <c:v>8060.25</c:v>
                </c:pt>
                <c:pt idx="6">
                  <c:v>521801.19999999995</c:v>
                </c:pt>
                <c:pt idx="7">
                  <c:v>7489.8399999999992</c:v>
                </c:pt>
                <c:pt idx="8">
                  <c:v>5745.37</c:v>
                </c:pt>
                <c:pt idx="9">
                  <c:v>5662.9899999999989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5369048"/>
        <c:axId val="455372576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'給付状況（3-2）'!$E$27:$E$36</c:f>
              <c:numCache>
                <c:formatCode>#,##0_);[Red]\(#,##0\)</c:formatCode>
                <c:ptCount val="10"/>
                <c:pt idx="0">
                  <c:v>119</c:v>
                </c:pt>
                <c:pt idx="1">
                  <c:v>3</c:v>
                </c:pt>
                <c:pt idx="2">
                  <c:v>169</c:v>
                </c:pt>
                <c:pt idx="3">
                  <c:v>8</c:v>
                </c:pt>
                <c:pt idx="4">
                  <c:v>564</c:v>
                </c:pt>
                <c:pt idx="5">
                  <c:v>131</c:v>
                </c:pt>
                <c:pt idx="6">
                  <c:v>1972</c:v>
                </c:pt>
                <c:pt idx="7">
                  <c:v>33</c:v>
                </c:pt>
                <c:pt idx="8">
                  <c:v>28</c:v>
                </c:pt>
                <c:pt idx="9">
                  <c:v>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372968"/>
        <c:axId val="455368656"/>
      </c:lineChart>
      <c:catAx>
        <c:axId val="455372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455368656"/>
        <c:crosses val="autoZero"/>
        <c:auto val="1"/>
        <c:lblAlgn val="ctr"/>
        <c:lblOffset val="100"/>
        <c:noMultiLvlLbl val="0"/>
      </c:catAx>
      <c:valAx>
        <c:axId val="45536865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455372968"/>
        <c:crosses val="autoZero"/>
        <c:crossBetween val="between"/>
      </c:valAx>
      <c:valAx>
        <c:axId val="455372576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455369048"/>
        <c:crosses val="max"/>
        <c:crossBetween val="between"/>
      </c:valAx>
      <c:catAx>
        <c:axId val="455369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537257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17438.720774883102</c:v>
                </c:pt>
                <c:pt idx="1">
                  <c:v>29016.775577557757</c:v>
                </c:pt>
                <c:pt idx="2">
                  <c:v>90541.432212840547</c:v>
                </c:pt>
                <c:pt idx="3">
                  <c:v>113215.01924134139</c:v>
                </c:pt>
                <c:pt idx="4">
                  <c:v>150085.27548806943</c:v>
                </c:pt>
                <c:pt idx="5">
                  <c:v>172792.12282398457</c:v>
                </c:pt>
                <c:pt idx="6">
                  <c:v>199718.23157894734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5370224"/>
        <c:axId val="455374928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2994</c:v>
                </c:pt>
                <c:pt idx="1">
                  <c:v>3030</c:v>
                </c:pt>
                <c:pt idx="2">
                  <c:v>6277</c:v>
                </c:pt>
                <c:pt idx="3">
                  <c:v>3638</c:v>
                </c:pt>
                <c:pt idx="4">
                  <c:v>2305</c:v>
                </c:pt>
                <c:pt idx="5">
                  <c:v>2068</c:v>
                </c:pt>
                <c:pt idx="6">
                  <c:v>950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369440"/>
        <c:axId val="455371400"/>
      </c:lineChart>
      <c:catAx>
        <c:axId val="45536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5371400"/>
        <c:crosses val="autoZero"/>
        <c:auto val="1"/>
        <c:lblAlgn val="ctr"/>
        <c:lblOffset val="100"/>
        <c:noMultiLvlLbl val="0"/>
      </c:catAx>
      <c:valAx>
        <c:axId val="45537140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55369440"/>
        <c:crosses val="autoZero"/>
        <c:crossBetween val="between"/>
      </c:valAx>
      <c:valAx>
        <c:axId val="455374928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455370224"/>
        <c:crosses val="max"/>
        <c:crossBetween val="between"/>
      </c:valAx>
      <c:catAx>
        <c:axId val="455370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5374928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50030</c:v>
                </c:pt>
                <c:pt idx="1">
                  <c:v>104730</c:v>
                </c:pt>
                <c:pt idx="2">
                  <c:v>166920</c:v>
                </c:pt>
                <c:pt idx="3">
                  <c:v>196160</c:v>
                </c:pt>
                <c:pt idx="4">
                  <c:v>269310</c:v>
                </c:pt>
                <c:pt idx="5">
                  <c:v>308060</c:v>
                </c:pt>
                <c:pt idx="6">
                  <c:v>360650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6919080"/>
        <c:axId val="456918688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17438.720774883102</c:v>
                </c:pt>
                <c:pt idx="1">
                  <c:v>29016.775577557757</c:v>
                </c:pt>
                <c:pt idx="2">
                  <c:v>90541.432212840547</c:v>
                </c:pt>
                <c:pt idx="3">
                  <c:v>113215.01924134139</c:v>
                </c:pt>
                <c:pt idx="4">
                  <c:v>150085.27548806943</c:v>
                </c:pt>
                <c:pt idx="5">
                  <c:v>172792.12282398457</c:v>
                </c:pt>
                <c:pt idx="6">
                  <c:v>199718.23157894734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6923392"/>
        <c:axId val="456924568"/>
      </c:barChart>
      <c:catAx>
        <c:axId val="456919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6918688"/>
        <c:crosses val="autoZero"/>
        <c:auto val="1"/>
        <c:lblAlgn val="ctr"/>
        <c:lblOffset val="100"/>
        <c:noMultiLvlLbl val="0"/>
      </c:catAx>
      <c:valAx>
        <c:axId val="45691868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56919080"/>
        <c:crosses val="autoZero"/>
        <c:crossBetween val="between"/>
      </c:valAx>
      <c:valAx>
        <c:axId val="456924568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456923392"/>
        <c:crosses val="max"/>
        <c:crossBetween val="between"/>
      </c:valAx>
      <c:catAx>
        <c:axId val="456923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6924568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layout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'認定者数（2-1.2）'!$D$4:$J$4</c:f>
              <c:numCache>
                <c:formatCode>#,##0_);[Red]\(#,##0\)</c:formatCode>
                <c:ptCount val="7"/>
                <c:pt idx="0">
                  <c:v>7602</c:v>
                </c:pt>
                <c:pt idx="1">
                  <c:v>5179</c:v>
                </c:pt>
                <c:pt idx="2">
                  <c:v>8550</c:v>
                </c:pt>
                <c:pt idx="3">
                  <c:v>5157</c:v>
                </c:pt>
                <c:pt idx="4">
                  <c:v>4343</c:v>
                </c:pt>
                <c:pt idx="5">
                  <c:v>5353</c:v>
                </c:pt>
                <c:pt idx="6">
                  <c:v>3200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'認定者数（2-1.2）'!$D$5:$J$5</c:f>
              <c:numCache>
                <c:formatCode>#,##0_);[Red]\(#,##0\)</c:formatCode>
                <c:ptCount val="7"/>
                <c:pt idx="0">
                  <c:v>981</c:v>
                </c:pt>
                <c:pt idx="1">
                  <c:v>770</c:v>
                </c:pt>
                <c:pt idx="2">
                  <c:v>829</c:v>
                </c:pt>
                <c:pt idx="3">
                  <c:v>621</c:v>
                </c:pt>
                <c:pt idx="4">
                  <c:v>503</c:v>
                </c:pt>
                <c:pt idx="5">
                  <c:v>510</c:v>
                </c:pt>
                <c:pt idx="6">
                  <c:v>343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'認定者数（2-1.2）'!$D$7:$J$7</c:f>
              <c:numCache>
                <c:formatCode>#,##0_);[Red]\(#,##0\)</c:formatCode>
                <c:ptCount val="7"/>
                <c:pt idx="0">
                  <c:v>3240</c:v>
                </c:pt>
                <c:pt idx="1">
                  <c:v>2380</c:v>
                </c:pt>
                <c:pt idx="2">
                  <c:v>4662</c:v>
                </c:pt>
                <c:pt idx="3">
                  <c:v>2900</c:v>
                </c:pt>
                <c:pt idx="4">
                  <c:v>2608</c:v>
                </c:pt>
                <c:pt idx="5">
                  <c:v>3373</c:v>
                </c:pt>
                <c:pt idx="6">
                  <c:v>1952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'認定者数（2-1.2）'!$D$24:$D$31</c:f>
              <c:numCache>
                <c:formatCode>#,##0_);[Red]\(#,##0\)</c:formatCode>
                <c:ptCount val="8"/>
                <c:pt idx="0">
                  <c:v>1229</c:v>
                </c:pt>
                <c:pt idx="1">
                  <c:v>1132</c:v>
                </c:pt>
                <c:pt idx="2">
                  <c:v>809</c:v>
                </c:pt>
                <c:pt idx="3">
                  <c:v>246</c:v>
                </c:pt>
                <c:pt idx="4">
                  <c:v>394</c:v>
                </c:pt>
                <c:pt idx="5">
                  <c:v>754</c:v>
                </c:pt>
                <c:pt idx="6">
                  <c:v>2499</c:v>
                </c:pt>
                <c:pt idx="7">
                  <c:v>539</c:v>
                </c:pt>
              </c:numCache>
            </c:numRef>
          </c:val>
        </c:ser>
        <c:ser>
          <c:idx val="1"/>
          <c:order val="1"/>
          <c:tx>
            <c:strRef>
              <c:f>'認定者数（2-1.2）'!$E$23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'認定者数（2-1.2）'!$E$24:$E$31</c:f>
              <c:numCache>
                <c:formatCode>#,##0_);[Red]\(#,##0\)</c:formatCode>
                <c:ptCount val="8"/>
                <c:pt idx="0">
                  <c:v>799</c:v>
                </c:pt>
                <c:pt idx="1">
                  <c:v>896</c:v>
                </c:pt>
                <c:pt idx="2">
                  <c:v>458</c:v>
                </c:pt>
                <c:pt idx="3">
                  <c:v>165</c:v>
                </c:pt>
                <c:pt idx="4">
                  <c:v>263</c:v>
                </c:pt>
                <c:pt idx="5">
                  <c:v>656</c:v>
                </c:pt>
                <c:pt idx="6">
                  <c:v>1552</c:v>
                </c:pt>
                <c:pt idx="7">
                  <c:v>390</c:v>
                </c:pt>
              </c:numCache>
            </c:numRef>
          </c:val>
        </c:ser>
        <c:ser>
          <c:idx val="2"/>
          <c:order val="2"/>
          <c:tx>
            <c:strRef>
              <c:f>'認定者数（2-1.2）'!$F$23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'認定者数（2-1.2）'!$F$24:$F$31</c:f>
              <c:numCache>
                <c:formatCode>#,##0_);[Red]\(#,##0\)</c:formatCode>
                <c:ptCount val="8"/>
                <c:pt idx="0">
                  <c:v>1244</c:v>
                </c:pt>
                <c:pt idx="1">
                  <c:v>1170</c:v>
                </c:pt>
                <c:pt idx="2">
                  <c:v>882</c:v>
                </c:pt>
                <c:pt idx="3">
                  <c:v>349</c:v>
                </c:pt>
                <c:pt idx="4">
                  <c:v>508</c:v>
                </c:pt>
                <c:pt idx="5">
                  <c:v>1369</c:v>
                </c:pt>
                <c:pt idx="6">
                  <c:v>2272</c:v>
                </c:pt>
                <c:pt idx="7">
                  <c:v>756</c:v>
                </c:pt>
              </c:numCache>
            </c:numRef>
          </c:val>
        </c:ser>
        <c:ser>
          <c:idx val="3"/>
          <c:order val="3"/>
          <c:tx>
            <c:strRef>
              <c:f>'認定者数（2-1.2）'!$G$23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'認定者数（2-1.2）'!$G$24:$G$31</c:f>
              <c:numCache>
                <c:formatCode>#,##0_);[Red]\(#,##0\)</c:formatCode>
                <c:ptCount val="8"/>
                <c:pt idx="0">
                  <c:v>804</c:v>
                </c:pt>
                <c:pt idx="1">
                  <c:v>688</c:v>
                </c:pt>
                <c:pt idx="2">
                  <c:v>540</c:v>
                </c:pt>
                <c:pt idx="3">
                  <c:v>221</c:v>
                </c:pt>
                <c:pt idx="4">
                  <c:v>316</c:v>
                </c:pt>
                <c:pt idx="5">
                  <c:v>644</c:v>
                </c:pt>
                <c:pt idx="6">
                  <c:v>1526</c:v>
                </c:pt>
                <c:pt idx="7">
                  <c:v>418</c:v>
                </c:pt>
              </c:numCache>
            </c:numRef>
          </c:val>
        </c:ser>
        <c:ser>
          <c:idx val="4"/>
          <c:order val="4"/>
          <c:tx>
            <c:strRef>
              <c:f>'認定者数（2-1.2）'!$H$23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'認定者数（2-1.2）'!$H$24:$H$31</c:f>
              <c:numCache>
                <c:formatCode>#,##0_);[Red]\(#,##0\)</c:formatCode>
                <c:ptCount val="8"/>
                <c:pt idx="0">
                  <c:v>648</c:v>
                </c:pt>
                <c:pt idx="1">
                  <c:v>566</c:v>
                </c:pt>
                <c:pt idx="2">
                  <c:v>421</c:v>
                </c:pt>
                <c:pt idx="3">
                  <c:v>182</c:v>
                </c:pt>
                <c:pt idx="4">
                  <c:v>292</c:v>
                </c:pt>
                <c:pt idx="5">
                  <c:v>661</c:v>
                </c:pt>
                <c:pt idx="6">
                  <c:v>1219</c:v>
                </c:pt>
                <c:pt idx="7">
                  <c:v>354</c:v>
                </c:pt>
              </c:numCache>
            </c:numRef>
          </c:val>
        </c:ser>
        <c:ser>
          <c:idx val="5"/>
          <c:order val="5"/>
          <c:tx>
            <c:strRef>
              <c:f>'認定者数（2-1.2）'!$I$23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'認定者数（2-1.2）'!$I$24:$I$31</c:f>
              <c:numCache>
                <c:formatCode>#,##0_);[Red]\(#,##0\)</c:formatCode>
                <c:ptCount val="8"/>
                <c:pt idx="0">
                  <c:v>917</c:v>
                </c:pt>
                <c:pt idx="1">
                  <c:v>670</c:v>
                </c:pt>
                <c:pt idx="2">
                  <c:v>481</c:v>
                </c:pt>
                <c:pt idx="3">
                  <c:v>183</c:v>
                </c:pt>
                <c:pt idx="4">
                  <c:v>344</c:v>
                </c:pt>
                <c:pt idx="5">
                  <c:v>774</c:v>
                </c:pt>
                <c:pt idx="6">
                  <c:v>1448</c:v>
                </c:pt>
                <c:pt idx="7">
                  <c:v>536</c:v>
                </c:pt>
              </c:numCache>
            </c:numRef>
          </c:val>
        </c:ser>
        <c:ser>
          <c:idx val="6"/>
          <c:order val="6"/>
          <c:tx>
            <c:strRef>
              <c:f>'認定者数（2-1.2）'!$J$23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'認定者数（2-1.2）'!$J$24:$J$31</c:f>
              <c:numCache>
                <c:formatCode>#,##0_);[Red]\(#,##0\)</c:formatCode>
                <c:ptCount val="8"/>
                <c:pt idx="0">
                  <c:v>553</c:v>
                </c:pt>
                <c:pt idx="1">
                  <c:v>436</c:v>
                </c:pt>
                <c:pt idx="2">
                  <c:v>289</c:v>
                </c:pt>
                <c:pt idx="3">
                  <c:v>162</c:v>
                </c:pt>
                <c:pt idx="4">
                  <c:v>194</c:v>
                </c:pt>
                <c:pt idx="5">
                  <c:v>393</c:v>
                </c:pt>
                <c:pt idx="6">
                  <c:v>816</c:v>
                </c:pt>
                <c:pt idx="7">
                  <c:v>357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4708336"/>
        <c:axId val="454706768"/>
      </c:barChart>
      <c:lineChart>
        <c:grouping val="standard"/>
        <c:varyColors val="0"/>
        <c:ser>
          <c:idx val="7"/>
          <c:order val="7"/>
          <c:tx>
            <c:strRef>
              <c:f>'認定者数（2-1.2）'!$L$23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'認定者数（2-1.2）'!$L$24:$L$31</c:f>
              <c:numCache>
                <c:formatCode>0.0%</c:formatCode>
                <c:ptCount val="8"/>
                <c:pt idx="0">
                  <c:v>0.14340618633080199</c:v>
                </c:pt>
                <c:pt idx="1">
                  <c:v>0.18525431637890807</c:v>
                </c:pt>
                <c:pt idx="2">
                  <c:v>0.20917569680306217</c:v>
                </c:pt>
                <c:pt idx="3">
                  <c:v>0.15972884228365639</c:v>
                </c:pt>
                <c:pt idx="4">
                  <c:v>0.16374973428753631</c:v>
                </c:pt>
                <c:pt idx="5">
                  <c:v>0.16964429942170386</c:v>
                </c:pt>
                <c:pt idx="6">
                  <c:v>0.23193270431240917</c:v>
                </c:pt>
                <c:pt idx="7">
                  <c:v>0.16425594508457955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707160"/>
        <c:axId val="454710688"/>
      </c:lineChart>
      <c:catAx>
        <c:axId val="454708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454706768"/>
        <c:crosses val="autoZero"/>
        <c:auto val="1"/>
        <c:lblAlgn val="ctr"/>
        <c:lblOffset val="100"/>
        <c:noMultiLvlLbl val="0"/>
      </c:catAx>
      <c:valAx>
        <c:axId val="45470676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54708336"/>
        <c:crosses val="autoZero"/>
        <c:crossBetween val="between"/>
      </c:valAx>
      <c:valAx>
        <c:axId val="454710688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454707160"/>
        <c:crosses val="max"/>
        <c:crossBetween val="between"/>
      </c:valAx>
      <c:catAx>
        <c:axId val="454707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471068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0.64305076392311489</c:v>
                </c:pt>
                <c:pt idx="1">
                  <c:v>0.65461960343130365</c:v>
                </c:pt>
                <c:pt idx="2">
                  <c:v>0.61112281440910043</c:v>
                </c:pt>
                <c:pt idx="3">
                  <c:v>0.63769690385659972</c:v>
                </c:pt>
                <c:pt idx="4">
                  <c:v>0.61967329545454541</c:v>
                </c:pt>
                <c:pt idx="5">
                  <c:v>0.64162834270141378</c:v>
                </c:pt>
                <c:pt idx="6">
                  <c:v>0.64442290486131826</c:v>
                </c:pt>
                <c:pt idx="7">
                  <c:v>0.5962585839450627</c:v>
                </c:pt>
                <c:pt idx="8">
                  <c:v>0.63614267611193054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0.17841301133563331</c:v>
                </c:pt>
                <c:pt idx="1">
                  <c:v>0.18042469413584586</c:v>
                </c:pt>
                <c:pt idx="2">
                  <c:v>0.17948177796503054</c:v>
                </c:pt>
                <c:pt idx="3">
                  <c:v>0.14448669201520911</c:v>
                </c:pt>
                <c:pt idx="4">
                  <c:v>0.14985795454545456</c:v>
                </c:pt>
                <c:pt idx="5">
                  <c:v>0.10321921308124681</c:v>
                </c:pt>
                <c:pt idx="6">
                  <c:v>0.14382642409782284</c:v>
                </c:pt>
                <c:pt idx="7">
                  <c:v>0.15581340279422212</c:v>
                </c:pt>
                <c:pt idx="8">
                  <c:v>0.15505744022269771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4.004435682602267E-2</c:v>
                </c:pt>
                <c:pt idx="1">
                  <c:v>3.4453663338489662E-2</c:v>
                </c:pt>
                <c:pt idx="2">
                  <c:v>7.4362755424478622E-2</c:v>
                </c:pt>
                <c:pt idx="3">
                  <c:v>2.7159152634437807E-2</c:v>
                </c:pt>
                <c:pt idx="4">
                  <c:v>8.9133522727272721E-2</c:v>
                </c:pt>
                <c:pt idx="5">
                  <c:v>8.5675353432123999E-2</c:v>
                </c:pt>
                <c:pt idx="6">
                  <c:v>8.0152102594691327E-2</c:v>
                </c:pt>
                <c:pt idx="7">
                  <c:v>5.8962822637935119E-2</c:v>
                </c:pt>
                <c:pt idx="8">
                  <c:v>6.3381598354695978E-2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0.13849186791522919</c:v>
                </c:pt>
                <c:pt idx="1">
                  <c:v>0.13050203909436084</c:v>
                </c:pt>
                <c:pt idx="2">
                  <c:v>0.13503265220139035</c:v>
                </c:pt>
                <c:pt idx="3">
                  <c:v>0.1906572514937534</c:v>
                </c:pt>
                <c:pt idx="4">
                  <c:v>0.14133522727272727</c:v>
                </c:pt>
                <c:pt idx="5">
                  <c:v>0.16947709078521547</c:v>
                </c:pt>
                <c:pt idx="6">
                  <c:v>0.1315985684461676</c:v>
                </c:pt>
                <c:pt idx="7">
                  <c:v>0.18896519062278003</c:v>
                </c:pt>
                <c:pt idx="8">
                  <c:v>0.14541828531067577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4713040"/>
        <c:axId val="454711864"/>
      </c:barChart>
      <c:catAx>
        <c:axId val="454713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454711864"/>
        <c:crosses val="autoZero"/>
        <c:auto val="1"/>
        <c:lblAlgn val="ctr"/>
        <c:lblOffset val="100"/>
        <c:noMultiLvlLbl val="0"/>
      </c:catAx>
      <c:valAx>
        <c:axId val="454711864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454713040"/>
        <c:crosses val="autoZero"/>
        <c:crossBetween val="between"/>
        <c:majorUnit val="0.2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0.39045896009001385</c:v>
                </c:pt>
                <c:pt idx="1">
                  <c:v>0.44977194679132088</c:v>
                </c:pt>
                <c:pt idx="2">
                  <c:v>0.37939990267771023</c:v>
                </c:pt>
                <c:pt idx="3">
                  <c:v>0.38223752224108337</c:v>
                </c:pt>
                <c:pt idx="4">
                  <c:v>0.40318084757487938</c:v>
                </c:pt>
                <c:pt idx="5">
                  <c:v>0.38079583981968285</c:v>
                </c:pt>
                <c:pt idx="6">
                  <c:v>0.40746375542556817</c:v>
                </c:pt>
                <c:pt idx="7">
                  <c:v>0.37193874860623816</c:v>
                </c:pt>
                <c:pt idx="8">
                  <c:v>0.39910914332461411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3.9065063804589378E-2</c:v>
                </c:pt>
                <c:pt idx="1">
                  <c:v>3.6787528224633569E-2</c:v>
                </c:pt>
                <c:pt idx="2">
                  <c:v>3.2421156679758312E-2</c:v>
                </c:pt>
                <c:pt idx="3">
                  <c:v>2.5704189962923833E-2</c:v>
                </c:pt>
                <c:pt idx="4">
                  <c:v>2.9304009753101577E-2</c:v>
                </c:pt>
                <c:pt idx="5">
                  <c:v>1.8646622572363537E-2</c:v>
                </c:pt>
                <c:pt idx="6">
                  <c:v>2.7809577506317087E-2</c:v>
                </c:pt>
                <c:pt idx="7">
                  <c:v>2.6993296514255104E-2</c:v>
                </c:pt>
                <c:pt idx="8">
                  <c:v>2.9875955123255273E-2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0.10624360079501033</c:v>
                </c:pt>
                <c:pt idx="1">
                  <c:v>9.198752002866277E-2</c:v>
                </c:pt>
                <c:pt idx="2">
                  <c:v>0.18962605413681952</c:v>
                </c:pt>
                <c:pt idx="3">
                  <c:v>6.8853989018279563E-2</c:v>
                </c:pt>
                <c:pt idx="4">
                  <c:v>0.18381476314185119</c:v>
                </c:pt>
                <c:pt idx="5">
                  <c:v>0.17283421109915248</c:v>
                </c:pt>
                <c:pt idx="6">
                  <c:v>0.19765382482375016</c:v>
                </c:pt>
                <c:pt idx="7">
                  <c:v>0.11396314431157904</c:v>
                </c:pt>
                <c:pt idx="8">
                  <c:v>0.15087795164725223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0.46423237531038652</c:v>
                </c:pt>
                <c:pt idx="1">
                  <c:v>0.42145300495538285</c:v>
                </c:pt>
                <c:pt idx="2">
                  <c:v>0.39855288650571191</c:v>
                </c:pt>
                <c:pt idx="3">
                  <c:v>0.52320429877771324</c:v>
                </c:pt>
                <c:pt idx="4">
                  <c:v>0.38370037953016778</c:v>
                </c:pt>
                <c:pt idx="5">
                  <c:v>0.42772332650880113</c:v>
                </c:pt>
                <c:pt idx="6">
                  <c:v>0.36707284224436459</c:v>
                </c:pt>
                <c:pt idx="7">
                  <c:v>0.48710481056792776</c:v>
                </c:pt>
                <c:pt idx="8">
                  <c:v>0.42013694990487838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4710296"/>
        <c:axId val="454711080"/>
      </c:barChart>
      <c:catAx>
        <c:axId val="454710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454711080"/>
        <c:crosses val="autoZero"/>
        <c:auto val="1"/>
        <c:lblAlgn val="ctr"/>
        <c:lblOffset val="100"/>
        <c:noMultiLvlLbl val="0"/>
      </c:catAx>
      <c:valAx>
        <c:axId val="454711080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454710296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福祉用具貸与</c:v>
                </c:pt>
                <c:pt idx="10">
                  <c:v>特定施設入居者生活介護</c:v>
                </c:pt>
              </c:strCache>
            </c:strRef>
          </c:cat>
          <c:val>
            <c:numRef>
              <c:f>'給付状況（3-2）'!$G$5:$G$15</c:f>
              <c:numCache>
                <c:formatCode>#,##0_ </c:formatCode>
                <c:ptCount val="11"/>
                <c:pt idx="0">
                  <c:v>282286.38000000006</c:v>
                </c:pt>
                <c:pt idx="1">
                  <c:v>13489.079999999996</c:v>
                </c:pt>
                <c:pt idx="2">
                  <c:v>72263.83</c:v>
                </c:pt>
                <c:pt idx="3">
                  <c:v>12211.649999999998</c:v>
                </c:pt>
                <c:pt idx="4">
                  <c:v>43618.040000000008</c:v>
                </c:pt>
                <c:pt idx="5">
                  <c:v>669811.02000000014</c:v>
                </c:pt>
                <c:pt idx="6">
                  <c:v>289286.23</c:v>
                </c:pt>
                <c:pt idx="7">
                  <c:v>146762.57</c:v>
                </c:pt>
                <c:pt idx="8">
                  <c:v>17819.649999999998</c:v>
                </c:pt>
                <c:pt idx="9">
                  <c:v>106057.57</c:v>
                </c:pt>
                <c:pt idx="10">
                  <c:v>219527.71000000008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5372184"/>
        <c:axId val="45537336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福祉用具貸与</c:v>
                </c:pt>
                <c:pt idx="10">
                  <c:v>特定施設入居者生活介護</c:v>
                </c:pt>
              </c:strCache>
            </c:strRef>
          </c:cat>
          <c:val>
            <c:numRef>
              <c:f>'給付状況（3-2）'!$E$5:$E$15</c:f>
              <c:numCache>
                <c:formatCode>#,##0_);[Red]\(#,##0\)</c:formatCode>
                <c:ptCount val="11"/>
                <c:pt idx="0">
                  <c:v>4980</c:v>
                </c:pt>
                <c:pt idx="1">
                  <c:v>189</c:v>
                </c:pt>
                <c:pt idx="2">
                  <c:v>1535</c:v>
                </c:pt>
                <c:pt idx="3">
                  <c:v>294</c:v>
                </c:pt>
                <c:pt idx="4">
                  <c:v>3201</c:v>
                </c:pt>
                <c:pt idx="5">
                  <c:v>6359</c:v>
                </c:pt>
                <c:pt idx="6">
                  <c:v>3282</c:v>
                </c:pt>
                <c:pt idx="7">
                  <c:v>1348</c:v>
                </c:pt>
                <c:pt idx="8">
                  <c:v>245</c:v>
                </c:pt>
                <c:pt idx="9">
                  <c:v>8099</c:v>
                </c:pt>
                <c:pt idx="10">
                  <c:v>1090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713432"/>
        <c:axId val="454707552"/>
      </c:lineChart>
      <c:catAx>
        <c:axId val="454713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454707552"/>
        <c:crosses val="autoZero"/>
        <c:auto val="1"/>
        <c:lblAlgn val="ctr"/>
        <c:lblOffset val="100"/>
        <c:noMultiLvlLbl val="0"/>
      </c:catAx>
      <c:valAx>
        <c:axId val="45470755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54713432"/>
        <c:crosses val="autoZero"/>
        <c:crossBetween val="between"/>
      </c:valAx>
      <c:valAx>
        <c:axId val="45537336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455372184"/>
        <c:crosses val="max"/>
        <c:crossBetween val="between"/>
      </c:valAx>
      <c:catAx>
        <c:axId val="455372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537336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介護予防福祉用具貸与</c:v>
                </c:pt>
                <c:pt idx="10">
                  <c:v>介護予防特定施設入居者生活介護</c:v>
                </c:pt>
              </c:strCache>
            </c:strRef>
          </c:cat>
          <c:val>
            <c:numRef>
              <c:f>'給付状況（3-2）'!$G$16:$G$26</c:f>
              <c:numCache>
                <c:formatCode>#,##0_ </c:formatCode>
                <c:ptCount val="11"/>
                <c:pt idx="0">
                  <c:v>0</c:v>
                </c:pt>
                <c:pt idx="1">
                  <c:v>196.68</c:v>
                </c:pt>
                <c:pt idx="2">
                  <c:v>13464.820000000002</c:v>
                </c:pt>
                <c:pt idx="3">
                  <c:v>3220.6799999999994</c:v>
                </c:pt>
                <c:pt idx="4">
                  <c:v>4525.1600000000008</c:v>
                </c:pt>
                <c:pt idx="5">
                  <c:v>0</c:v>
                </c:pt>
                <c:pt idx="6">
                  <c:v>71372.94</c:v>
                </c:pt>
                <c:pt idx="7">
                  <c:v>2571.7400000000007</c:v>
                </c:pt>
                <c:pt idx="8">
                  <c:v>515.12</c:v>
                </c:pt>
                <c:pt idx="9">
                  <c:v>25319.599999999999</c:v>
                </c:pt>
                <c:pt idx="10">
                  <c:v>19029.689999999999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5370616"/>
        <c:axId val="455374536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介護予防福祉用具貸与</c:v>
                </c:pt>
                <c:pt idx="10">
                  <c:v>介護予防特定施設入居者生活介護</c:v>
                </c:pt>
              </c:strCache>
            </c:strRef>
          </c:cat>
          <c:val>
            <c:numRef>
              <c:f>'給付状況（3-2）'!$E$16:$E$26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3</c:v>
                </c:pt>
                <c:pt idx="2">
                  <c:v>447</c:v>
                </c:pt>
                <c:pt idx="3">
                  <c:v>87</c:v>
                </c:pt>
                <c:pt idx="4">
                  <c:v>365</c:v>
                </c:pt>
                <c:pt idx="5">
                  <c:v>0</c:v>
                </c:pt>
                <c:pt idx="6">
                  <c:v>2151</c:v>
                </c:pt>
                <c:pt idx="7">
                  <c:v>73</c:v>
                </c:pt>
                <c:pt idx="8">
                  <c:v>11</c:v>
                </c:pt>
                <c:pt idx="9">
                  <c:v>4079</c:v>
                </c:pt>
                <c:pt idx="10">
                  <c:v>248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373752"/>
        <c:axId val="455369832"/>
      </c:lineChart>
      <c:catAx>
        <c:axId val="455373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455369832"/>
        <c:crosses val="autoZero"/>
        <c:auto val="1"/>
        <c:lblAlgn val="ctr"/>
        <c:lblOffset val="100"/>
        <c:noMultiLvlLbl val="0"/>
      </c:catAx>
      <c:valAx>
        <c:axId val="45536983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455373752"/>
        <c:crosses val="autoZero"/>
        <c:crossBetween val="between"/>
      </c:valAx>
      <c:valAx>
        <c:axId val="455374536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455370616"/>
        <c:crosses val="max"/>
        <c:crossBetween val="between"/>
      </c:valAx>
      <c:catAx>
        <c:axId val="455370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537453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（平成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30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04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1</xdr:rowOff>
    </xdr:from>
    <xdr:to>
      <xdr:col>8</xdr:col>
      <xdr:colOff>0</xdr:colOff>
      <xdr:row>51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8</xdr:col>
      <xdr:colOff>0</xdr:colOff>
      <xdr:row>62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51</xdr:row>
      <xdr:rowOff>104775</xdr:rowOff>
    </xdr:from>
    <xdr:to>
      <xdr:col>7</xdr:col>
      <xdr:colOff>47625</xdr:colOff>
      <xdr:row>52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73</xdr:row>
      <xdr:rowOff>0</xdr:rowOff>
    </xdr:from>
    <xdr:to>
      <xdr:col>4</xdr:col>
      <xdr:colOff>0</xdr:colOff>
      <xdr:row>80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73</xdr:row>
      <xdr:rowOff>0</xdr:rowOff>
    </xdr:from>
    <xdr:to>
      <xdr:col>8</xdr:col>
      <xdr:colOff>0</xdr:colOff>
      <xdr:row>80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62</xdr:row>
      <xdr:rowOff>1</xdr:rowOff>
    </xdr:from>
    <xdr:to>
      <xdr:col>7</xdr:col>
      <xdr:colOff>962024</xdr:colOff>
      <xdr:row>73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40</xdr:row>
      <xdr:rowOff>114300</xdr:rowOff>
    </xdr:from>
    <xdr:to>
      <xdr:col>7</xdr:col>
      <xdr:colOff>323850</xdr:colOff>
      <xdr:row>41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62</xdr:row>
      <xdr:rowOff>114300</xdr:rowOff>
    </xdr:from>
    <xdr:to>
      <xdr:col>2</xdr:col>
      <xdr:colOff>95250</xdr:colOff>
      <xdr:row>63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62</xdr:row>
      <xdr:rowOff>95250</xdr:rowOff>
    </xdr:from>
    <xdr:to>
      <xdr:col>6</xdr:col>
      <xdr:colOff>952499</xdr:colOff>
      <xdr:row>63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51</xdr:row>
      <xdr:rowOff>123825</xdr:rowOff>
    </xdr:from>
    <xdr:to>
      <xdr:col>2</xdr:col>
      <xdr:colOff>19050</xdr:colOff>
      <xdr:row>52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34.9%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27.7%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54.2%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57.7%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55.7%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56.1%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55.4%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 x14ac:dyDescent="0.15"/>
  <cols>
    <col min="1" max="1" width="9" style="1"/>
    <col min="2" max="2" width="4.375" style="1" customWidth="1"/>
    <col min="3" max="16384" width="9" style="1"/>
  </cols>
  <sheetData>
    <row r="1" spans="3:10" ht="35.25" customHeight="1" x14ac:dyDescent="0.15">
      <c r="J1" s="3"/>
    </row>
    <row r="2" spans="3:10" ht="22.5" customHeight="1" x14ac:dyDescent="0.15"/>
    <row r="3" spans="3:10" s="2" customFormat="1" ht="25.5" customHeight="1" x14ac:dyDescent="0.15"/>
    <row r="4" spans="3:10" ht="21.95" customHeight="1" x14ac:dyDescent="0.15"/>
    <row r="5" spans="3:10" ht="27" customHeight="1" x14ac:dyDescent="0.15">
      <c r="C5" s="4"/>
    </row>
    <row r="6" spans="3:10" ht="21.95" customHeight="1" x14ac:dyDescent="0.15"/>
    <row r="7" spans="3:10" ht="21.95" customHeight="1" x14ac:dyDescent="0.15"/>
    <row r="8" spans="3:10" ht="21.95" customHeight="1" x14ac:dyDescent="0.15"/>
    <row r="9" spans="3:10" ht="21.95" customHeight="1" x14ac:dyDescent="0.15"/>
    <row r="10" spans="3:10" ht="21.95" customHeight="1" x14ac:dyDescent="0.15"/>
    <row r="11" spans="3:10" ht="21.95" customHeight="1" x14ac:dyDescent="0.15"/>
    <row r="12" spans="3:10" ht="21.95" customHeight="1" x14ac:dyDescent="0.15"/>
    <row r="13" spans="3:10" ht="21.95" customHeight="1" x14ac:dyDescent="0.15"/>
    <row r="14" spans="3:10" ht="21.95" customHeight="1" x14ac:dyDescent="0.15"/>
    <row r="15" spans="3:10" ht="21.95" customHeight="1" x14ac:dyDescent="0.15"/>
    <row r="16" spans="3:10" ht="21.95" customHeight="1" x14ac:dyDescent="0.15"/>
    <row r="17" ht="21.95" customHeight="1" x14ac:dyDescent="0.15"/>
    <row r="18" ht="21.95" customHeight="1" x14ac:dyDescent="0.15"/>
    <row r="35" spans="2:11" ht="24.95" customHeight="1" x14ac:dyDescent="0.15"/>
    <row r="36" spans="2:11" ht="24.95" customHeight="1" x14ac:dyDescent="0.15">
      <c r="B36" s="9" t="s">
        <v>4</v>
      </c>
      <c r="C36" s="10"/>
    </row>
    <row r="37" spans="2:11" ht="24.95" customHeight="1" x14ac:dyDescent="0.15">
      <c r="B37" s="9" t="s">
        <v>37</v>
      </c>
      <c r="C37" s="10"/>
    </row>
    <row r="38" spans="2:11" ht="24.95" customHeight="1" x14ac:dyDescent="0.15">
      <c r="B38" s="9" t="s">
        <v>5</v>
      </c>
      <c r="C38" s="10"/>
    </row>
    <row r="39" spans="2:11" ht="24.95" customHeight="1" x14ac:dyDescent="0.15">
      <c r="C39" s="12" t="s">
        <v>41</v>
      </c>
    </row>
    <row r="40" spans="2:11" ht="24.95" customHeight="1" x14ac:dyDescent="0.15">
      <c r="B40" s="9" t="s">
        <v>38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 x14ac:dyDescent="0.15">
      <c r="B41" s="11"/>
      <c r="C41" s="12" t="s">
        <v>142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 x14ac:dyDescent="0.15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 x14ac:dyDescent="0.15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 x14ac:dyDescent="0.15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 x14ac:dyDescent="0.15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 x14ac:dyDescent="0.15"/>
    <row r="47" spans="2:11" ht="24.95" customHeight="1" x14ac:dyDescent="0.15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L137"/>
  <sheetViews>
    <sheetView zoomScaleNormal="100" workbookViewId="0"/>
  </sheetViews>
  <sheetFormatPr defaultRowHeight="13.5" x14ac:dyDescent="0.1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 x14ac:dyDescent="0.15">
      <c r="A1" s="13" t="s">
        <v>11</v>
      </c>
    </row>
    <row r="2" spans="1:12" ht="14.1" customHeight="1" x14ac:dyDescent="0.15">
      <c r="G2" s="25" t="s">
        <v>36</v>
      </c>
      <c r="H2" s="25"/>
    </row>
    <row r="3" spans="1:12" ht="20.100000000000001" customHeight="1" x14ac:dyDescent="0.15">
      <c r="B3" s="15"/>
      <c r="C3" s="183" t="s">
        <v>0</v>
      </c>
      <c r="D3" s="185" t="s">
        <v>12</v>
      </c>
      <c r="E3" s="20"/>
      <c r="F3" s="21"/>
      <c r="G3" s="183" t="s">
        <v>13</v>
      </c>
      <c r="H3" s="183" t="s">
        <v>14</v>
      </c>
      <c r="I3" s="27"/>
    </row>
    <row r="4" spans="1:12" ht="20.100000000000001" customHeight="1" thickBot="1" x14ac:dyDescent="0.2">
      <c r="B4" s="16"/>
      <c r="C4" s="184"/>
      <c r="D4" s="186"/>
      <c r="E4" s="22" t="s">
        <v>15</v>
      </c>
      <c r="F4" s="23" t="s">
        <v>16</v>
      </c>
      <c r="G4" s="184"/>
      <c r="H4" s="184"/>
      <c r="I4" s="27"/>
      <c r="J4" s="28" t="s">
        <v>26</v>
      </c>
      <c r="K4" s="25" t="s">
        <v>40</v>
      </c>
      <c r="L4" s="25" t="s">
        <v>39</v>
      </c>
    </row>
    <row r="5" spans="1:12" ht="20.100000000000001" customHeight="1" thickTop="1" thickBot="1" x14ac:dyDescent="0.2">
      <c r="B5" s="17" t="s">
        <v>17</v>
      </c>
      <c r="C5" s="29">
        <f>SUM(C6:C13)</f>
        <v>710953</v>
      </c>
      <c r="D5" s="30">
        <f>SUM(E5:F5)</f>
        <v>215504</v>
      </c>
      <c r="E5" s="31">
        <f>SUM(E6:E13)</f>
        <v>108675</v>
      </c>
      <c r="F5" s="32">
        <f t="shared" ref="F5:G5" si="0">SUM(F6:F13)</f>
        <v>106829</v>
      </c>
      <c r="G5" s="29">
        <f t="shared" si="0"/>
        <v>222273</v>
      </c>
      <c r="H5" s="33">
        <f>D5/C5</f>
        <v>0.30311989681455737</v>
      </c>
      <c r="I5" s="26"/>
      <c r="J5" s="24">
        <f t="shared" ref="J5:J13" si="1">C5-D5-G5</f>
        <v>273176</v>
      </c>
      <c r="K5" s="58">
        <f>E5/C5</f>
        <v>0.15285820581669957</v>
      </c>
      <c r="L5" s="58">
        <f>F5/C5</f>
        <v>0.1502616909978578</v>
      </c>
    </row>
    <row r="6" spans="1:12" ht="20.100000000000001" customHeight="1" thickTop="1" x14ac:dyDescent="0.15">
      <c r="B6" s="18" t="s">
        <v>18</v>
      </c>
      <c r="C6" s="34">
        <v>185191</v>
      </c>
      <c r="D6" s="35">
        <f t="shared" ref="D6:D13" si="2">SUM(E6:F6)</f>
        <v>43192</v>
      </c>
      <c r="E6" s="36">
        <v>23751</v>
      </c>
      <c r="F6" s="37">
        <v>19441</v>
      </c>
      <c r="G6" s="34">
        <v>59883</v>
      </c>
      <c r="H6" s="38">
        <f t="shared" ref="H6:H13" si="3">D6/C6</f>
        <v>0.23322947659443494</v>
      </c>
      <c r="I6" s="26"/>
      <c r="J6" s="24">
        <f t="shared" si="1"/>
        <v>82116</v>
      </c>
      <c r="K6" s="58">
        <f t="shared" ref="K6:K13" si="4">E6/C6</f>
        <v>0.12825137290689073</v>
      </c>
      <c r="L6" s="58">
        <f t="shared" ref="L6:L13" si="5">F6/C6</f>
        <v>0.10497810368754421</v>
      </c>
    </row>
    <row r="7" spans="1:12" ht="20.100000000000001" customHeight="1" x14ac:dyDescent="0.15">
      <c r="B7" s="19" t="s">
        <v>19</v>
      </c>
      <c r="C7" s="39">
        <v>94115</v>
      </c>
      <c r="D7" s="40">
        <f t="shared" si="2"/>
        <v>30002</v>
      </c>
      <c r="E7" s="41">
        <v>15058</v>
      </c>
      <c r="F7" s="42">
        <v>14944</v>
      </c>
      <c r="G7" s="39">
        <v>29388</v>
      </c>
      <c r="H7" s="43">
        <f t="shared" si="3"/>
        <v>0.3187802156935664</v>
      </c>
      <c r="I7" s="26"/>
      <c r="J7" s="24">
        <f t="shared" si="1"/>
        <v>34725</v>
      </c>
      <c r="K7" s="58">
        <f t="shared" si="4"/>
        <v>0.15999574988046539</v>
      </c>
      <c r="L7" s="58">
        <f t="shared" si="5"/>
        <v>0.15878446581310099</v>
      </c>
    </row>
    <row r="8" spans="1:12" ht="20.100000000000001" customHeight="1" x14ac:dyDescent="0.15">
      <c r="B8" s="19" t="s">
        <v>20</v>
      </c>
      <c r="C8" s="39">
        <v>52361</v>
      </c>
      <c r="D8" s="40">
        <f t="shared" si="2"/>
        <v>18549</v>
      </c>
      <c r="E8" s="41">
        <v>9212</v>
      </c>
      <c r="F8" s="42">
        <v>9337</v>
      </c>
      <c r="G8" s="39">
        <v>15765</v>
      </c>
      <c r="H8" s="43">
        <f t="shared" si="3"/>
        <v>0.35425221061477052</v>
      </c>
      <c r="I8" s="26"/>
      <c r="J8" s="24">
        <f t="shared" si="1"/>
        <v>18047</v>
      </c>
      <c r="K8" s="58">
        <f t="shared" si="4"/>
        <v>0.175932468822215</v>
      </c>
      <c r="L8" s="58">
        <f t="shared" si="5"/>
        <v>0.17831974179255553</v>
      </c>
    </row>
    <row r="9" spans="1:12" ht="20.100000000000001" customHeight="1" x14ac:dyDescent="0.15">
      <c r="B9" s="19" t="s">
        <v>21</v>
      </c>
      <c r="C9" s="39">
        <v>31859</v>
      </c>
      <c r="D9" s="40">
        <f t="shared" si="2"/>
        <v>9441</v>
      </c>
      <c r="E9" s="41">
        <v>4856</v>
      </c>
      <c r="F9" s="42">
        <v>4585</v>
      </c>
      <c r="G9" s="39">
        <v>10203</v>
      </c>
      <c r="H9" s="43">
        <f t="shared" si="3"/>
        <v>0.29633698483944881</v>
      </c>
      <c r="I9" s="26"/>
      <c r="J9" s="24">
        <f t="shared" si="1"/>
        <v>12215</v>
      </c>
      <c r="K9" s="58">
        <f t="shared" si="4"/>
        <v>0.15242160770896765</v>
      </c>
      <c r="L9" s="58">
        <f t="shared" si="5"/>
        <v>0.14391537713048119</v>
      </c>
    </row>
    <row r="10" spans="1:12" ht="20.100000000000001" customHeight="1" x14ac:dyDescent="0.15">
      <c r="B10" s="19" t="s">
        <v>22</v>
      </c>
      <c r="C10" s="39">
        <v>45690</v>
      </c>
      <c r="D10" s="40">
        <f t="shared" si="2"/>
        <v>14113</v>
      </c>
      <c r="E10" s="41">
        <v>6825</v>
      </c>
      <c r="F10" s="42">
        <v>7288</v>
      </c>
      <c r="G10" s="39">
        <v>14263</v>
      </c>
      <c r="H10" s="43">
        <f t="shared" si="3"/>
        <v>0.30888597067191947</v>
      </c>
      <c r="I10" s="26"/>
      <c r="J10" s="24">
        <f t="shared" si="1"/>
        <v>17314</v>
      </c>
      <c r="K10" s="58">
        <f t="shared" si="4"/>
        <v>0.14937623112278398</v>
      </c>
      <c r="L10" s="58">
        <f t="shared" si="5"/>
        <v>0.15950973954913547</v>
      </c>
    </row>
    <row r="11" spans="1:12" ht="20.100000000000001" customHeight="1" x14ac:dyDescent="0.15">
      <c r="B11" s="19" t="s">
        <v>23</v>
      </c>
      <c r="C11" s="39">
        <v>101141</v>
      </c>
      <c r="D11" s="40">
        <f t="shared" si="2"/>
        <v>30953</v>
      </c>
      <c r="E11" s="41">
        <v>15087</v>
      </c>
      <c r="F11" s="42">
        <v>15866</v>
      </c>
      <c r="G11" s="39">
        <v>32379</v>
      </c>
      <c r="H11" s="43">
        <f t="shared" si="3"/>
        <v>0.30603810521944613</v>
      </c>
      <c r="I11" s="26"/>
      <c r="J11" s="24">
        <f t="shared" si="1"/>
        <v>37809</v>
      </c>
      <c r="K11" s="58">
        <f t="shared" si="4"/>
        <v>0.1491679931976152</v>
      </c>
      <c r="L11" s="58">
        <f t="shared" si="5"/>
        <v>0.1568701120218309</v>
      </c>
    </row>
    <row r="12" spans="1:12" ht="20.100000000000001" customHeight="1" x14ac:dyDescent="0.15">
      <c r="B12" s="19" t="s">
        <v>24</v>
      </c>
      <c r="C12" s="39">
        <v>141390</v>
      </c>
      <c r="D12" s="40">
        <f t="shared" si="2"/>
        <v>48859</v>
      </c>
      <c r="E12" s="41">
        <v>24255</v>
      </c>
      <c r="F12" s="42">
        <v>24604</v>
      </c>
      <c r="G12" s="39">
        <v>42400</v>
      </c>
      <c r="H12" s="43">
        <f t="shared" si="3"/>
        <v>0.34556192092792987</v>
      </c>
      <c r="I12" s="26"/>
      <c r="J12" s="24">
        <f t="shared" si="1"/>
        <v>50131</v>
      </c>
      <c r="K12" s="58">
        <f t="shared" si="4"/>
        <v>0.17154678548695099</v>
      </c>
      <c r="L12" s="58">
        <f t="shared" si="5"/>
        <v>0.17401513544097885</v>
      </c>
    </row>
    <row r="13" spans="1:12" ht="20.100000000000001" customHeight="1" x14ac:dyDescent="0.15">
      <c r="B13" s="19" t="s">
        <v>25</v>
      </c>
      <c r="C13" s="39">
        <v>59206</v>
      </c>
      <c r="D13" s="40">
        <f t="shared" si="2"/>
        <v>20395</v>
      </c>
      <c r="E13" s="41">
        <v>9631</v>
      </c>
      <c r="F13" s="42">
        <v>10764</v>
      </c>
      <c r="G13" s="39">
        <v>17992</v>
      </c>
      <c r="H13" s="43">
        <f t="shared" si="3"/>
        <v>0.34447522210586767</v>
      </c>
      <c r="I13" s="26"/>
      <c r="J13" s="24">
        <f t="shared" si="1"/>
        <v>20819</v>
      </c>
      <c r="K13" s="58">
        <f t="shared" si="4"/>
        <v>0.16266932405499443</v>
      </c>
      <c r="L13" s="58">
        <f t="shared" si="5"/>
        <v>0.18180589805087322</v>
      </c>
    </row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</sheetData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4"/>
  <sheetViews>
    <sheetView zoomScaleNormal="100" workbookViewId="0"/>
  </sheetViews>
  <sheetFormatPr defaultRowHeight="13.5" x14ac:dyDescent="0.1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 x14ac:dyDescent="0.15">
      <c r="A1" s="13" t="s">
        <v>43</v>
      </c>
      <c r="B1" s="13"/>
    </row>
    <row r="2" spans="1:12" ht="14.1" customHeight="1" x14ac:dyDescent="0.15">
      <c r="K2" s="44" t="s">
        <v>2</v>
      </c>
    </row>
    <row r="3" spans="1:12" ht="20.100000000000001" customHeight="1" x14ac:dyDescent="0.15">
      <c r="B3" s="120"/>
      <c r="C3" s="112"/>
      <c r="D3" s="113" t="s">
        <v>27</v>
      </c>
      <c r="E3" s="114" t="s">
        <v>28</v>
      </c>
      <c r="F3" s="114" t="s">
        <v>29</v>
      </c>
      <c r="G3" s="114" t="s">
        <v>30</v>
      </c>
      <c r="H3" s="114" t="s">
        <v>31</v>
      </c>
      <c r="I3" s="114" t="s">
        <v>32</v>
      </c>
      <c r="J3" s="113" t="s">
        <v>33</v>
      </c>
      <c r="K3" s="115" t="s">
        <v>34</v>
      </c>
      <c r="L3" s="116" t="s">
        <v>1</v>
      </c>
    </row>
    <row r="4" spans="1:12" ht="20.100000000000001" customHeight="1" x14ac:dyDescent="0.15">
      <c r="B4" s="191" t="s">
        <v>67</v>
      </c>
      <c r="C4" s="192"/>
      <c r="D4" s="45">
        <f>SUM(D5:D7)</f>
        <v>7602</v>
      </c>
      <c r="E4" s="46">
        <f t="shared" ref="E4:K4" si="0">SUM(E5:E7)</f>
        <v>5179</v>
      </c>
      <c r="F4" s="46">
        <f t="shared" si="0"/>
        <v>8550</v>
      </c>
      <c r="G4" s="46">
        <f t="shared" si="0"/>
        <v>5157</v>
      </c>
      <c r="H4" s="46">
        <f t="shared" si="0"/>
        <v>4343</v>
      </c>
      <c r="I4" s="46">
        <f t="shared" si="0"/>
        <v>5353</v>
      </c>
      <c r="J4" s="45">
        <f t="shared" si="0"/>
        <v>3200</v>
      </c>
      <c r="K4" s="47">
        <f t="shared" si="0"/>
        <v>39384</v>
      </c>
      <c r="L4" s="55">
        <f>K4/人口統計!D5</f>
        <v>0.18275298834360382</v>
      </c>
    </row>
    <row r="5" spans="1:12" ht="20.100000000000001" customHeight="1" x14ac:dyDescent="0.15">
      <c r="B5" s="117"/>
      <c r="C5" s="118" t="s">
        <v>15</v>
      </c>
      <c r="D5" s="48">
        <v>981</v>
      </c>
      <c r="E5" s="49">
        <v>770</v>
      </c>
      <c r="F5" s="49">
        <v>829</v>
      </c>
      <c r="G5" s="49">
        <v>621</v>
      </c>
      <c r="H5" s="49">
        <v>503</v>
      </c>
      <c r="I5" s="49">
        <v>510</v>
      </c>
      <c r="J5" s="48">
        <v>343</v>
      </c>
      <c r="K5" s="50">
        <f>SUM(D5:J5)</f>
        <v>4557</v>
      </c>
      <c r="L5" s="56">
        <f>K5/人口統計!D5</f>
        <v>2.1145779196673844E-2</v>
      </c>
    </row>
    <row r="6" spans="1:12" ht="20.100000000000001" customHeight="1" x14ac:dyDescent="0.15">
      <c r="B6" s="117"/>
      <c r="C6" s="118" t="s">
        <v>145</v>
      </c>
      <c r="D6" s="48">
        <v>3381</v>
      </c>
      <c r="E6" s="49">
        <v>2029</v>
      </c>
      <c r="F6" s="49">
        <v>3059</v>
      </c>
      <c r="G6" s="49">
        <v>1636</v>
      </c>
      <c r="H6" s="49">
        <v>1232</v>
      </c>
      <c r="I6" s="49">
        <v>1470</v>
      </c>
      <c r="J6" s="48">
        <v>905</v>
      </c>
      <c r="K6" s="50">
        <f>SUM(D6:J6)</f>
        <v>13712</v>
      </c>
      <c r="L6" s="56">
        <f>K6/人口統計!D5</f>
        <v>6.3627589279085309E-2</v>
      </c>
    </row>
    <row r="7" spans="1:12" ht="20.100000000000001" customHeight="1" x14ac:dyDescent="0.15">
      <c r="B7" s="117"/>
      <c r="C7" s="119" t="s">
        <v>144</v>
      </c>
      <c r="D7" s="51">
        <v>3240</v>
      </c>
      <c r="E7" s="52">
        <v>2380</v>
      </c>
      <c r="F7" s="52">
        <v>4662</v>
      </c>
      <c r="G7" s="52">
        <v>2900</v>
      </c>
      <c r="H7" s="52">
        <v>2608</v>
      </c>
      <c r="I7" s="52">
        <v>3373</v>
      </c>
      <c r="J7" s="51">
        <v>1952</v>
      </c>
      <c r="K7" s="53">
        <f>SUM(D7:J7)</f>
        <v>21115</v>
      </c>
      <c r="L7" s="57">
        <f>K7/人口統計!D5</f>
        <v>9.7979619867844675E-2</v>
      </c>
    </row>
    <row r="8" spans="1:12" ht="20.100000000000001" customHeight="1" thickBot="1" x14ac:dyDescent="0.2">
      <c r="B8" s="191" t="s">
        <v>68</v>
      </c>
      <c r="C8" s="192"/>
      <c r="D8" s="45">
        <v>83</v>
      </c>
      <c r="E8" s="46">
        <v>127</v>
      </c>
      <c r="F8" s="46">
        <v>96</v>
      </c>
      <c r="G8" s="46">
        <v>100</v>
      </c>
      <c r="H8" s="46">
        <v>91</v>
      </c>
      <c r="I8" s="46">
        <v>74</v>
      </c>
      <c r="J8" s="45">
        <v>67</v>
      </c>
      <c r="K8" s="47">
        <f>SUM(D8:J8)</f>
        <v>638</v>
      </c>
      <c r="L8" s="80"/>
    </row>
    <row r="9" spans="1:12" ht="20.100000000000001" customHeight="1" thickTop="1" x14ac:dyDescent="0.15">
      <c r="B9" s="193" t="s">
        <v>35</v>
      </c>
      <c r="C9" s="194"/>
      <c r="D9" s="35">
        <f>D4+D8</f>
        <v>7685</v>
      </c>
      <c r="E9" s="34">
        <f t="shared" ref="E9:K9" si="1">E4+E8</f>
        <v>5306</v>
      </c>
      <c r="F9" s="34">
        <f t="shared" si="1"/>
        <v>8646</v>
      </c>
      <c r="G9" s="34">
        <f t="shared" si="1"/>
        <v>5257</v>
      </c>
      <c r="H9" s="34">
        <f t="shared" si="1"/>
        <v>4434</v>
      </c>
      <c r="I9" s="34">
        <f t="shared" si="1"/>
        <v>5427</v>
      </c>
      <c r="J9" s="35">
        <f t="shared" si="1"/>
        <v>3267</v>
      </c>
      <c r="K9" s="54">
        <f t="shared" si="1"/>
        <v>40022</v>
      </c>
      <c r="L9" s="81"/>
    </row>
    <row r="10" spans="1:12" ht="20.100000000000001" customHeight="1" x14ac:dyDescent="0.15"/>
    <row r="11" spans="1:12" ht="20.100000000000001" customHeight="1" x14ac:dyDescent="0.15"/>
    <row r="12" spans="1:12" ht="20.100000000000001" customHeight="1" x14ac:dyDescent="0.15"/>
    <row r="13" spans="1:12" ht="20.100000000000001" customHeight="1" x14ac:dyDescent="0.15"/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spans="1:12" ht="20.100000000000001" customHeight="1" x14ac:dyDescent="0.15"/>
    <row r="18" spans="1:12" ht="20.100000000000001" customHeight="1" x14ac:dyDescent="0.15"/>
    <row r="19" spans="1:12" ht="20.100000000000001" customHeight="1" x14ac:dyDescent="0.15"/>
    <row r="20" spans="1:12" ht="20.100000000000001" customHeight="1" x14ac:dyDescent="0.15"/>
    <row r="21" spans="1:12" ht="20.100000000000001" customHeight="1" x14ac:dyDescent="0.15">
      <c r="A21" s="13" t="s">
        <v>42</v>
      </c>
    </row>
    <row r="22" spans="1:12" ht="14.1" customHeight="1" x14ac:dyDescent="0.15">
      <c r="K22" s="44" t="s">
        <v>2</v>
      </c>
    </row>
    <row r="23" spans="1:12" ht="20.100000000000001" customHeight="1" x14ac:dyDescent="0.15">
      <c r="B23" s="120"/>
      <c r="C23" s="112"/>
      <c r="D23" s="113" t="s">
        <v>27</v>
      </c>
      <c r="E23" s="114" t="s">
        <v>28</v>
      </c>
      <c r="F23" s="114" t="s">
        <v>29</v>
      </c>
      <c r="G23" s="114" t="s">
        <v>30</v>
      </c>
      <c r="H23" s="114" t="s">
        <v>31</v>
      </c>
      <c r="I23" s="114" t="s">
        <v>32</v>
      </c>
      <c r="J23" s="113" t="s">
        <v>33</v>
      </c>
      <c r="K23" s="115" t="s">
        <v>34</v>
      </c>
      <c r="L23" s="116" t="s">
        <v>1</v>
      </c>
    </row>
    <row r="24" spans="1:12" ht="20.100000000000001" customHeight="1" x14ac:dyDescent="0.15">
      <c r="B24" s="195" t="s">
        <v>18</v>
      </c>
      <c r="C24" s="196"/>
      <c r="D24" s="45">
        <v>1229</v>
      </c>
      <c r="E24" s="46">
        <v>799</v>
      </c>
      <c r="F24" s="46">
        <v>1244</v>
      </c>
      <c r="G24" s="46">
        <v>804</v>
      </c>
      <c r="H24" s="46">
        <v>648</v>
      </c>
      <c r="I24" s="46">
        <v>917</v>
      </c>
      <c r="J24" s="45">
        <v>553</v>
      </c>
      <c r="K24" s="47">
        <f>SUM(D24:J24)</f>
        <v>6194</v>
      </c>
      <c r="L24" s="55">
        <f>K24/人口統計!D6</f>
        <v>0.14340618633080199</v>
      </c>
    </row>
    <row r="25" spans="1:12" ht="20.100000000000001" customHeight="1" x14ac:dyDescent="0.15">
      <c r="B25" s="189" t="s">
        <v>44</v>
      </c>
      <c r="C25" s="190"/>
      <c r="D25" s="45">
        <v>1132</v>
      </c>
      <c r="E25" s="46">
        <v>896</v>
      </c>
      <c r="F25" s="46">
        <v>1170</v>
      </c>
      <c r="G25" s="46">
        <v>688</v>
      </c>
      <c r="H25" s="46">
        <v>566</v>
      </c>
      <c r="I25" s="46">
        <v>670</v>
      </c>
      <c r="J25" s="45">
        <v>436</v>
      </c>
      <c r="K25" s="47">
        <f t="shared" ref="K25:K31" si="2">SUM(D25:J25)</f>
        <v>5558</v>
      </c>
      <c r="L25" s="55">
        <f>K25/人口統計!D7</f>
        <v>0.18525431637890807</v>
      </c>
    </row>
    <row r="26" spans="1:12" ht="20.100000000000001" customHeight="1" x14ac:dyDescent="0.15">
      <c r="B26" s="189" t="s">
        <v>45</v>
      </c>
      <c r="C26" s="190"/>
      <c r="D26" s="45">
        <v>809</v>
      </c>
      <c r="E26" s="46">
        <v>458</v>
      </c>
      <c r="F26" s="46">
        <v>882</v>
      </c>
      <c r="G26" s="46">
        <v>540</v>
      </c>
      <c r="H26" s="46">
        <v>421</v>
      </c>
      <c r="I26" s="46">
        <v>481</v>
      </c>
      <c r="J26" s="45">
        <v>289</v>
      </c>
      <c r="K26" s="47">
        <f t="shared" si="2"/>
        <v>3880</v>
      </c>
      <c r="L26" s="55">
        <f>K26/人口統計!D8</f>
        <v>0.20917569680306217</v>
      </c>
    </row>
    <row r="27" spans="1:12" ht="20.100000000000001" customHeight="1" x14ac:dyDescent="0.15">
      <c r="B27" s="189" t="s">
        <v>46</v>
      </c>
      <c r="C27" s="190"/>
      <c r="D27" s="45">
        <v>246</v>
      </c>
      <c r="E27" s="46">
        <v>165</v>
      </c>
      <c r="F27" s="46">
        <v>349</v>
      </c>
      <c r="G27" s="46">
        <v>221</v>
      </c>
      <c r="H27" s="46">
        <v>182</v>
      </c>
      <c r="I27" s="46">
        <v>183</v>
      </c>
      <c r="J27" s="45">
        <v>162</v>
      </c>
      <c r="K27" s="47">
        <f t="shared" si="2"/>
        <v>1508</v>
      </c>
      <c r="L27" s="55">
        <f>K27/人口統計!D9</f>
        <v>0.15972884228365639</v>
      </c>
    </row>
    <row r="28" spans="1:12" ht="20.100000000000001" customHeight="1" x14ac:dyDescent="0.15">
      <c r="B28" s="189" t="s">
        <v>47</v>
      </c>
      <c r="C28" s="190"/>
      <c r="D28" s="45">
        <v>394</v>
      </c>
      <c r="E28" s="46">
        <v>263</v>
      </c>
      <c r="F28" s="46">
        <v>508</v>
      </c>
      <c r="G28" s="46">
        <v>316</v>
      </c>
      <c r="H28" s="46">
        <v>292</v>
      </c>
      <c r="I28" s="46">
        <v>344</v>
      </c>
      <c r="J28" s="45">
        <v>194</v>
      </c>
      <c r="K28" s="47">
        <f t="shared" si="2"/>
        <v>2311</v>
      </c>
      <c r="L28" s="55">
        <f>K28/人口統計!D10</f>
        <v>0.16374973428753631</v>
      </c>
    </row>
    <row r="29" spans="1:12" ht="20.100000000000001" customHeight="1" x14ac:dyDescent="0.15">
      <c r="B29" s="189" t="s">
        <v>48</v>
      </c>
      <c r="C29" s="190"/>
      <c r="D29" s="45">
        <v>754</v>
      </c>
      <c r="E29" s="46">
        <v>656</v>
      </c>
      <c r="F29" s="46">
        <v>1369</v>
      </c>
      <c r="G29" s="46">
        <v>644</v>
      </c>
      <c r="H29" s="46">
        <v>661</v>
      </c>
      <c r="I29" s="46">
        <v>774</v>
      </c>
      <c r="J29" s="45">
        <v>393</v>
      </c>
      <c r="K29" s="47">
        <f t="shared" si="2"/>
        <v>5251</v>
      </c>
      <c r="L29" s="55">
        <f>K29/人口統計!D11</f>
        <v>0.16964429942170386</v>
      </c>
    </row>
    <row r="30" spans="1:12" ht="20.100000000000001" customHeight="1" x14ac:dyDescent="0.15">
      <c r="B30" s="189" t="s">
        <v>49</v>
      </c>
      <c r="C30" s="190"/>
      <c r="D30" s="45">
        <v>2499</v>
      </c>
      <c r="E30" s="46">
        <v>1552</v>
      </c>
      <c r="F30" s="46">
        <v>2272</v>
      </c>
      <c r="G30" s="46">
        <v>1526</v>
      </c>
      <c r="H30" s="46">
        <v>1219</v>
      </c>
      <c r="I30" s="46">
        <v>1448</v>
      </c>
      <c r="J30" s="45">
        <v>816</v>
      </c>
      <c r="K30" s="47">
        <f t="shared" si="2"/>
        <v>11332</v>
      </c>
      <c r="L30" s="55">
        <f>K30/人口統計!D12</f>
        <v>0.23193270431240917</v>
      </c>
    </row>
    <row r="31" spans="1:12" ht="20.100000000000001" customHeight="1" thickBot="1" x14ac:dyDescent="0.2">
      <c r="B31" s="195" t="s">
        <v>25</v>
      </c>
      <c r="C31" s="196"/>
      <c r="D31" s="45">
        <v>539</v>
      </c>
      <c r="E31" s="46">
        <v>390</v>
      </c>
      <c r="F31" s="46">
        <v>756</v>
      </c>
      <c r="G31" s="46">
        <v>418</v>
      </c>
      <c r="H31" s="46">
        <v>354</v>
      </c>
      <c r="I31" s="46">
        <v>536</v>
      </c>
      <c r="J31" s="45">
        <v>357</v>
      </c>
      <c r="K31" s="47">
        <f t="shared" si="2"/>
        <v>3350</v>
      </c>
      <c r="L31" s="59">
        <f>K31/人口統計!D13</f>
        <v>0.16425594508457955</v>
      </c>
    </row>
    <row r="32" spans="1:12" ht="20.100000000000001" customHeight="1" thickTop="1" x14ac:dyDescent="0.15">
      <c r="B32" s="187" t="s">
        <v>50</v>
      </c>
      <c r="C32" s="188"/>
      <c r="D32" s="35">
        <f>SUM(D24:D31)</f>
        <v>7602</v>
      </c>
      <c r="E32" s="34">
        <f t="shared" ref="E32:J32" si="3">SUM(E24:E31)</f>
        <v>5179</v>
      </c>
      <c r="F32" s="34">
        <f t="shared" si="3"/>
        <v>8550</v>
      </c>
      <c r="G32" s="34">
        <f t="shared" si="3"/>
        <v>5157</v>
      </c>
      <c r="H32" s="34">
        <f t="shared" si="3"/>
        <v>4343</v>
      </c>
      <c r="I32" s="34">
        <f t="shared" si="3"/>
        <v>5353</v>
      </c>
      <c r="J32" s="35">
        <f t="shared" si="3"/>
        <v>3200</v>
      </c>
      <c r="K32" s="54">
        <f>SUM(K24:K31)</f>
        <v>39384</v>
      </c>
      <c r="L32" s="60">
        <f>K32/人口統計!D5</f>
        <v>0.18275298834360382</v>
      </c>
    </row>
    <row r="33" spans="3:3" ht="20.100000000000001" customHeight="1" x14ac:dyDescent="0.15">
      <c r="C33" s="14" t="s">
        <v>51</v>
      </c>
    </row>
    <row r="34" spans="3:3" ht="20.100000000000001" customHeight="1" x14ac:dyDescent="0.15"/>
    <row r="35" spans="3:3" ht="20.100000000000001" customHeight="1" x14ac:dyDescent="0.15"/>
    <row r="36" spans="3:3" ht="20.100000000000001" customHeight="1" x14ac:dyDescent="0.15"/>
    <row r="37" spans="3:3" ht="20.100000000000001" customHeight="1" x14ac:dyDescent="0.15"/>
    <row r="38" spans="3:3" ht="20.100000000000001" customHeight="1" x14ac:dyDescent="0.15"/>
    <row r="39" spans="3:3" ht="20.100000000000001" customHeight="1" x14ac:dyDescent="0.15"/>
    <row r="40" spans="3:3" ht="20.100000000000001" customHeight="1" x14ac:dyDescent="0.15"/>
    <row r="41" spans="3:3" ht="20.100000000000001" customHeight="1" x14ac:dyDescent="0.15"/>
    <row r="42" spans="3:3" ht="20.100000000000001" customHeight="1" x14ac:dyDescent="0.15"/>
    <row r="43" spans="3:3" ht="20.100000000000001" customHeight="1" x14ac:dyDescent="0.15"/>
    <row r="44" spans="3:3" ht="20.100000000000001" customHeight="1" x14ac:dyDescent="0.15"/>
    <row r="45" spans="3:3" ht="20.100000000000001" customHeight="1" x14ac:dyDescent="0.15"/>
    <row r="46" spans="3:3" ht="20.100000000000001" customHeight="1" x14ac:dyDescent="0.15"/>
    <row r="47" spans="3:3" ht="20.100000000000001" customHeight="1" x14ac:dyDescent="0.15"/>
    <row r="48" spans="3:3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</sheetData>
  <mergeCells count="12">
    <mergeCell ref="B4:C4"/>
    <mergeCell ref="B8:C8"/>
    <mergeCell ref="B9:C9"/>
    <mergeCell ref="B24:C24"/>
    <mergeCell ref="B31:C31"/>
    <mergeCell ref="B32:C32"/>
    <mergeCell ref="B25:C25"/>
    <mergeCell ref="B26:C26"/>
    <mergeCell ref="B27:C27"/>
    <mergeCell ref="B28:C28"/>
    <mergeCell ref="B29:C29"/>
    <mergeCell ref="B30:C30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 x14ac:dyDescent="0.1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 x14ac:dyDescent="0.15">
      <c r="A1" s="106" t="s">
        <v>53</v>
      </c>
    </row>
    <row r="2" spans="1:19" ht="20.100000000000001" customHeight="1" x14ac:dyDescent="0.15"/>
    <row r="3" spans="1:19" ht="20.100000000000001" customHeight="1" thickBot="1" x14ac:dyDescent="0.2">
      <c r="B3" s="199"/>
      <c r="C3" s="199"/>
      <c r="D3" s="199" t="s">
        <v>122</v>
      </c>
      <c r="E3" s="199"/>
      <c r="F3" s="199" t="s">
        <v>123</v>
      </c>
      <c r="G3" s="199"/>
      <c r="H3" s="199" t="s">
        <v>124</v>
      </c>
      <c r="I3" s="199"/>
      <c r="J3" s="199" t="s">
        <v>125</v>
      </c>
      <c r="K3" s="199"/>
      <c r="N3" s="109" t="s">
        <v>101</v>
      </c>
      <c r="O3" s="110"/>
      <c r="P3" s="111"/>
      <c r="Q3" s="61" t="s">
        <v>102</v>
      </c>
      <c r="R3" s="90" t="s">
        <v>103</v>
      </c>
      <c r="S3" s="90" t="s">
        <v>104</v>
      </c>
    </row>
    <row r="4" spans="1:19" ht="33" customHeight="1" thickTop="1" thickBot="1" x14ac:dyDescent="0.2">
      <c r="B4" s="201"/>
      <c r="C4" s="201"/>
      <c r="D4" s="145" t="s">
        <v>127</v>
      </c>
      <c r="E4" s="146" t="s">
        <v>128</v>
      </c>
      <c r="F4" s="147" t="s">
        <v>127</v>
      </c>
      <c r="G4" s="148" t="s">
        <v>128</v>
      </c>
      <c r="H4" s="145" t="s">
        <v>127</v>
      </c>
      <c r="I4" s="146" t="s">
        <v>128</v>
      </c>
      <c r="J4" s="147" t="s">
        <v>127</v>
      </c>
      <c r="K4" s="148" t="s">
        <v>128</v>
      </c>
      <c r="N4" s="140"/>
      <c r="O4" s="85"/>
      <c r="P4" s="141"/>
      <c r="Q4" s="142"/>
      <c r="R4" s="143"/>
      <c r="S4" s="143"/>
    </row>
    <row r="5" spans="1:19" ht="20.100000000000001" customHeight="1" thickTop="1" x14ac:dyDescent="0.15">
      <c r="B5" s="200" t="s">
        <v>114</v>
      </c>
      <c r="C5" s="200"/>
      <c r="D5" s="150">
        <v>5219</v>
      </c>
      <c r="E5" s="149">
        <v>285615.79000000004</v>
      </c>
      <c r="F5" s="151">
        <v>1448</v>
      </c>
      <c r="G5" s="152">
        <v>28575.600000000006</v>
      </c>
      <c r="H5" s="150">
        <v>325</v>
      </c>
      <c r="I5" s="149">
        <v>77715.850000000006</v>
      </c>
      <c r="J5" s="151">
        <v>1124</v>
      </c>
      <c r="K5" s="152">
        <v>339580.1100000001</v>
      </c>
      <c r="M5" s="162">
        <f>Q5+Q7</f>
        <v>38086</v>
      </c>
      <c r="N5" s="121" t="s">
        <v>108</v>
      </c>
      <c r="O5" s="122"/>
      <c r="P5" s="134"/>
      <c r="Q5" s="123">
        <v>30622</v>
      </c>
      <c r="R5" s="124">
        <v>1873133.7299999993</v>
      </c>
      <c r="S5" s="124">
        <f>R5/Q5*100</f>
        <v>6116.95424857945</v>
      </c>
    </row>
    <row r="6" spans="1:19" ht="20.100000000000001" customHeight="1" x14ac:dyDescent="0.15">
      <c r="B6" s="197" t="s">
        <v>115</v>
      </c>
      <c r="C6" s="197"/>
      <c r="D6" s="153">
        <v>4655</v>
      </c>
      <c r="E6" s="154">
        <v>280093.24000000005</v>
      </c>
      <c r="F6" s="155">
        <v>1283</v>
      </c>
      <c r="G6" s="156">
        <v>22909.249999999996</v>
      </c>
      <c r="H6" s="153">
        <v>245</v>
      </c>
      <c r="I6" s="154">
        <v>57284.77</v>
      </c>
      <c r="J6" s="155">
        <v>928</v>
      </c>
      <c r="K6" s="156">
        <v>262457.76</v>
      </c>
      <c r="M6" s="58"/>
      <c r="N6" s="125"/>
      <c r="O6" s="94" t="s">
        <v>105</v>
      </c>
      <c r="P6" s="107"/>
      <c r="Q6" s="98">
        <f>Q5/Q$13</f>
        <v>0.63614267611193054</v>
      </c>
      <c r="R6" s="99">
        <f>R5/R$13</f>
        <v>0.39910914332461411</v>
      </c>
      <c r="S6" s="100" t="s">
        <v>107</v>
      </c>
    </row>
    <row r="7" spans="1:19" ht="20.100000000000001" customHeight="1" x14ac:dyDescent="0.15">
      <c r="B7" s="197" t="s">
        <v>116</v>
      </c>
      <c r="C7" s="197"/>
      <c r="D7" s="153">
        <v>2901</v>
      </c>
      <c r="E7" s="154">
        <v>180799.37000000005</v>
      </c>
      <c r="F7" s="155">
        <v>852</v>
      </c>
      <c r="G7" s="156">
        <v>15449.989999999998</v>
      </c>
      <c r="H7" s="153">
        <v>353</v>
      </c>
      <c r="I7" s="154">
        <v>90364.470000000016</v>
      </c>
      <c r="J7" s="155">
        <v>641</v>
      </c>
      <c r="K7" s="156">
        <v>189926.53999999998</v>
      </c>
      <c r="M7" s="58"/>
      <c r="N7" s="126" t="s">
        <v>109</v>
      </c>
      <c r="O7" s="127"/>
      <c r="P7" s="135"/>
      <c r="Q7" s="128">
        <v>7464</v>
      </c>
      <c r="R7" s="129">
        <v>140216.43000000005</v>
      </c>
      <c r="S7" s="129">
        <f>R7/Q7*100</f>
        <v>1878.5695337620584</v>
      </c>
    </row>
    <row r="8" spans="1:19" ht="20.100000000000001" customHeight="1" x14ac:dyDescent="0.15">
      <c r="B8" s="197" t="s">
        <v>117</v>
      </c>
      <c r="C8" s="197"/>
      <c r="D8" s="153">
        <v>1174</v>
      </c>
      <c r="E8" s="154">
        <v>72450.159999999989</v>
      </c>
      <c r="F8" s="155">
        <v>266</v>
      </c>
      <c r="G8" s="156">
        <v>4872.03</v>
      </c>
      <c r="H8" s="153">
        <v>50</v>
      </c>
      <c r="I8" s="154">
        <v>13050.74</v>
      </c>
      <c r="J8" s="155">
        <v>351</v>
      </c>
      <c r="K8" s="156">
        <v>99169.32</v>
      </c>
      <c r="L8" s="89"/>
      <c r="M8" s="88"/>
      <c r="N8" s="130"/>
      <c r="O8" s="94" t="s">
        <v>105</v>
      </c>
      <c r="P8" s="107"/>
      <c r="Q8" s="98">
        <f>Q7/Q$13</f>
        <v>0.15505744022269771</v>
      </c>
      <c r="R8" s="99">
        <f>R7/R$13</f>
        <v>2.9875955123255273E-2</v>
      </c>
      <c r="S8" s="100" t="s">
        <v>106</v>
      </c>
    </row>
    <row r="9" spans="1:19" ht="20.100000000000001" customHeight="1" x14ac:dyDescent="0.15">
      <c r="B9" s="197" t="s">
        <v>118</v>
      </c>
      <c r="C9" s="197"/>
      <c r="D9" s="153">
        <v>1745</v>
      </c>
      <c r="E9" s="154">
        <v>118595.86</v>
      </c>
      <c r="F9" s="155">
        <v>422</v>
      </c>
      <c r="G9" s="156">
        <v>8619.7899999999991</v>
      </c>
      <c r="H9" s="153">
        <v>251</v>
      </c>
      <c r="I9" s="154">
        <v>54069.21</v>
      </c>
      <c r="J9" s="155">
        <v>398</v>
      </c>
      <c r="K9" s="156">
        <v>112865.67000000001</v>
      </c>
      <c r="L9" s="89"/>
      <c r="M9" s="88"/>
      <c r="N9" s="126" t="s">
        <v>110</v>
      </c>
      <c r="O9" s="127"/>
      <c r="P9" s="135"/>
      <c r="Q9" s="128">
        <v>3051</v>
      </c>
      <c r="R9" s="129">
        <v>708113.52000000037</v>
      </c>
      <c r="S9" s="129">
        <f>R9/Q9*100</f>
        <v>23209.22713864308</v>
      </c>
    </row>
    <row r="10" spans="1:19" ht="20.100000000000001" customHeight="1" x14ac:dyDescent="0.15">
      <c r="B10" s="197" t="s">
        <v>119</v>
      </c>
      <c r="C10" s="197"/>
      <c r="D10" s="153">
        <v>3767</v>
      </c>
      <c r="E10" s="154">
        <v>248950.59999999992</v>
      </c>
      <c r="F10" s="155">
        <v>606</v>
      </c>
      <c r="G10" s="156">
        <v>12190.489999999998</v>
      </c>
      <c r="H10" s="153">
        <v>503</v>
      </c>
      <c r="I10" s="154">
        <v>112992.77999999998</v>
      </c>
      <c r="J10" s="155">
        <v>995</v>
      </c>
      <c r="K10" s="156">
        <v>279630.10000000003</v>
      </c>
      <c r="L10" s="89"/>
      <c r="M10" s="88"/>
      <c r="N10" s="95"/>
      <c r="O10" s="94" t="s">
        <v>105</v>
      </c>
      <c r="P10" s="107"/>
      <c r="Q10" s="98">
        <f>Q9/Q$13</f>
        <v>6.3381598354695978E-2</v>
      </c>
      <c r="R10" s="99">
        <f>R9/R$13</f>
        <v>0.15087795164725223</v>
      </c>
      <c r="S10" s="100" t="s">
        <v>106</v>
      </c>
    </row>
    <row r="11" spans="1:19" ht="20.100000000000001" customHeight="1" x14ac:dyDescent="0.15">
      <c r="B11" s="197" t="s">
        <v>120</v>
      </c>
      <c r="C11" s="197"/>
      <c r="D11" s="153">
        <v>8643</v>
      </c>
      <c r="E11" s="154">
        <v>516288.89000000013</v>
      </c>
      <c r="F11" s="155">
        <v>1929</v>
      </c>
      <c r="G11" s="156">
        <v>35236.94</v>
      </c>
      <c r="H11" s="153">
        <v>1075</v>
      </c>
      <c r="I11" s="154">
        <v>250443.06999999998</v>
      </c>
      <c r="J11" s="155">
        <v>1765</v>
      </c>
      <c r="K11" s="156">
        <v>465110.39999999997</v>
      </c>
      <c r="L11" s="89"/>
      <c r="M11" s="88"/>
      <c r="N11" s="126" t="s">
        <v>111</v>
      </c>
      <c r="O11" s="127"/>
      <c r="P11" s="135"/>
      <c r="Q11" s="101">
        <v>7000</v>
      </c>
      <c r="R11" s="102">
        <v>1971823.2599999998</v>
      </c>
      <c r="S11" s="102">
        <f>R11/Q11*100</f>
        <v>28168.903714285709</v>
      </c>
    </row>
    <row r="12" spans="1:19" ht="20.100000000000001" customHeight="1" thickBot="1" x14ac:dyDescent="0.2">
      <c r="B12" s="198" t="s">
        <v>121</v>
      </c>
      <c r="C12" s="198"/>
      <c r="D12" s="157">
        <v>2518</v>
      </c>
      <c r="E12" s="158">
        <v>170339.82</v>
      </c>
      <c r="F12" s="159">
        <v>658</v>
      </c>
      <c r="G12" s="160">
        <v>12362.34</v>
      </c>
      <c r="H12" s="157">
        <v>249</v>
      </c>
      <c r="I12" s="158">
        <v>52192.62999999999</v>
      </c>
      <c r="J12" s="159">
        <v>798</v>
      </c>
      <c r="K12" s="160">
        <v>223083.36</v>
      </c>
      <c r="L12" s="89"/>
      <c r="M12" s="88"/>
      <c r="N12" s="125"/>
      <c r="O12" s="84" t="s">
        <v>105</v>
      </c>
      <c r="P12" s="108"/>
      <c r="Q12" s="103">
        <f>Q11/Q$13</f>
        <v>0.14541828531067577</v>
      </c>
      <c r="R12" s="104">
        <f>R11/R$13</f>
        <v>0.42013694990487838</v>
      </c>
      <c r="S12" s="105" t="s">
        <v>106</v>
      </c>
    </row>
    <row r="13" spans="1:19" ht="20.100000000000001" customHeight="1" thickTop="1" x14ac:dyDescent="0.15">
      <c r="B13" s="161" t="s">
        <v>126</v>
      </c>
      <c r="C13" s="161"/>
      <c r="D13" s="150">
        <v>30622</v>
      </c>
      <c r="E13" s="149">
        <v>1873133.7299999993</v>
      </c>
      <c r="F13" s="151">
        <v>7464</v>
      </c>
      <c r="G13" s="152">
        <v>140216.43000000005</v>
      </c>
      <c r="H13" s="150">
        <v>3051</v>
      </c>
      <c r="I13" s="149">
        <v>708113.52000000037</v>
      </c>
      <c r="J13" s="151">
        <v>7000</v>
      </c>
      <c r="K13" s="152">
        <v>1971823.2599999998</v>
      </c>
      <c r="M13" s="58"/>
      <c r="N13" s="131" t="s">
        <v>112</v>
      </c>
      <c r="O13" s="132"/>
      <c r="P13" s="133"/>
      <c r="Q13" s="96">
        <f>Q5+Q7+Q9+Q11</f>
        <v>48137</v>
      </c>
      <c r="R13" s="97">
        <f>R5+R7+R9+R11</f>
        <v>4693286.9399999995</v>
      </c>
      <c r="S13" s="97">
        <f>R13/Q13*100</f>
        <v>9749.853418368406</v>
      </c>
    </row>
    <row r="14" spans="1:19" ht="20.100000000000001" customHeight="1" x14ac:dyDescent="0.15">
      <c r="N14" s="130"/>
      <c r="O14" s="94" t="s">
        <v>105</v>
      </c>
      <c r="P14" s="107"/>
      <c r="Q14" s="98">
        <f>Q13/Q$13</f>
        <v>1</v>
      </c>
      <c r="R14" s="99">
        <f>R13/R$13</f>
        <v>1</v>
      </c>
      <c r="S14" s="100" t="s">
        <v>106</v>
      </c>
    </row>
    <row r="15" spans="1:19" ht="20.100000000000001" customHeight="1" x14ac:dyDescent="0.15">
      <c r="B15" s="91"/>
      <c r="C15" s="85"/>
      <c r="D15" s="85"/>
      <c r="E15" s="92"/>
      <c r="F15" s="92"/>
      <c r="G15" s="93"/>
      <c r="N15" s="14" t="s">
        <v>129</v>
      </c>
      <c r="O15" s="14" t="s">
        <v>130</v>
      </c>
      <c r="P15" s="14" t="s">
        <v>131</v>
      </c>
      <c r="Q15" s="14" t="s">
        <v>132</v>
      </c>
    </row>
    <row r="16" spans="1:19" ht="20.100000000000001" customHeight="1" x14ac:dyDescent="0.15">
      <c r="M16" s="14" t="s">
        <v>133</v>
      </c>
      <c r="N16" s="58">
        <f>D5/(D5+F5+H5+J5)</f>
        <v>0.64305076392311489</v>
      </c>
      <c r="O16" s="58">
        <f>F5/(D5+F5+H5+J5)</f>
        <v>0.17841301133563331</v>
      </c>
      <c r="P16" s="58">
        <f>H5/(D5+F5+H5+J5)</f>
        <v>4.004435682602267E-2</v>
      </c>
      <c r="Q16" s="58">
        <f>J5/(D5+F5+H5+J5)</f>
        <v>0.13849186791522919</v>
      </c>
    </row>
    <row r="17" spans="13:17" ht="20.100000000000001" customHeight="1" x14ac:dyDescent="0.15">
      <c r="M17" s="14" t="s">
        <v>134</v>
      </c>
      <c r="N17" s="58">
        <f t="shared" ref="N17:N23" si="0">D6/(D6+F6+H6+J6)</f>
        <v>0.65461960343130365</v>
      </c>
      <c r="O17" s="58">
        <f t="shared" ref="O17:O23" si="1">F6/(D6+F6+H6+J6)</f>
        <v>0.18042469413584586</v>
      </c>
      <c r="P17" s="58">
        <f t="shared" ref="P17:P23" si="2">H6/(D6+F6+H6+J6)</f>
        <v>3.4453663338489662E-2</v>
      </c>
      <c r="Q17" s="58">
        <f t="shared" ref="Q17:Q23" si="3">J6/(D6+F6+H6+J6)</f>
        <v>0.13050203909436084</v>
      </c>
    </row>
    <row r="18" spans="13:17" ht="20.100000000000001" customHeight="1" x14ac:dyDescent="0.15">
      <c r="M18" s="14" t="s">
        <v>135</v>
      </c>
      <c r="N18" s="58">
        <f t="shared" si="0"/>
        <v>0.61112281440910043</v>
      </c>
      <c r="O18" s="58">
        <f t="shared" si="1"/>
        <v>0.17948177796503054</v>
      </c>
      <c r="P18" s="58">
        <f t="shared" si="2"/>
        <v>7.4362755424478622E-2</v>
      </c>
      <c r="Q18" s="58">
        <f t="shared" si="3"/>
        <v>0.13503265220139035</v>
      </c>
    </row>
    <row r="19" spans="13:17" ht="20.100000000000001" customHeight="1" x14ac:dyDescent="0.15">
      <c r="M19" s="14" t="s">
        <v>136</v>
      </c>
      <c r="N19" s="58">
        <f t="shared" si="0"/>
        <v>0.63769690385659972</v>
      </c>
      <c r="O19" s="58">
        <f t="shared" si="1"/>
        <v>0.14448669201520911</v>
      </c>
      <c r="P19" s="58">
        <f t="shared" si="2"/>
        <v>2.7159152634437807E-2</v>
      </c>
      <c r="Q19" s="58">
        <f t="shared" si="3"/>
        <v>0.1906572514937534</v>
      </c>
    </row>
    <row r="20" spans="13:17" ht="20.100000000000001" customHeight="1" x14ac:dyDescent="0.15">
      <c r="M20" s="14" t="s">
        <v>137</v>
      </c>
      <c r="N20" s="58">
        <f t="shared" si="0"/>
        <v>0.61967329545454541</v>
      </c>
      <c r="O20" s="58">
        <f t="shared" si="1"/>
        <v>0.14985795454545456</v>
      </c>
      <c r="P20" s="58">
        <f t="shared" si="2"/>
        <v>8.9133522727272721E-2</v>
      </c>
      <c r="Q20" s="58">
        <f t="shared" si="3"/>
        <v>0.14133522727272727</v>
      </c>
    </row>
    <row r="21" spans="13:17" ht="20.100000000000001" customHeight="1" x14ac:dyDescent="0.15">
      <c r="M21" s="14" t="s">
        <v>138</v>
      </c>
      <c r="N21" s="58">
        <f t="shared" si="0"/>
        <v>0.64162834270141378</v>
      </c>
      <c r="O21" s="58">
        <f t="shared" si="1"/>
        <v>0.10321921308124681</v>
      </c>
      <c r="P21" s="58">
        <f t="shared" si="2"/>
        <v>8.5675353432123999E-2</v>
      </c>
      <c r="Q21" s="58">
        <f t="shared" si="3"/>
        <v>0.16947709078521547</v>
      </c>
    </row>
    <row r="22" spans="13:17" ht="20.100000000000001" customHeight="1" x14ac:dyDescent="0.15">
      <c r="M22" s="14" t="s">
        <v>139</v>
      </c>
      <c r="N22" s="58">
        <f t="shared" si="0"/>
        <v>0.64442290486131826</v>
      </c>
      <c r="O22" s="58">
        <f t="shared" si="1"/>
        <v>0.14382642409782284</v>
      </c>
      <c r="P22" s="58">
        <f t="shared" si="2"/>
        <v>8.0152102594691327E-2</v>
      </c>
      <c r="Q22" s="58">
        <f t="shared" si="3"/>
        <v>0.1315985684461676</v>
      </c>
    </row>
    <row r="23" spans="13:17" ht="20.100000000000001" customHeight="1" x14ac:dyDescent="0.15">
      <c r="M23" s="14" t="s">
        <v>140</v>
      </c>
      <c r="N23" s="58">
        <f t="shared" si="0"/>
        <v>0.5962585839450627</v>
      </c>
      <c r="O23" s="58">
        <f t="shared" si="1"/>
        <v>0.15581340279422212</v>
      </c>
      <c r="P23" s="58">
        <f t="shared" si="2"/>
        <v>5.8962822637935119E-2</v>
      </c>
      <c r="Q23" s="58">
        <f t="shared" si="3"/>
        <v>0.18896519062278003</v>
      </c>
    </row>
    <row r="24" spans="13:17" ht="20.100000000000001" customHeight="1" x14ac:dyDescent="0.15">
      <c r="M24" s="14" t="s">
        <v>141</v>
      </c>
      <c r="N24" s="58">
        <f t="shared" ref="N24" si="4">D13/(D13+F13+H13+J13)</f>
        <v>0.63614267611193054</v>
      </c>
      <c r="O24" s="58">
        <f t="shared" ref="O24" si="5">F13/(D13+F13+H13+J13)</f>
        <v>0.15505744022269771</v>
      </c>
      <c r="P24" s="58">
        <f t="shared" ref="P24" si="6">H13/(D13+F13+H13+J13)</f>
        <v>6.3381598354695978E-2</v>
      </c>
      <c r="Q24" s="58">
        <f t="shared" ref="Q24" si="7">J13/(D13+F13+H13+J13)</f>
        <v>0.14541828531067577</v>
      </c>
    </row>
    <row r="25" spans="13:17" ht="20.100000000000001" customHeight="1" x14ac:dyDescent="0.15"/>
    <row r="26" spans="13:17" ht="20.100000000000001" customHeight="1" x14ac:dyDescent="0.15"/>
    <row r="27" spans="13:17" ht="20.100000000000001" customHeight="1" x14ac:dyDescent="0.15"/>
    <row r="28" spans="13:17" ht="20.100000000000001" customHeight="1" x14ac:dyDescent="0.15">
      <c r="N28" s="14" t="s">
        <v>129</v>
      </c>
      <c r="O28" s="14" t="s">
        <v>130</v>
      </c>
      <c r="P28" s="14" t="s">
        <v>131</v>
      </c>
      <c r="Q28" s="14" t="s">
        <v>132</v>
      </c>
    </row>
    <row r="29" spans="13:17" ht="20.100000000000001" customHeight="1" x14ac:dyDescent="0.15">
      <c r="M29" s="14" t="s">
        <v>133</v>
      </c>
      <c r="N29" s="58">
        <f>E5/(E5+G5+I5+K5)</f>
        <v>0.39045896009001385</v>
      </c>
      <c r="O29" s="58">
        <f>G5/(E5+G5+I5+K5)</f>
        <v>3.9065063804589378E-2</v>
      </c>
      <c r="P29" s="58">
        <f>I5/(E5+G5+I5+K5)</f>
        <v>0.10624360079501033</v>
      </c>
      <c r="Q29" s="58">
        <f>K5/(E5+G5+I5+K5)</f>
        <v>0.46423237531038652</v>
      </c>
    </row>
    <row r="30" spans="13:17" ht="20.100000000000001" customHeight="1" x14ac:dyDescent="0.15">
      <c r="M30" s="14" t="s">
        <v>134</v>
      </c>
      <c r="N30" s="58">
        <f t="shared" ref="N30:N37" si="8">E6/(E6+G6+I6+K6)</f>
        <v>0.44977194679132088</v>
      </c>
      <c r="O30" s="58">
        <f t="shared" ref="O30:O37" si="9">G6/(E6+G6+I6+K6)</f>
        <v>3.6787528224633569E-2</v>
      </c>
      <c r="P30" s="58">
        <f t="shared" ref="P30:P37" si="10">I6/(E6+G6+I6+K6)</f>
        <v>9.198752002866277E-2</v>
      </c>
      <c r="Q30" s="58">
        <f t="shared" ref="Q30:Q37" si="11">K6/(E6+G6+I6+K6)</f>
        <v>0.42145300495538285</v>
      </c>
    </row>
    <row r="31" spans="13:17" ht="20.100000000000001" customHeight="1" x14ac:dyDescent="0.15">
      <c r="M31" s="14" t="s">
        <v>135</v>
      </c>
      <c r="N31" s="58">
        <f t="shared" si="8"/>
        <v>0.37939990267771023</v>
      </c>
      <c r="O31" s="58">
        <f t="shared" si="9"/>
        <v>3.2421156679758312E-2</v>
      </c>
      <c r="P31" s="58">
        <f t="shared" si="10"/>
        <v>0.18962605413681952</v>
      </c>
      <c r="Q31" s="58">
        <f t="shared" si="11"/>
        <v>0.39855288650571191</v>
      </c>
    </row>
    <row r="32" spans="13:17" ht="20.100000000000001" customHeight="1" x14ac:dyDescent="0.15">
      <c r="M32" s="14" t="s">
        <v>136</v>
      </c>
      <c r="N32" s="58">
        <f t="shared" si="8"/>
        <v>0.38223752224108337</v>
      </c>
      <c r="O32" s="58">
        <f t="shared" si="9"/>
        <v>2.5704189962923833E-2</v>
      </c>
      <c r="P32" s="58">
        <f t="shared" si="10"/>
        <v>6.8853989018279563E-2</v>
      </c>
      <c r="Q32" s="58">
        <f t="shared" si="11"/>
        <v>0.52320429877771324</v>
      </c>
    </row>
    <row r="33" spans="13:17" ht="20.100000000000001" customHeight="1" x14ac:dyDescent="0.15">
      <c r="M33" s="14" t="s">
        <v>137</v>
      </c>
      <c r="N33" s="58">
        <f t="shared" si="8"/>
        <v>0.40318084757487938</v>
      </c>
      <c r="O33" s="58">
        <f t="shared" si="9"/>
        <v>2.9304009753101577E-2</v>
      </c>
      <c r="P33" s="58">
        <f t="shared" si="10"/>
        <v>0.18381476314185119</v>
      </c>
      <c r="Q33" s="58">
        <f t="shared" si="11"/>
        <v>0.38370037953016778</v>
      </c>
    </row>
    <row r="34" spans="13:17" ht="20.100000000000001" customHeight="1" x14ac:dyDescent="0.15">
      <c r="M34" s="14" t="s">
        <v>138</v>
      </c>
      <c r="N34" s="58">
        <f t="shared" si="8"/>
        <v>0.38079583981968285</v>
      </c>
      <c r="O34" s="58">
        <f t="shared" si="9"/>
        <v>1.8646622572363537E-2</v>
      </c>
      <c r="P34" s="58">
        <f t="shared" si="10"/>
        <v>0.17283421109915248</v>
      </c>
      <c r="Q34" s="58">
        <f t="shared" si="11"/>
        <v>0.42772332650880113</v>
      </c>
    </row>
    <row r="35" spans="13:17" ht="20.100000000000001" customHeight="1" x14ac:dyDescent="0.15">
      <c r="M35" s="14" t="s">
        <v>139</v>
      </c>
      <c r="N35" s="58">
        <f t="shared" si="8"/>
        <v>0.40746375542556817</v>
      </c>
      <c r="O35" s="58">
        <f t="shared" si="9"/>
        <v>2.7809577506317087E-2</v>
      </c>
      <c r="P35" s="58">
        <f t="shared" si="10"/>
        <v>0.19765382482375016</v>
      </c>
      <c r="Q35" s="58">
        <f t="shared" si="11"/>
        <v>0.36707284224436459</v>
      </c>
    </row>
    <row r="36" spans="13:17" ht="20.100000000000001" customHeight="1" x14ac:dyDescent="0.15">
      <c r="M36" s="14" t="s">
        <v>140</v>
      </c>
      <c r="N36" s="58">
        <f t="shared" si="8"/>
        <v>0.37193874860623816</v>
      </c>
      <c r="O36" s="58">
        <f t="shared" si="9"/>
        <v>2.6993296514255104E-2</v>
      </c>
      <c r="P36" s="58">
        <f t="shared" si="10"/>
        <v>0.11396314431157904</v>
      </c>
      <c r="Q36" s="58">
        <f t="shared" si="11"/>
        <v>0.48710481056792776</v>
      </c>
    </row>
    <row r="37" spans="13:17" ht="20.100000000000001" customHeight="1" x14ac:dyDescent="0.15">
      <c r="M37" s="14" t="s">
        <v>141</v>
      </c>
      <c r="N37" s="58">
        <f t="shared" si="8"/>
        <v>0.39910914332461411</v>
      </c>
      <c r="O37" s="58">
        <f t="shared" si="9"/>
        <v>2.9875955123255273E-2</v>
      </c>
      <c r="P37" s="58">
        <f t="shared" si="10"/>
        <v>0.15087795164725223</v>
      </c>
      <c r="Q37" s="58">
        <f t="shared" si="11"/>
        <v>0.42013694990487838</v>
      </c>
    </row>
    <row r="38" spans="13:17" ht="20.100000000000001" customHeight="1" x14ac:dyDescent="0.15"/>
    <row r="39" spans="13:17" ht="20.100000000000001" customHeight="1" x14ac:dyDescent="0.15"/>
    <row r="40" spans="13:17" ht="20.100000000000001" customHeight="1" x14ac:dyDescent="0.15"/>
    <row r="41" spans="13:17" ht="20.100000000000001" customHeight="1" x14ac:dyDescent="0.15"/>
    <row r="42" spans="13:17" ht="20.100000000000001" customHeight="1" x14ac:dyDescent="0.15"/>
    <row r="43" spans="13:17" ht="20.100000000000001" customHeight="1" x14ac:dyDescent="0.15"/>
    <row r="44" spans="13:17" ht="20.100000000000001" customHeight="1" x14ac:dyDescent="0.15"/>
    <row r="45" spans="13:17" ht="20.100000000000001" customHeight="1" x14ac:dyDescent="0.15"/>
    <row r="46" spans="13:17" ht="20.100000000000001" customHeight="1" x14ac:dyDescent="0.15"/>
    <row r="47" spans="13:17" ht="20.100000000000001" customHeight="1" x14ac:dyDescent="0.15"/>
    <row r="48" spans="13:17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spans="4:11" ht="20.100000000000001" customHeight="1" x14ac:dyDescent="0.15"/>
    <row r="98" spans="4:11" ht="20.100000000000001" customHeight="1" x14ac:dyDescent="0.15"/>
    <row r="99" spans="4:11" ht="20.100000000000001" customHeight="1" x14ac:dyDescent="0.15"/>
    <row r="100" spans="4:11" ht="20.100000000000001" customHeight="1" x14ac:dyDescent="0.15"/>
    <row r="101" spans="4:11" ht="20.100000000000001" customHeight="1" x14ac:dyDescent="0.15"/>
    <row r="102" spans="4:11" ht="20.100000000000001" customHeight="1" x14ac:dyDescent="0.15"/>
    <row r="103" spans="4:11" ht="20.100000000000001" customHeight="1" x14ac:dyDescent="0.15"/>
    <row r="104" spans="4:11" ht="20.100000000000001" customHeight="1" x14ac:dyDescent="0.15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 x14ac:dyDescent="0.15"/>
    <row r="106" spans="4:11" ht="20.100000000000001" customHeight="1" x14ac:dyDescent="0.15"/>
    <row r="107" spans="4:11" ht="20.100000000000001" customHeight="1" x14ac:dyDescent="0.15"/>
    <row r="108" spans="4:11" ht="20.100000000000001" customHeight="1" x14ac:dyDescent="0.15"/>
    <row r="109" spans="4:11" ht="20.100000000000001" customHeight="1" x14ac:dyDescent="0.15"/>
  </sheetData>
  <mergeCells count="13">
    <mergeCell ref="F3:G3"/>
    <mergeCell ref="H3:I3"/>
    <mergeCell ref="J3:K3"/>
    <mergeCell ref="B3:C4"/>
    <mergeCell ref="B9:C9"/>
    <mergeCell ref="B10:C10"/>
    <mergeCell ref="B11:C11"/>
    <mergeCell ref="B12:C12"/>
    <mergeCell ref="D3:E3"/>
    <mergeCell ref="B5:C5"/>
    <mergeCell ref="B6:C6"/>
    <mergeCell ref="B7:C7"/>
    <mergeCell ref="B8:C8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101"/>
  <sheetViews>
    <sheetView zoomScaleNormal="100" workbookViewId="0"/>
  </sheetViews>
  <sheetFormatPr defaultRowHeight="13.5" x14ac:dyDescent="0.1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 x14ac:dyDescent="0.15">
      <c r="A1" s="106" t="s">
        <v>99</v>
      </c>
    </row>
    <row r="2" spans="1:14" s="14" customFormat="1" ht="20.100000000000001" customHeight="1" x14ac:dyDescent="0.15"/>
    <row r="3" spans="1:14" s="14" customFormat="1" ht="20.100000000000001" customHeight="1" x14ac:dyDescent="0.15">
      <c r="B3" s="185" t="s">
        <v>54</v>
      </c>
      <c r="C3" s="215"/>
      <c r="D3" s="216"/>
      <c r="E3" s="219" t="s">
        <v>52</v>
      </c>
      <c r="F3" s="206" t="s">
        <v>100</v>
      </c>
      <c r="G3" s="219" t="s">
        <v>57</v>
      </c>
      <c r="H3" s="206" t="s">
        <v>100</v>
      </c>
    </row>
    <row r="4" spans="1:14" s="14" customFormat="1" ht="20.100000000000001" customHeight="1" thickBot="1" x14ac:dyDescent="0.2">
      <c r="B4" s="186"/>
      <c r="C4" s="217"/>
      <c r="D4" s="218"/>
      <c r="E4" s="220"/>
      <c r="F4" s="207"/>
      <c r="G4" s="220"/>
      <c r="H4" s="207"/>
      <c r="N4" s="24"/>
    </row>
    <row r="5" spans="1:14" s="14" customFormat="1" ht="20.100000000000001" customHeight="1" thickTop="1" x14ac:dyDescent="0.15">
      <c r="B5" s="208" t="s">
        <v>69</v>
      </c>
      <c r="C5" s="211" t="s">
        <v>3</v>
      </c>
      <c r="D5" s="212"/>
      <c r="E5" s="163">
        <v>4980</v>
      </c>
      <c r="F5" s="164">
        <f>E5/SUM(E$5:E$15)</f>
        <v>0.16262817582130495</v>
      </c>
      <c r="G5" s="165">
        <v>282286.38000000006</v>
      </c>
      <c r="H5" s="166">
        <f>G5/SUM(G$5:G$15)</f>
        <v>0.15070273706512136</v>
      </c>
      <c r="N5" s="24"/>
    </row>
    <row r="6" spans="1:14" s="14" customFormat="1" ht="20.100000000000001" customHeight="1" x14ac:dyDescent="0.15">
      <c r="B6" s="209"/>
      <c r="C6" s="213" t="s">
        <v>8</v>
      </c>
      <c r="D6" s="214"/>
      <c r="E6" s="167">
        <v>189</v>
      </c>
      <c r="F6" s="168">
        <f>E6/SUM(E$5:E$15)</f>
        <v>6.172033178760368E-3</v>
      </c>
      <c r="G6" s="169">
        <v>13489.079999999996</v>
      </c>
      <c r="H6" s="170">
        <f>G6/SUM(G$5:G$15)</f>
        <v>7.2013438143575543E-3</v>
      </c>
      <c r="N6" s="24"/>
    </row>
    <row r="7" spans="1:14" s="14" customFormat="1" ht="20.100000000000001" customHeight="1" x14ac:dyDescent="0.15">
      <c r="B7" s="209"/>
      <c r="C7" s="213" t="s">
        <v>9</v>
      </c>
      <c r="D7" s="214"/>
      <c r="E7" s="167">
        <v>1535</v>
      </c>
      <c r="F7" s="168">
        <f>E7/SUM(E$5:E$15)</f>
        <v>5.0127359414799816E-2</v>
      </c>
      <c r="G7" s="169">
        <v>72263.83</v>
      </c>
      <c r="H7" s="170">
        <f>G7/SUM(G$5:G$15)</f>
        <v>3.8579108817820493E-2</v>
      </c>
      <c r="N7" s="24"/>
    </row>
    <row r="8" spans="1:14" s="14" customFormat="1" ht="20.100000000000001" customHeight="1" x14ac:dyDescent="0.15">
      <c r="B8" s="209"/>
      <c r="C8" s="213" t="s">
        <v>10</v>
      </c>
      <c r="D8" s="214"/>
      <c r="E8" s="167">
        <v>294</v>
      </c>
      <c r="F8" s="168">
        <f>E8/SUM(E$5:E$15)</f>
        <v>9.6009405002939058E-3</v>
      </c>
      <c r="G8" s="169">
        <v>12211.649999999998</v>
      </c>
      <c r="H8" s="170">
        <f>G8/SUM(G$5:G$15)</f>
        <v>6.5193690148326973E-3</v>
      </c>
      <c r="N8" s="24"/>
    </row>
    <row r="9" spans="1:14" s="14" customFormat="1" ht="20.100000000000001" customHeight="1" x14ac:dyDescent="0.15">
      <c r="B9" s="209"/>
      <c r="C9" s="202" t="s">
        <v>71</v>
      </c>
      <c r="D9" s="203"/>
      <c r="E9" s="167">
        <v>3201</v>
      </c>
      <c r="F9" s="168">
        <f>E9/SUM(E$5:E$15)</f>
        <v>0.10453268891646529</v>
      </c>
      <c r="G9" s="169">
        <v>43618.040000000008</v>
      </c>
      <c r="H9" s="170">
        <f>G9/SUM(G$5:G$15)</f>
        <v>2.3286132378813124E-2</v>
      </c>
      <c r="N9" s="24"/>
    </row>
    <row r="10" spans="1:14" s="14" customFormat="1" ht="20.100000000000001" customHeight="1" x14ac:dyDescent="0.15">
      <c r="B10" s="209"/>
      <c r="C10" s="213" t="s">
        <v>55</v>
      </c>
      <c r="D10" s="214"/>
      <c r="E10" s="167">
        <v>6359</v>
      </c>
      <c r="F10" s="168">
        <f>E10/SUM(E$5:E$15)</f>
        <v>0.20766115864411208</v>
      </c>
      <c r="G10" s="169">
        <v>669811.02000000014</v>
      </c>
      <c r="H10" s="170">
        <f>G10/SUM(G$5:G$15)</f>
        <v>0.35758846753563078</v>
      </c>
      <c r="N10" s="24"/>
    </row>
    <row r="11" spans="1:14" s="14" customFormat="1" ht="20.100000000000001" customHeight="1" x14ac:dyDescent="0.15">
      <c r="B11" s="209"/>
      <c r="C11" s="213" t="s">
        <v>56</v>
      </c>
      <c r="D11" s="214"/>
      <c r="E11" s="167">
        <v>3282</v>
      </c>
      <c r="F11" s="168">
        <f>E11/SUM(E$5:E$15)</f>
        <v>0.10717784599307688</v>
      </c>
      <c r="G11" s="169">
        <v>289286.23</v>
      </c>
      <c r="H11" s="170">
        <f>G11/SUM(G$5:G$15)</f>
        <v>0.15443970997201567</v>
      </c>
      <c r="N11" s="24"/>
    </row>
    <row r="12" spans="1:14" s="14" customFormat="1" ht="20.100000000000001" customHeight="1" x14ac:dyDescent="0.15">
      <c r="B12" s="209"/>
      <c r="C12" s="202" t="s">
        <v>146</v>
      </c>
      <c r="D12" s="203"/>
      <c r="E12" s="167">
        <v>1348</v>
      </c>
      <c r="F12" s="168">
        <f>E12/SUM(E$5:E$15)</f>
        <v>4.4020638756449612E-2</v>
      </c>
      <c r="G12" s="169">
        <v>146762.57</v>
      </c>
      <c r="H12" s="170">
        <f>G12/SUM(G$5:G$15)</f>
        <v>7.8351357219967402E-2</v>
      </c>
      <c r="N12" s="24"/>
    </row>
    <row r="13" spans="1:14" s="14" customFormat="1" ht="20.100000000000001" customHeight="1" x14ac:dyDescent="0.15">
      <c r="B13" s="209"/>
      <c r="C13" s="202" t="s">
        <v>147</v>
      </c>
      <c r="D13" s="203"/>
      <c r="E13" s="167">
        <v>245</v>
      </c>
      <c r="F13" s="168">
        <f>E13/SUM(E$5:E$15)</f>
        <v>8.0007837502449226E-3</v>
      </c>
      <c r="G13" s="169">
        <v>17819.649999999998</v>
      </c>
      <c r="H13" s="170">
        <f>G13/SUM(G$5:G$15)</f>
        <v>9.5132823218126526E-3</v>
      </c>
      <c r="N13" s="24"/>
    </row>
    <row r="14" spans="1:14" s="14" customFormat="1" ht="20.100000000000001" customHeight="1" x14ac:dyDescent="0.15">
      <c r="B14" s="209"/>
      <c r="C14" s="202" t="s">
        <v>73</v>
      </c>
      <c r="D14" s="203"/>
      <c r="E14" s="167">
        <v>8099</v>
      </c>
      <c r="F14" s="168">
        <f>E14/SUM(E$5:E$15)</f>
        <v>0.26448305140095357</v>
      </c>
      <c r="G14" s="169">
        <v>106057.57</v>
      </c>
      <c r="H14" s="170">
        <f>G14/SUM(G$5:G$15)</f>
        <v>5.6620394102881264E-2</v>
      </c>
      <c r="N14" s="24"/>
    </row>
    <row r="15" spans="1:14" s="14" customFormat="1" ht="20.100000000000001" customHeight="1" x14ac:dyDescent="0.15">
      <c r="B15" s="210"/>
      <c r="C15" s="204" t="s">
        <v>72</v>
      </c>
      <c r="D15" s="205"/>
      <c r="E15" s="171">
        <v>1090</v>
      </c>
      <c r="F15" s="172">
        <f>E15/SUM(E$5:E$15)</f>
        <v>3.5595323623538636E-2</v>
      </c>
      <c r="G15" s="173">
        <v>219527.71000000008</v>
      </c>
      <c r="H15" s="174">
        <f>G15/SUM(G$5:G$15)</f>
        <v>0.11719809775674694</v>
      </c>
      <c r="N15" s="24"/>
    </row>
    <row r="16" spans="1:14" s="14" customFormat="1" ht="20.100000000000001" customHeight="1" x14ac:dyDescent="0.15">
      <c r="B16" s="221" t="s">
        <v>70</v>
      </c>
      <c r="C16" s="222" t="s">
        <v>84</v>
      </c>
      <c r="D16" s="223"/>
      <c r="E16" s="175">
        <v>0</v>
      </c>
      <c r="F16" s="176">
        <f>E16/SUM(E$16:E$26)</f>
        <v>0</v>
      </c>
      <c r="G16" s="177">
        <v>0</v>
      </c>
      <c r="H16" s="178">
        <f>G16/SUM(G$16:G$26)</f>
        <v>0</v>
      </c>
    </row>
    <row r="17" spans="2:8" s="14" customFormat="1" ht="20.100000000000001" customHeight="1" x14ac:dyDescent="0.15">
      <c r="B17" s="209"/>
      <c r="C17" s="202" t="s">
        <v>85</v>
      </c>
      <c r="D17" s="203"/>
      <c r="E17" s="167">
        <v>3</v>
      </c>
      <c r="F17" s="168">
        <f>E17/SUM(E$16:E$26)</f>
        <v>4.0192926045016077E-4</v>
      </c>
      <c r="G17" s="169">
        <v>196.68</v>
      </c>
      <c r="H17" s="170">
        <f>G17/SUM(G$16:G$26)</f>
        <v>1.4026886863401102E-3</v>
      </c>
    </row>
    <row r="18" spans="2:8" s="14" customFormat="1" ht="20.100000000000001" customHeight="1" x14ac:dyDescent="0.15">
      <c r="B18" s="209"/>
      <c r="C18" s="202" t="s">
        <v>86</v>
      </c>
      <c r="D18" s="203"/>
      <c r="E18" s="167">
        <v>447</v>
      </c>
      <c r="F18" s="168">
        <f>E18/SUM(E$16:E$26)</f>
        <v>5.9887459807073953E-2</v>
      </c>
      <c r="G18" s="169">
        <v>13464.820000000002</v>
      </c>
      <c r="H18" s="170">
        <f>G18/SUM(G$16:G$26)</f>
        <v>9.6028831999217232E-2</v>
      </c>
    </row>
    <row r="19" spans="2:8" s="14" customFormat="1" ht="20.100000000000001" customHeight="1" x14ac:dyDescent="0.15">
      <c r="B19" s="209"/>
      <c r="C19" s="202" t="s">
        <v>87</v>
      </c>
      <c r="D19" s="203"/>
      <c r="E19" s="167">
        <v>87</v>
      </c>
      <c r="F19" s="168">
        <f>E19/SUM(E$16:E$26)</f>
        <v>1.1655948553054662E-2</v>
      </c>
      <c r="G19" s="169">
        <v>3220.6799999999994</v>
      </c>
      <c r="H19" s="170">
        <f>G19/SUM(G$16:G$26)</f>
        <v>2.296934817125211E-2</v>
      </c>
    </row>
    <row r="20" spans="2:8" s="14" customFormat="1" ht="20.100000000000001" customHeight="1" x14ac:dyDescent="0.15">
      <c r="B20" s="209"/>
      <c r="C20" s="202" t="s">
        <v>88</v>
      </c>
      <c r="D20" s="203"/>
      <c r="E20" s="167">
        <v>365</v>
      </c>
      <c r="F20" s="168">
        <f>E20/SUM(E$16:E$26)</f>
        <v>4.8901393354769562E-2</v>
      </c>
      <c r="G20" s="169">
        <v>4525.1600000000008</v>
      </c>
      <c r="H20" s="170">
        <f>G20/SUM(G$16:G$26)</f>
        <v>3.2272680170219718E-2</v>
      </c>
    </row>
    <row r="21" spans="2:8" s="14" customFormat="1" ht="20.100000000000001" customHeight="1" x14ac:dyDescent="0.15">
      <c r="B21" s="209"/>
      <c r="C21" s="202" t="s">
        <v>89</v>
      </c>
      <c r="D21" s="203"/>
      <c r="E21" s="167">
        <v>0</v>
      </c>
      <c r="F21" s="168">
        <f>E21/SUM(E$16:E$26)</f>
        <v>0</v>
      </c>
      <c r="G21" s="169">
        <v>0</v>
      </c>
      <c r="H21" s="170">
        <f>G21/SUM(G$16:G$26)</f>
        <v>0</v>
      </c>
    </row>
    <row r="22" spans="2:8" s="14" customFormat="1" ht="20.100000000000001" customHeight="1" x14ac:dyDescent="0.15">
      <c r="B22" s="209"/>
      <c r="C22" s="202" t="s">
        <v>90</v>
      </c>
      <c r="D22" s="203"/>
      <c r="E22" s="167">
        <v>2151</v>
      </c>
      <c r="F22" s="168">
        <f>E22/SUM(E$16:E$26)</f>
        <v>0.28818327974276525</v>
      </c>
      <c r="G22" s="169">
        <v>71372.94</v>
      </c>
      <c r="H22" s="170">
        <f>G22/SUM(G$16:G$26)</f>
        <v>0.50901980602415853</v>
      </c>
    </row>
    <row r="23" spans="2:8" s="14" customFormat="1" ht="20.100000000000001" customHeight="1" x14ac:dyDescent="0.15">
      <c r="B23" s="209"/>
      <c r="C23" s="202" t="s">
        <v>91</v>
      </c>
      <c r="D23" s="203"/>
      <c r="E23" s="167">
        <v>73</v>
      </c>
      <c r="F23" s="168">
        <f>E23/SUM(E$16:E$26)</f>
        <v>9.7802786709539121E-3</v>
      </c>
      <c r="G23" s="169">
        <v>2571.7400000000007</v>
      </c>
      <c r="H23" s="170">
        <f>G23/SUM(G$16:G$26)</f>
        <v>1.8341217216841142E-2</v>
      </c>
    </row>
    <row r="24" spans="2:8" s="14" customFormat="1" ht="20.100000000000001" customHeight="1" x14ac:dyDescent="0.15">
      <c r="B24" s="209"/>
      <c r="C24" s="202" t="s">
        <v>148</v>
      </c>
      <c r="D24" s="203"/>
      <c r="E24" s="167">
        <v>11</v>
      </c>
      <c r="F24" s="168">
        <f>E24/SUM(E$16:E$26)</f>
        <v>1.4737406216505896E-3</v>
      </c>
      <c r="G24" s="169">
        <v>515.12</v>
      </c>
      <c r="H24" s="170">
        <f>G24/SUM(G$16:G$26)</f>
        <v>3.6737492175488995E-3</v>
      </c>
    </row>
    <row r="25" spans="2:8" s="14" customFormat="1" ht="20.100000000000001" customHeight="1" x14ac:dyDescent="0.15">
      <c r="B25" s="209"/>
      <c r="C25" s="202" t="s">
        <v>93</v>
      </c>
      <c r="D25" s="203"/>
      <c r="E25" s="167">
        <v>4079</v>
      </c>
      <c r="F25" s="168">
        <f>E25/SUM(E$16:E$26)</f>
        <v>0.54648981779206862</v>
      </c>
      <c r="G25" s="169">
        <v>25319.599999999999</v>
      </c>
      <c r="H25" s="170">
        <f>G25/SUM(G$16:G$26)</f>
        <v>0.18057512946236043</v>
      </c>
    </row>
    <row r="26" spans="2:8" s="14" customFormat="1" ht="20.100000000000001" customHeight="1" x14ac:dyDescent="0.15">
      <c r="B26" s="210"/>
      <c r="C26" s="202" t="s">
        <v>92</v>
      </c>
      <c r="D26" s="203"/>
      <c r="E26" s="171">
        <v>248</v>
      </c>
      <c r="F26" s="172">
        <f>E26/SUM(E$16:E$26)</f>
        <v>3.3226152197213289E-2</v>
      </c>
      <c r="G26" s="173">
        <v>19029.689999999999</v>
      </c>
      <c r="H26" s="174">
        <f>G26/SUM(G$16:G$26)</f>
        <v>0.13571654905206187</v>
      </c>
    </row>
    <row r="27" spans="2:8" s="14" customFormat="1" ht="20.100000000000001" customHeight="1" x14ac:dyDescent="0.15">
      <c r="B27" s="232" t="s">
        <v>83</v>
      </c>
      <c r="C27" s="222" t="s">
        <v>74</v>
      </c>
      <c r="D27" s="223"/>
      <c r="E27" s="175">
        <v>119</v>
      </c>
      <c r="F27" s="176">
        <f>E27/SUM(E$27:E$36)</f>
        <v>3.9003605375286791E-2</v>
      </c>
      <c r="G27" s="177">
        <v>16200.009999999997</v>
      </c>
      <c r="H27" s="178">
        <f>G27/SUM(G$27:G$36)</f>
        <v>2.2877701869044951E-2</v>
      </c>
    </row>
    <row r="28" spans="2:8" s="14" customFormat="1" ht="20.100000000000001" customHeight="1" x14ac:dyDescent="0.15">
      <c r="B28" s="233"/>
      <c r="C28" s="202" t="s">
        <v>75</v>
      </c>
      <c r="D28" s="203"/>
      <c r="E28" s="167">
        <v>3</v>
      </c>
      <c r="F28" s="168">
        <f>E28/SUM(E$27:E$36)</f>
        <v>9.8328416912487715E-4</v>
      </c>
      <c r="G28" s="169">
        <v>444.42</v>
      </c>
      <c r="H28" s="170">
        <f>G28/SUM(G$27:G$36)</f>
        <v>6.2761123385979137E-4</v>
      </c>
    </row>
    <row r="29" spans="2:8" s="14" customFormat="1" ht="20.100000000000001" customHeight="1" x14ac:dyDescent="0.15">
      <c r="B29" s="233"/>
      <c r="C29" s="202" t="s">
        <v>76</v>
      </c>
      <c r="D29" s="203"/>
      <c r="E29" s="167">
        <v>169</v>
      </c>
      <c r="F29" s="168">
        <f>E29/SUM(E$27:E$36)</f>
        <v>5.5391674860701408E-2</v>
      </c>
      <c r="G29" s="169">
        <v>25733.38</v>
      </c>
      <c r="H29" s="170">
        <f>G29/SUM(G$27:G$36)</f>
        <v>3.6340755081190945E-2</v>
      </c>
    </row>
    <row r="30" spans="2:8" s="14" customFormat="1" ht="20.100000000000001" customHeight="1" x14ac:dyDescent="0.15">
      <c r="B30" s="233"/>
      <c r="C30" s="202" t="s">
        <v>77</v>
      </c>
      <c r="D30" s="203"/>
      <c r="E30" s="167">
        <v>8</v>
      </c>
      <c r="F30" s="168">
        <f>E30/SUM(E$27:E$36)</f>
        <v>2.6220911176663389E-3</v>
      </c>
      <c r="G30" s="169">
        <v>305.27999999999997</v>
      </c>
      <c r="H30" s="170">
        <f>G30/SUM(G$27:G$36)</f>
        <v>4.311173157659806E-4</v>
      </c>
    </row>
    <row r="31" spans="2:8" s="14" customFormat="1" ht="20.100000000000001" customHeight="1" x14ac:dyDescent="0.15">
      <c r="B31" s="233"/>
      <c r="C31" s="202" t="s">
        <v>78</v>
      </c>
      <c r="D31" s="203"/>
      <c r="E31" s="167">
        <v>564</v>
      </c>
      <c r="F31" s="168">
        <f>E31/SUM(E$27:E$36)</f>
        <v>0.1848574237954769</v>
      </c>
      <c r="G31" s="169">
        <v>116670.77999999998</v>
      </c>
      <c r="H31" s="170">
        <f>G31/SUM(G$27:G$36)</f>
        <v>0.16476281938523077</v>
      </c>
    </row>
    <row r="32" spans="2:8" s="14" customFormat="1" ht="20.100000000000001" customHeight="1" x14ac:dyDescent="0.15">
      <c r="B32" s="233"/>
      <c r="C32" s="202" t="s">
        <v>79</v>
      </c>
      <c r="D32" s="203"/>
      <c r="E32" s="167">
        <v>131</v>
      </c>
      <c r="F32" s="168">
        <f>E32/SUM(E$27:E$36)</f>
        <v>4.2936742051786297E-2</v>
      </c>
      <c r="G32" s="169">
        <v>8060.25</v>
      </c>
      <c r="H32" s="170">
        <f>G32/SUM(G$27:G$36)</f>
        <v>1.1382708806350712E-2</v>
      </c>
    </row>
    <row r="33" spans="2:8" s="14" customFormat="1" ht="20.100000000000001" customHeight="1" x14ac:dyDescent="0.15">
      <c r="B33" s="233"/>
      <c r="C33" s="202" t="s">
        <v>80</v>
      </c>
      <c r="D33" s="203"/>
      <c r="E33" s="167">
        <v>1972</v>
      </c>
      <c r="F33" s="168">
        <f>E33/SUM(E$27:E$36)</f>
        <v>0.6463454605047525</v>
      </c>
      <c r="G33" s="169">
        <v>521801.19999999995</v>
      </c>
      <c r="H33" s="170">
        <f>G33/SUM(G$27:G$36)</f>
        <v>0.73688919256901075</v>
      </c>
    </row>
    <row r="34" spans="2:8" s="14" customFormat="1" ht="20.100000000000001" customHeight="1" x14ac:dyDescent="0.15">
      <c r="B34" s="233"/>
      <c r="C34" s="202" t="s">
        <v>81</v>
      </c>
      <c r="D34" s="203"/>
      <c r="E34" s="167">
        <v>33</v>
      </c>
      <c r="F34" s="168">
        <f>E34/SUM(E$27:E$36)</f>
        <v>1.0816125860373648E-2</v>
      </c>
      <c r="G34" s="169">
        <v>7489.8399999999992</v>
      </c>
      <c r="H34" s="170">
        <f>G34/SUM(G$27:G$36)</f>
        <v>1.0577174123154717E-2</v>
      </c>
    </row>
    <row r="35" spans="2:8" s="14" customFormat="1" ht="20.100000000000001" customHeight="1" x14ac:dyDescent="0.15">
      <c r="B35" s="233"/>
      <c r="C35" s="202" t="s">
        <v>82</v>
      </c>
      <c r="D35" s="203"/>
      <c r="E35" s="167">
        <v>28</v>
      </c>
      <c r="F35" s="168">
        <f>E35/SUM(E$27:E$36)</f>
        <v>9.1773189118321864E-3</v>
      </c>
      <c r="G35" s="169">
        <v>5745.37</v>
      </c>
      <c r="H35" s="170">
        <f>G35/SUM(G$27:G$36)</f>
        <v>8.1136284475969347E-3</v>
      </c>
    </row>
    <row r="36" spans="2:8" s="14" customFormat="1" ht="20.100000000000001" customHeight="1" x14ac:dyDescent="0.15">
      <c r="B36" s="233"/>
      <c r="C36" s="227" t="s">
        <v>94</v>
      </c>
      <c r="D36" s="228"/>
      <c r="E36" s="167">
        <v>24</v>
      </c>
      <c r="F36" s="168">
        <f>E36/SUM(E$27:E$36)</f>
        <v>7.8662733529990172E-3</v>
      </c>
      <c r="G36" s="169">
        <v>5662.9899999999989</v>
      </c>
      <c r="H36" s="182">
        <f>G36/SUM(G$27:G$36)</f>
        <v>7.9972911687945167E-3</v>
      </c>
    </row>
    <row r="37" spans="2:8" s="14" customFormat="1" ht="20.100000000000001" customHeight="1" x14ac:dyDescent="0.15">
      <c r="B37" s="229" t="s">
        <v>95</v>
      </c>
      <c r="C37" s="222" t="s">
        <v>96</v>
      </c>
      <c r="D37" s="223"/>
      <c r="E37" s="175">
        <v>3690</v>
      </c>
      <c r="F37" s="176">
        <f>E37/SUM(E$37:E$39)</f>
        <v>0.52714285714285714</v>
      </c>
      <c r="G37" s="177">
        <v>971319.23</v>
      </c>
      <c r="H37" s="178">
        <f>G37/SUM(G$37:G$39)</f>
        <v>0.4925995395753674</v>
      </c>
    </row>
    <row r="38" spans="2:8" s="14" customFormat="1" ht="20.100000000000001" customHeight="1" x14ac:dyDescent="0.15">
      <c r="B38" s="230"/>
      <c r="C38" s="202" t="s">
        <v>97</v>
      </c>
      <c r="D38" s="203"/>
      <c r="E38" s="167">
        <v>2783</v>
      </c>
      <c r="F38" s="168">
        <f>E38/SUM(E$37:E$39)</f>
        <v>0.39757142857142858</v>
      </c>
      <c r="G38" s="169">
        <v>809492.51</v>
      </c>
      <c r="H38" s="170">
        <f>G38/SUM(G$37:G$39)</f>
        <v>0.41052995287214533</v>
      </c>
    </row>
    <row r="39" spans="2:8" s="14" customFormat="1" ht="20.100000000000001" customHeight="1" x14ac:dyDescent="0.15">
      <c r="B39" s="231"/>
      <c r="C39" s="204" t="s">
        <v>98</v>
      </c>
      <c r="D39" s="205"/>
      <c r="E39" s="171">
        <v>527</v>
      </c>
      <c r="F39" s="172">
        <f>E39/SUM(E$37:E$39)</f>
        <v>7.5285714285714289E-2</v>
      </c>
      <c r="G39" s="173">
        <v>191011.52</v>
      </c>
      <c r="H39" s="174">
        <f>G39/SUM(G$37:G$39)</f>
        <v>9.6870507552487231E-2</v>
      </c>
    </row>
    <row r="40" spans="2:8" s="14" customFormat="1" ht="20.100000000000001" customHeight="1" x14ac:dyDescent="0.15">
      <c r="B40" s="224" t="s">
        <v>113</v>
      </c>
      <c r="C40" s="225"/>
      <c r="D40" s="226"/>
      <c r="E40" s="144">
        <f>SUM(E5:E39)</f>
        <v>48137</v>
      </c>
      <c r="F40" s="179">
        <f>E40/E$40</f>
        <v>1</v>
      </c>
      <c r="G40" s="180">
        <f>SUM(G5:G39)</f>
        <v>4693286.9400000004</v>
      </c>
      <c r="H40" s="181">
        <f>G40/G$40</f>
        <v>1</v>
      </c>
    </row>
    <row r="41" spans="2:8" s="14" customFormat="1" ht="20.100000000000001" customHeight="1" x14ac:dyDescent="0.15">
      <c r="B41" s="85"/>
      <c r="C41" s="85"/>
      <c r="D41" s="85"/>
      <c r="E41" s="86"/>
      <c r="F41" s="86"/>
      <c r="G41" s="87"/>
      <c r="H41" s="88"/>
    </row>
    <row r="42" spans="2:8" s="14" customFormat="1" ht="20.100000000000001" customHeight="1" x14ac:dyDescent="0.15"/>
    <row r="43" spans="2:8" s="14" customFormat="1" ht="20.100000000000001" customHeight="1" x14ac:dyDescent="0.15"/>
    <row r="44" spans="2:8" s="14" customFormat="1" ht="20.100000000000001" customHeight="1" x14ac:dyDescent="0.15"/>
    <row r="45" spans="2:8" s="14" customFormat="1" ht="20.100000000000001" customHeight="1" x14ac:dyDescent="0.15"/>
    <row r="46" spans="2:8" s="14" customFormat="1" ht="20.100000000000001" customHeight="1" x14ac:dyDescent="0.15"/>
    <row r="47" spans="2:8" s="14" customFormat="1" ht="20.100000000000001" customHeight="1" x14ac:dyDescent="0.15"/>
    <row r="48" spans="2: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  <row r="51" s="14" customFormat="1" ht="20.100000000000001" customHeight="1" x14ac:dyDescent="0.15"/>
    <row r="52" s="14" customFormat="1" ht="20.100000000000001" customHeight="1" x14ac:dyDescent="0.15"/>
    <row r="53" s="14" customFormat="1" ht="20.100000000000001" customHeight="1" x14ac:dyDescent="0.15"/>
    <row r="54" s="14" customFormat="1" ht="20.100000000000001" customHeight="1" x14ac:dyDescent="0.15"/>
    <row r="55" s="14" customFormat="1" ht="20.100000000000001" customHeight="1" x14ac:dyDescent="0.15"/>
    <row r="56" s="14" customFormat="1" ht="20.100000000000001" customHeight="1" x14ac:dyDescent="0.15"/>
    <row r="57" s="14" customFormat="1" ht="20.100000000000001" customHeight="1" x14ac:dyDescent="0.15"/>
    <row r="58" s="14" customFormat="1" ht="20.100000000000001" customHeight="1" x14ac:dyDescent="0.15"/>
    <row r="59" s="14" customFormat="1" ht="20.100000000000001" customHeight="1" x14ac:dyDescent="0.15"/>
    <row r="60" s="14" customFormat="1" ht="20.100000000000001" customHeight="1" x14ac:dyDescent="0.15"/>
    <row r="61" s="14" customFormat="1" ht="20.100000000000001" customHeight="1" x14ac:dyDescent="0.15"/>
    <row r="62" s="14" customFormat="1" ht="20.100000000000001" customHeight="1" x14ac:dyDescent="0.15"/>
    <row r="63" s="14" customFormat="1" ht="20.100000000000001" customHeight="1" x14ac:dyDescent="0.15"/>
    <row r="64" s="14" customFormat="1" ht="20.100000000000001" customHeight="1" x14ac:dyDescent="0.15"/>
    <row r="65" s="14" customFormat="1" ht="20.100000000000001" customHeight="1" x14ac:dyDescent="0.15"/>
    <row r="66" s="14" customFormat="1" ht="20.100000000000001" customHeight="1" x14ac:dyDescent="0.15"/>
    <row r="67" s="14" customFormat="1" ht="20.100000000000001" customHeight="1" x14ac:dyDescent="0.15"/>
    <row r="68" s="14" customFormat="1" ht="20.100000000000001" customHeight="1" x14ac:dyDescent="0.15"/>
    <row r="69" s="14" customFormat="1" ht="20.100000000000001" customHeight="1" x14ac:dyDescent="0.15"/>
    <row r="70" s="14" customFormat="1" ht="20.100000000000001" customHeight="1" x14ac:dyDescent="0.15"/>
    <row r="71" s="14" customFormat="1" ht="20.100000000000001" customHeight="1" x14ac:dyDescent="0.15"/>
    <row r="72" s="14" customFormat="1" ht="20.100000000000001" customHeight="1" x14ac:dyDescent="0.15"/>
    <row r="73" s="14" customFormat="1" ht="20.100000000000001" customHeight="1" x14ac:dyDescent="0.15"/>
    <row r="74" s="14" customFormat="1" ht="20.100000000000001" customHeight="1" x14ac:dyDescent="0.15"/>
    <row r="75" s="14" customFormat="1" ht="20.100000000000001" customHeight="1" x14ac:dyDescent="0.15"/>
    <row r="76" s="14" customFormat="1" ht="20.100000000000001" customHeight="1" x14ac:dyDescent="0.15"/>
    <row r="77" s="14" customFormat="1" ht="20.100000000000001" customHeight="1" x14ac:dyDescent="0.15"/>
    <row r="78" s="14" customFormat="1" ht="20.100000000000001" customHeight="1" x14ac:dyDescent="0.15"/>
    <row r="79" s="14" customFormat="1" ht="20.100000000000001" customHeight="1" x14ac:dyDescent="0.15"/>
    <row r="80" s="14" customFormat="1" ht="20.100000000000001" customHeight="1" x14ac:dyDescent="0.15"/>
    <row r="81" s="14" customFormat="1" ht="20.100000000000001" customHeight="1" x14ac:dyDescent="0.15"/>
    <row r="82" s="14" customFormat="1" ht="20.100000000000001" customHeight="1" x14ac:dyDescent="0.15"/>
    <row r="83" s="14" customFormat="1" ht="20.100000000000001" customHeight="1" x14ac:dyDescent="0.15"/>
    <row r="84" s="14" customFormat="1" ht="20.100000000000001" customHeight="1" x14ac:dyDescent="0.15"/>
    <row r="85" s="14" customFormat="1" ht="20.100000000000001" customHeight="1" x14ac:dyDescent="0.15"/>
    <row r="86" s="14" customFormat="1" ht="20.100000000000001" customHeight="1" x14ac:dyDescent="0.15"/>
    <row r="87" s="14" customFormat="1" ht="20.100000000000001" customHeight="1" x14ac:dyDescent="0.15"/>
    <row r="88" s="14" customFormat="1" ht="20.100000000000001" customHeight="1" x14ac:dyDescent="0.15"/>
    <row r="89" s="14" customFormat="1" ht="20.100000000000001" customHeight="1" x14ac:dyDescent="0.15"/>
    <row r="90" s="14" customFormat="1" ht="20.100000000000001" customHeight="1" x14ac:dyDescent="0.15"/>
    <row r="91" s="14" customFormat="1" ht="20.100000000000001" customHeight="1" x14ac:dyDescent="0.15"/>
    <row r="92" s="14" customFormat="1" ht="20.100000000000001" customHeight="1" x14ac:dyDescent="0.15"/>
    <row r="93" s="14" customFormat="1" ht="20.100000000000001" customHeight="1" x14ac:dyDescent="0.15"/>
    <row r="94" s="14" customFormat="1" ht="20.100000000000001" customHeight="1" x14ac:dyDescent="0.15"/>
    <row r="95" s="14" customFormat="1" ht="20.100000000000001" customHeight="1" x14ac:dyDescent="0.15"/>
    <row r="96" s="14" customFormat="1" ht="20.100000000000001" customHeight="1" x14ac:dyDescent="0.15"/>
    <row r="97" s="14" customFormat="1" ht="20.100000000000001" customHeight="1" x14ac:dyDescent="0.15"/>
    <row r="98" s="14" customFormat="1" ht="20.100000000000001" customHeight="1" x14ac:dyDescent="0.15"/>
    <row r="99" s="14" customFormat="1" ht="20.100000000000001" customHeight="1" x14ac:dyDescent="0.15"/>
    <row r="100" s="14" customFormat="1" ht="20.100000000000001" customHeight="1" x14ac:dyDescent="0.15"/>
    <row r="101" s="14" customFormat="1" ht="20.100000000000001" customHeight="1" x14ac:dyDescent="0.15"/>
  </sheetData>
  <mergeCells count="45">
    <mergeCell ref="B40:D40"/>
    <mergeCell ref="C33:D33"/>
    <mergeCell ref="C34:D34"/>
    <mergeCell ref="C35:D35"/>
    <mergeCell ref="C36:D36"/>
    <mergeCell ref="B37:B39"/>
    <mergeCell ref="C37:D37"/>
    <mergeCell ref="C38:D38"/>
    <mergeCell ref="C39:D39"/>
    <mergeCell ref="B27:B36"/>
    <mergeCell ref="C27:D27"/>
    <mergeCell ref="C28:D28"/>
    <mergeCell ref="C29:D29"/>
    <mergeCell ref="C30:D30"/>
    <mergeCell ref="C31:D31"/>
    <mergeCell ref="C32:D32"/>
    <mergeCell ref="B16:B26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H3:H4"/>
    <mergeCell ref="B5:B15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4:D14"/>
    <mergeCell ref="C12:D12"/>
    <mergeCell ref="C15:D15"/>
  </mergeCells>
  <phoneticPr fontId="2"/>
  <pageMargins left="0.7" right="0.7" top="0.75" bottom="0.75" header="0.3" footer="0.3"/>
  <pageSetup paperSize="9" scale="46" orientation="portrait" r:id="rId1"/>
  <rowBreaks count="1" manualBreakCount="1">
    <brk id="40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 x14ac:dyDescent="0.1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 x14ac:dyDescent="0.15">
      <c r="A1" s="13" t="s">
        <v>143</v>
      </c>
    </row>
    <row r="2" spans="1:13" s="14" customFormat="1" ht="20.100000000000001" customHeight="1" x14ac:dyDescent="0.15"/>
    <row r="3" spans="1:13" s="14" customFormat="1" ht="31.5" customHeight="1" x14ac:dyDescent="0.15">
      <c r="B3" s="236" t="s">
        <v>58</v>
      </c>
      <c r="C3" s="237"/>
      <c r="D3" s="136" t="s">
        <v>60</v>
      </c>
      <c r="E3" s="137" t="s">
        <v>63</v>
      </c>
      <c r="F3" s="137" t="s">
        <v>64</v>
      </c>
      <c r="G3" s="138" t="s">
        <v>61</v>
      </c>
      <c r="H3" s="139" t="s">
        <v>62</v>
      </c>
    </row>
    <row r="4" spans="1:13" s="14" customFormat="1" ht="20.100000000000001" customHeight="1" x14ac:dyDescent="0.15">
      <c r="B4" s="238" t="s">
        <v>27</v>
      </c>
      <c r="C4" s="239"/>
      <c r="D4" s="62">
        <v>2994</v>
      </c>
      <c r="E4" s="67">
        <v>52211.530000000006</v>
      </c>
      <c r="F4" s="67">
        <f>E4*1000/D4</f>
        <v>17438.720774883102</v>
      </c>
      <c r="G4" s="67">
        <v>50030</v>
      </c>
      <c r="H4" s="63">
        <f>F4/G4</f>
        <v>0.34856527633186291</v>
      </c>
      <c r="K4" s="14">
        <f>D4*G4</f>
        <v>149789820</v>
      </c>
      <c r="L4" s="14" t="s">
        <v>27</v>
      </c>
      <c r="M4" s="24">
        <f>G4-F4</f>
        <v>32591.279225116898</v>
      </c>
    </row>
    <row r="5" spans="1:13" s="14" customFormat="1" ht="20.100000000000001" customHeight="1" x14ac:dyDescent="0.15">
      <c r="B5" s="234" t="s">
        <v>28</v>
      </c>
      <c r="C5" s="235"/>
      <c r="D5" s="64">
        <v>3030</v>
      </c>
      <c r="E5" s="68">
        <v>87920.83</v>
      </c>
      <c r="F5" s="68">
        <f t="shared" ref="F5:F13" si="0">E5*1000/D5</f>
        <v>29016.775577557757</v>
      </c>
      <c r="G5" s="68">
        <v>104730</v>
      </c>
      <c r="H5" s="65">
        <f t="shared" ref="H5:H10" si="1">F5/G5</f>
        <v>0.27706269051425336</v>
      </c>
      <c r="K5" s="14">
        <f t="shared" ref="K5:K10" si="2">D5*G5</f>
        <v>317331900</v>
      </c>
      <c r="L5" s="14" t="s">
        <v>28</v>
      </c>
      <c r="M5" s="24">
        <f t="shared" ref="M5:M10" si="3">G5-F5</f>
        <v>75713.224422442247</v>
      </c>
    </row>
    <row r="6" spans="1:13" s="14" customFormat="1" ht="20.100000000000001" customHeight="1" x14ac:dyDescent="0.15">
      <c r="B6" s="234" t="s">
        <v>29</v>
      </c>
      <c r="C6" s="235"/>
      <c r="D6" s="64">
        <v>6277</v>
      </c>
      <c r="E6" s="68">
        <v>568328.57000000007</v>
      </c>
      <c r="F6" s="68">
        <f t="shared" si="0"/>
        <v>90541.432212840547</v>
      </c>
      <c r="G6" s="68">
        <v>166920</v>
      </c>
      <c r="H6" s="65">
        <f t="shared" si="1"/>
        <v>0.54242410863192281</v>
      </c>
      <c r="K6" s="14">
        <f t="shared" si="2"/>
        <v>1047756840</v>
      </c>
      <c r="L6" s="14" t="s">
        <v>29</v>
      </c>
      <c r="M6" s="24">
        <f t="shared" si="3"/>
        <v>76378.567787159453</v>
      </c>
    </row>
    <row r="7" spans="1:13" s="14" customFormat="1" ht="20.100000000000001" customHeight="1" x14ac:dyDescent="0.15">
      <c r="B7" s="234" t="s">
        <v>30</v>
      </c>
      <c r="C7" s="235"/>
      <c r="D7" s="64">
        <v>3638</v>
      </c>
      <c r="E7" s="68">
        <v>411876.24</v>
      </c>
      <c r="F7" s="68">
        <f t="shared" si="0"/>
        <v>113215.01924134139</v>
      </c>
      <c r="G7" s="68">
        <v>196160</v>
      </c>
      <c r="H7" s="65">
        <f t="shared" si="1"/>
        <v>0.57715650102641414</v>
      </c>
      <c r="K7" s="14">
        <f t="shared" si="2"/>
        <v>713630080</v>
      </c>
      <c r="L7" s="14" t="s">
        <v>30</v>
      </c>
      <c r="M7" s="24">
        <f t="shared" si="3"/>
        <v>82944.98075865861</v>
      </c>
    </row>
    <row r="8" spans="1:13" s="14" customFormat="1" ht="20.100000000000001" customHeight="1" x14ac:dyDescent="0.15">
      <c r="B8" s="234" t="s">
        <v>31</v>
      </c>
      <c r="C8" s="235"/>
      <c r="D8" s="64">
        <v>2305</v>
      </c>
      <c r="E8" s="68">
        <v>345946.56</v>
      </c>
      <c r="F8" s="68">
        <f t="shared" si="0"/>
        <v>150085.27548806943</v>
      </c>
      <c r="G8" s="68">
        <v>269310</v>
      </c>
      <c r="H8" s="65">
        <f t="shared" si="1"/>
        <v>0.5572955905390421</v>
      </c>
      <c r="K8" s="14">
        <f t="shared" si="2"/>
        <v>620759550</v>
      </c>
      <c r="L8" s="14" t="s">
        <v>31</v>
      </c>
      <c r="M8" s="24">
        <f t="shared" si="3"/>
        <v>119224.72451193057</v>
      </c>
    </row>
    <row r="9" spans="1:13" s="14" customFormat="1" ht="20.100000000000001" customHeight="1" x14ac:dyDescent="0.15">
      <c r="B9" s="234" t="s">
        <v>32</v>
      </c>
      <c r="C9" s="235"/>
      <c r="D9" s="64">
        <v>2068</v>
      </c>
      <c r="E9" s="68">
        <v>357334.11000000004</v>
      </c>
      <c r="F9" s="68">
        <f t="shared" si="0"/>
        <v>172792.12282398457</v>
      </c>
      <c r="G9" s="68">
        <v>308060</v>
      </c>
      <c r="H9" s="65">
        <f t="shared" si="1"/>
        <v>0.56090411875603641</v>
      </c>
      <c r="K9" s="14">
        <f t="shared" si="2"/>
        <v>637068080</v>
      </c>
      <c r="L9" s="14" t="s">
        <v>32</v>
      </c>
      <c r="M9" s="24">
        <f t="shared" si="3"/>
        <v>135267.87717601543</v>
      </c>
    </row>
    <row r="10" spans="1:13" s="14" customFormat="1" ht="20.100000000000001" customHeight="1" x14ac:dyDescent="0.15">
      <c r="B10" s="240" t="s">
        <v>33</v>
      </c>
      <c r="C10" s="241"/>
      <c r="D10" s="72">
        <v>950</v>
      </c>
      <c r="E10" s="73">
        <v>189732.31999999998</v>
      </c>
      <c r="F10" s="73">
        <f t="shared" si="0"/>
        <v>199718.23157894734</v>
      </c>
      <c r="G10" s="73">
        <v>360650</v>
      </c>
      <c r="H10" s="75">
        <f t="shared" si="1"/>
        <v>0.55377299758477005</v>
      </c>
      <c r="K10" s="14">
        <f t="shared" si="2"/>
        <v>342617500</v>
      </c>
      <c r="L10" s="14" t="s">
        <v>33</v>
      </c>
      <c r="M10" s="24">
        <f t="shared" si="3"/>
        <v>160931.76842105266</v>
      </c>
    </row>
    <row r="11" spans="1:13" s="14" customFormat="1" ht="20.100000000000001" customHeight="1" x14ac:dyDescent="0.15">
      <c r="B11" s="238" t="s">
        <v>65</v>
      </c>
      <c r="C11" s="239"/>
      <c r="D11" s="62">
        <f>SUM(D4:D5)</f>
        <v>6024</v>
      </c>
      <c r="E11" s="67">
        <f>SUM(E4:E5)</f>
        <v>140132.36000000002</v>
      </c>
      <c r="F11" s="67">
        <f t="shared" si="0"/>
        <v>23262.343957503326</v>
      </c>
      <c r="G11" s="82"/>
      <c r="H11" s="63">
        <f>SUM(E4:E5)*1000/SUM(K4:K5)</f>
        <v>0.29999110296134385</v>
      </c>
    </row>
    <row r="12" spans="1:13" s="14" customFormat="1" ht="20.100000000000001" customHeight="1" x14ac:dyDescent="0.15">
      <c r="B12" s="240" t="s">
        <v>59</v>
      </c>
      <c r="C12" s="241"/>
      <c r="D12" s="66">
        <f>SUM(D6:D10)</f>
        <v>15238</v>
      </c>
      <c r="E12" s="78">
        <f>SUM(E6:E10)</f>
        <v>1873217.8000000003</v>
      </c>
      <c r="F12" s="69">
        <f t="shared" si="0"/>
        <v>122930.68644179028</v>
      </c>
      <c r="G12" s="83"/>
      <c r="H12" s="70">
        <f>SUM(E6:E10)*1000/SUM(K6:K10)</f>
        <v>0.55720148185272977</v>
      </c>
    </row>
    <row r="13" spans="1:13" s="14" customFormat="1" ht="20.100000000000001" customHeight="1" x14ac:dyDescent="0.15">
      <c r="B13" s="236" t="s">
        <v>66</v>
      </c>
      <c r="C13" s="237"/>
      <c r="D13" s="71">
        <f>SUM(D11:D12)</f>
        <v>21262</v>
      </c>
      <c r="E13" s="79">
        <f>SUM(E11:E12)</f>
        <v>2013350.1600000004</v>
      </c>
      <c r="F13" s="74">
        <f t="shared" si="0"/>
        <v>94692.416517731181</v>
      </c>
      <c r="G13" s="77"/>
      <c r="H13" s="76">
        <f>SUM(E4:E10)*1000/SUM(K4:K10)</f>
        <v>0.52582253036708781</v>
      </c>
    </row>
    <row r="14" spans="1:13" s="14" customFormat="1" ht="20.100000000000001" customHeight="1" x14ac:dyDescent="0.15"/>
    <row r="15" spans="1:13" s="14" customFormat="1" ht="20.100000000000001" customHeight="1" x14ac:dyDescent="0.15"/>
    <row r="16" spans="1:13" s="14" customFormat="1" ht="20.100000000000001" customHeight="1" x14ac:dyDescent="0.15"/>
    <row r="17" s="14" customFormat="1" ht="20.100000000000001" customHeight="1" x14ac:dyDescent="0.15"/>
    <row r="18" s="14" customFormat="1" ht="20.100000000000001" customHeight="1" x14ac:dyDescent="0.15"/>
    <row r="19" s="14" customFormat="1" ht="20.100000000000001" customHeight="1" x14ac:dyDescent="0.15"/>
    <row r="20" s="14" customFormat="1" ht="20.100000000000001" customHeight="1" x14ac:dyDescent="0.15"/>
    <row r="21" s="14" customFormat="1" ht="20.100000000000001" customHeight="1" x14ac:dyDescent="0.15"/>
    <row r="22" s="14" customFormat="1" ht="20.100000000000001" customHeight="1" x14ac:dyDescent="0.15"/>
    <row r="23" s="14" customFormat="1" ht="20.100000000000001" customHeight="1" x14ac:dyDescent="0.15"/>
    <row r="24" s="14" customFormat="1" ht="20.100000000000001" customHeight="1" x14ac:dyDescent="0.15"/>
    <row r="25" s="14" customFormat="1" ht="20.100000000000001" customHeight="1" x14ac:dyDescent="0.15"/>
    <row r="26" s="14" customFormat="1" ht="20.100000000000001" customHeight="1" x14ac:dyDescent="0.15"/>
    <row r="27" s="14" customFormat="1" ht="20.100000000000001" customHeight="1" x14ac:dyDescent="0.15"/>
    <row r="28" s="14" customFormat="1" ht="20.100000000000001" customHeight="1" x14ac:dyDescent="0.15"/>
    <row r="29" s="14" customFormat="1" ht="20.100000000000001" customHeight="1" x14ac:dyDescent="0.15"/>
    <row r="30" s="14" customFormat="1" ht="20.100000000000001" customHeight="1" x14ac:dyDescent="0.15"/>
    <row r="31" s="14" customFormat="1" ht="20.100000000000001" customHeight="1" x14ac:dyDescent="0.15"/>
    <row r="32" s="14" customFormat="1" ht="20.100000000000001" customHeight="1" x14ac:dyDescent="0.15"/>
    <row r="33" s="14" customFormat="1" ht="20.100000000000001" customHeight="1" x14ac:dyDescent="0.15"/>
    <row r="34" s="14" customFormat="1" ht="20.100000000000001" customHeight="1" x14ac:dyDescent="0.15"/>
    <row r="35" s="14" customFormat="1" ht="20.100000000000001" customHeight="1" x14ac:dyDescent="0.15"/>
    <row r="36" s="14" customFormat="1" ht="20.100000000000001" customHeight="1" x14ac:dyDescent="0.15"/>
    <row r="37" s="14" customFormat="1" ht="20.100000000000001" customHeight="1" x14ac:dyDescent="0.15"/>
    <row r="38" s="14" customFormat="1" ht="20.100000000000001" customHeight="1" x14ac:dyDescent="0.15"/>
    <row r="39" s="14" customFormat="1" ht="20.100000000000001" customHeight="1" x14ac:dyDescent="0.15"/>
    <row r="40" s="14" customFormat="1" ht="20.100000000000001" customHeight="1" x14ac:dyDescent="0.15"/>
    <row r="41" s="14" customFormat="1" ht="20.100000000000001" customHeight="1" x14ac:dyDescent="0.15"/>
    <row r="42" s="14" customFormat="1" ht="20.100000000000001" customHeight="1" x14ac:dyDescent="0.15"/>
    <row r="43" s="14" customFormat="1" ht="20.100000000000001" customHeight="1" x14ac:dyDescent="0.15"/>
    <row r="44" s="14" customFormat="1" ht="20.100000000000001" customHeight="1" x14ac:dyDescent="0.15"/>
    <row r="45" s="14" customFormat="1" ht="20.100000000000001" customHeight="1" x14ac:dyDescent="0.15"/>
    <row r="46" s="14" customFormat="1" ht="20.100000000000001" customHeight="1" x14ac:dyDescent="0.15"/>
    <row r="47" s="14" customFormat="1" ht="20.100000000000001" customHeight="1" x14ac:dyDescent="0.15"/>
    <row r="4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</sheetData>
  <mergeCells count="11">
    <mergeCell ref="B9:C9"/>
    <mergeCell ref="B10:C10"/>
    <mergeCell ref="B11:C11"/>
    <mergeCell ref="B12:C12"/>
    <mergeCell ref="B13:C13"/>
    <mergeCell ref="B8:C8"/>
    <mergeCell ref="B3:C3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04月状況（表紙）</vt:lpstr>
      <vt:lpstr>人口統計</vt:lpstr>
      <vt:lpstr>認定者数（2-1.2）</vt:lpstr>
      <vt:lpstr>給付状況（3-1）</vt:lpstr>
      <vt:lpstr>給付状況（3-2）</vt:lpstr>
      <vt:lpstr>給付状況（3-3）</vt:lpstr>
      <vt:lpstr>'04月状況（表紙）'!Print_Area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'認定者数（2-1.2）'!Print_Area</vt:lpstr>
    </vt:vector>
  </TitlesOfParts>
  <Company>FM-USER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IJI05</cp:lastModifiedBy>
  <cp:lastPrinted>2018-11-09T01:45:55Z</cp:lastPrinted>
  <dcterms:created xsi:type="dcterms:W3CDTF">2003-07-11T02:30:35Z</dcterms:created>
  <dcterms:modified xsi:type="dcterms:W3CDTF">2019-08-30T01:54:28Z</dcterms:modified>
</cp:coreProperties>
</file>