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18年05月報告書\"/>
    </mc:Choice>
  </mc:AlternateContent>
  <bookViews>
    <workbookView xWindow="-915" yWindow="5130" windowWidth="15480" windowHeight="6480"/>
  </bookViews>
  <sheets>
    <sheet name="05月状況（表紙）" sheetId="6" r:id="rId1"/>
    <sheet name="人口統計" sheetId="9" r:id="rId2"/>
    <sheet name="認定者数（2-1.2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'05月状況（表紙）'!$A$1:$L$45</definedName>
    <definedName name="_xlnm.Print_Area" localSheetId="3">'給付状況（3-1）'!$A$1:$K$47</definedName>
    <definedName name="_xlnm.Print_Area" localSheetId="4">'給付状況（3-2）'!$A$1:$H$81</definedName>
    <definedName name="_xlnm.Print_Area" localSheetId="5">'給付状況（3-3）'!$A$1:$I$39</definedName>
    <definedName name="_xlnm.Print_Area" localSheetId="1">人口統計!$A$1:$I$39</definedName>
    <definedName name="_xlnm.Print_Area" localSheetId="2">'認定者数（2-1.2）'!$A$1:$L$45</definedName>
  </definedNames>
  <calcPr calcId="152511"/>
</workbook>
</file>

<file path=xl/calcChain.xml><?xml version="1.0" encoding="utf-8"?>
<calcChain xmlns="http://schemas.openxmlformats.org/spreadsheetml/2006/main">
  <c r="H12" i="12" l="1"/>
  <c r="F12" i="12"/>
  <c r="K6" i="10" l="1"/>
  <c r="G40" i="12" l="1"/>
  <c r="K4" i="13" l="1"/>
  <c r="H39" i="12"/>
  <c r="H38" i="12"/>
  <c r="H37" i="12"/>
  <c r="F39" i="12"/>
  <c r="F38" i="12"/>
  <c r="F37" i="12"/>
  <c r="H36" i="12"/>
  <c r="H35" i="12"/>
  <c r="H34" i="12"/>
  <c r="H33" i="12"/>
  <c r="H32" i="12"/>
  <c r="H31" i="12"/>
  <c r="H30" i="12"/>
  <c r="H29" i="12"/>
  <c r="H28" i="12"/>
  <c r="H27" i="12"/>
  <c r="F36" i="12"/>
  <c r="F35" i="12"/>
  <c r="F34" i="12"/>
  <c r="F33" i="12"/>
  <c r="F32" i="12"/>
  <c r="F31" i="12"/>
  <c r="F30" i="12"/>
  <c r="F29" i="12"/>
  <c r="F28" i="12"/>
  <c r="F27" i="12"/>
  <c r="H26" i="12"/>
  <c r="H25" i="12"/>
  <c r="H24" i="12"/>
  <c r="H23" i="12"/>
  <c r="H22" i="12"/>
  <c r="H21" i="12"/>
  <c r="H20" i="12"/>
  <c r="H19" i="12"/>
  <c r="H18" i="12"/>
  <c r="H17" i="12"/>
  <c r="H16" i="12"/>
  <c r="F26" i="12"/>
  <c r="F25" i="12"/>
  <c r="F24" i="12"/>
  <c r="F23" i="12"/>
  <c r="F22" i="12"/>
  <c r="F21" i="12"/>
  <c r="F20" i="12"/>
  <c r="F19" i="12"/>
  <c r="F18" i="12"/>
  <c r="F17" i="12"/>
  <c r="F16" i="12"/>
  <c r="H15" i="12"/>
  <c r="H14" i="12"/>
  <c r="H13" i="12"/>
  <c r="H11" i="12"/>
  <c r="H10" i="12"/>
  <c r="H9" i="12"/>
  <c r="H8" i="12"/>
  <c r="H7" i="12"/>
  <c r="H6" i="12"/>
  <c r="H5" i="12"/>
  <c r="F15" i="12"/>
  <c r="F14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H40" i="12"/>
  <c r="E40" i="12"/>
  <c r="F40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L13" i="9"/>
  <c r="K13" i="9"/>
  <c r="L12" i="9"/>
  <c r="K12" i="9"/>
  <c r="L11" i="9"/>
  <c r="K11" i="9"/>
  <c r="L10" i="9"/>
  <c r="K10" i="9"/>
  <c r="L9" i="9"/>
  <c r="K9" i="9"/>
  <c r="L8" i="9"/>
  <c r="K8" i="9"/>
  <c r="L7" i="9"/>
  <c r="K7" i="9"/>
  <c r="L6" i="9"/>
  <c r="K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K4" i="10" l="1"/>
  <c r="K9" i="10" l="1"/>
  <c r="G5" i="9"/>
  <c r="F5" i="9"/>
  <c r="E5" i="9"/>
  <c r="C5" i="9"/>
  <c r="D13" i="9"/>
  <c r="H13" i="9" s="1"/>
  <c r="D12" i="9"/>
  <c r="D11" i="9"/>
  <c r="D10" i="9"/>
  <c r="D9" i="9"/>
  <c r="D8" i="9"/>
  <c r="D7" i="9"/>
  <c r="D6" i="9"/>
  <c r="H7" i="9" l="1"/>
  <c r="L25" i="10"/>
  <c r="J7" i="9"/>
  <c r="H11" i="9"/>
  <c r="L29" i="10"/>
  <c r="J11" i="9"/>
  <c r="H8" i="9"/>
  <c r="L26" i="10"/>
  <c r="J8" i="9"/>
  <c r="H12" i="9"/>
  <c r="L30" i="10"/>
  <c r="J12" i="9"/>
  <c r="H9" i="9"/>
  <c r="L27" i="10"/>
  <c r="J9" i="9"/>
  <c r="L31" i="10"/>
  <c r="J13" i="9"/>
  <c r="H6" i="9"/>
  <c r="L24" i="10"/>
  <c r="J6" i="9"/>
  <c r="H10" i="9"/>
  <c r="L28" i="10"/>
  <c r="J10" i="9"/>
  <c r="L5" i="9"/>
  <c r="K5" i="9"/>
  <c r="D5" i="9"/>
  <c r="L6" i="10" s="1"/>
  <c r="H5" i="9" l="1"/>
  <c r="L32" i="10"/>
  <c r="L7" i="10"/>
  <c r="L5" i="10"/>
  <c r="L4" i="10"/>
  <c r="J5" i="9"/>
</calcChain>
</file>

<file path=xl/sharedStrings.xml><?xml version="1.0" encoding="utf-8"?>
<sst xmlns="http://schemas.openxmlformats.org/spreadsheetml/2006/main" count="203" uniqueCount="149">
  <si>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</si>
  <si>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</si>
  <si>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</si>
  <si>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</si>
  <si>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</si>
  <si>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</si>
  <si>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</si>
  <si>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</si>
  <si>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</si>
  <si>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</si>
  <si>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</si>
  <si>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</si>
  <si>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</si>
  <si>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</si>
  <si>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</si>
  <si>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</si>
  <si>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75歳以上</t>
    <rPh sb="2" eb="3">
      <t>サイ</t>
    </rPh>
    <rPh sb="3" eb="5">
      <t>イジョウ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</si>
  <si>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</si>
  <si>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</si>
  <si>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</si>
  <si>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</si>
  <si>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</si>
  <si>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</si>
  <si>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</si>
  <si>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</si>
  <si>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</si>
  <si>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</si>
  <si>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</si>
  <si>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</si>
  <si>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</si>
  <si>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</si>
  <si>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</si>
  <si>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</si>
  <si>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</si>
  <si>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</si>
  <si>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</si>
  <si>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</si>
  <si>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</si>
  <si>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</si>
  <si>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</si>
  <si>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</si>
  <si>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</si>
  <si>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</si>
  <si>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</si>
  <si>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</si>
  <si>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</si>
  <si>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</si>
  <si>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</si>
  <si>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</si>
  <si>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</si>
  <si>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</si>
  <si>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</si>
  <si>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</si>
  <si>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</si>
  <si>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</si>
  <si>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</si>
  <si>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</si>
  <si>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</si>
  <si>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</si>
  <si>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</si>
  <si>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</si>
  <si>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</si>
  <si>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</si>
  <si>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</si>
  <si>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</si>
  <si>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</si>
  <si>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</si>
  <si>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</si>
  <si>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</si>
  <si>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</si>
  <si>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</si>
  <si>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</si>
  <si>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</si>
  <si>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</si>
  <si>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</si>
  <si>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</si>
  <si>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</si>
  <si>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</si>
  <si>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</si>
  <si>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</si>
  <si>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</si>
  <si>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</si>
  <si>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</si>
  <si>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</si>
  <si>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</si>
  <si>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</si>
  <si>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</si>
  <si>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</si>
  <si>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</si>
  <si>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</si>
  <si>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</si>
  <si>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</si>
  <si>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</si>
  <si>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</si>
  <si>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</si>
  <si>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</si>
  <si>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</si>
  <si>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</si>
  <si>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</si>
  <si>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</si>
  <si>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</si>
  <si>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</si>
  <si>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</si>
  <si>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</si>
  <si>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</si>
  <si>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</si>
  <si>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</si>
  <si>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</si>
  <si>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</si>
  <si>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</si>
  <si>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</si>
  <si>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</si>
  <si>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</si>
  <si>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</si>
  <si>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</si>
  <si>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</si>
  <si>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</si>
  <si>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</si>
  <si>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</si>
  <si>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</si>
  <si>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</si>
  <si>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</si>
  <si>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</si>
  <si>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</si>
  <si>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</si>
  <si>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</si>
  <si>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</si>
  <si>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</si>
  <si>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</si>
  <si>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</si>
  <si>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</si>
  <si>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</si>
  <si>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</si>
  <si>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</si>
  <si>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</si>
  <si>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</si>
  <si>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</si>
  <si>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</si>
  <si>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</si>
  <si>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</si>
  <si>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</si>
  <si>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</si>
  <si>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</si>
  <si>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</si>
  <si>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</si>
  <si>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</si>
  <si>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</si>
  <si>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2"/>
  </si>
  <si>
    <t>介護予防短期入所療養介護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</si>
</sst>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0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2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人口統計!$J$4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人口統計!$J$6:$J$13</c:f>
            </c:numRef>
          </c:val>
        </c:ser>
        <c:ser>
          <c:idx val="6"/>
          <c:order val="1"/>
          <c:tx>
            <c:strRef>
              <c:f>人口統計!$G$3:$G$4</c:f>
              <c:strCache>
                <c:ptCount val="2"/>
                <c:pt idx="0">
                  <c:v>40歳～64歳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0"/>
                  <c:y val="3.34448160535117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59934</c:v>
                </c:pt>
                <c:pt idx="1">
                  <c:v>29367</c:v>
                </c:pt>
                <c:pt idx="2">
                  <c:v>15730</c:v>
                </c:pt>
                <c:pt idx="3">
                  <c:v>10189</c:v>
                </c:pt>
                <c:pt idx="4">
                  <c:v>14280</c:v>
                </c:pt>
                <c:pt idx="5">
                  <c:v>32386</c:v>
                </c:pt>
                <c:pt idx="6">
                  <c:v>42330</c:v>
                </c:pt>
                <c:pt idx="7">
                  <c:v>17971</c:v>
                </c:pt>
              </c:numCache>
            </c:numRef>
          </c:val>
        </c:ser>
        <c:ser>
          <c:idx val="3"/>
          <c:order val="2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23815</c:v>
                </c:pt>
                <c:pt idx="1">
                  <c:v>15086</c:v>
                </c:pt>
                <c:pt idx="2">
                  <c:v>9232</c:v>
                </c:pt>
                <c:pt idx="3">
                  <c:v>4879</c:v>
                </c:pt>
                <c:pt idx="4">
                  <c:v>6844</c:v>
                </c:pt>
                <c:pt idx="5">
                  <c:v>15092</c:v>
                </c:pt>
                <c:pt idx="6">
                  <c:v>24286</c:v>
                </c:pt>
                <c:pt idx="7">
                  <c:v>9649</c:v>
                </c:pt>
              </c:numCache>
            </c:numRef>
          </c:val>
        </c:ser>
        <c:ser>
          <c:idx val="4"/>
          <c:order val="3"/>
          <c:tx>
            <c:strRef>
              <c:f>人口統計!$F$4</c:f>
              <c:strCache>
                <c:ptCount val="1"/>
                <c:pt idx="0">
                  <c:v>75歳以上</c:v>
                </c:pt>
              </c:strCache>
            </c:strRef>
          </c:tx>
          <c:invertIfNegative val="0"/>
          <c:dLbls>
            <c:dLbl>
              <c:idx val="3"/>
              <c:layout>
                <c:manualLayout>
                  <c:x val="0"/>
                  <c:y val="-6.688963210702341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6.6878692375918974E-17"/>
                  <c:y val="-6.688963210702422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19464</c:v>
                </c:pt>
                <c:pt idx="1">
                  <c:v>14940</c:v>
                </c:pt>
                <c:pt idx="2">
                  <c:v>9323</c:v>
                </c:pt>
                <c:pt idx="3">
                  <c:v>4582</c:v>
                </c:pt>
                <c:pt idx="4">
                  <c:v>7277</c:v>
                </c:pt>
                <c:pt idx="5">
                  <c:v>15850</c:v>
                </c:pt>
                <c:pt idx="6">
                  <c:v>24571</c:v>
                </c:pt>
                <c:pt idx="7">
                  <c:v>10736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26691632"/>
        <c:axId val="226690848"/>
      </c:barChart>
      <c:lineChart>
        <c:grouping val="standard"/>
        <c:varyColors val="0"/>
        <c:ser>
          <c:idx val="1"/>
          <c:order val="4"/>
          <c:tx>
            <c:strRef>
              <c:f>人口統計!$H$3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人口統計!$H$6:$H$13</c:f>
              <c:numCache>
                <c:formatCode>0.0%</c:formatCode>
                <c:ptCount val="8"/>
                <c:pt idx="0">
                  <c:v>0.23353154475405236</c:v>
                </c:pt>
                <c:pt idx="1">
                  <c:v>0.31905217298905536</c:v>
                </c:pt>
                <c:pt idx="2">
                  <c:v>0.35509243311516819</c:v>
                </c:pt>
                <c:pt idx="3">
                  <c:v>0.29703001381388922</c:v>
                </c:pt>
                <c:pt idx="4">
                  <c:v>0.30904077210951347</c:v>
                </c:pt>
                <c:pt idx="5">
                  <c:v>0.30618363893644179</c:v>
                </c:pt>
                <c:pt idx="6">
                  <c:v>0.34615493616357995</c:v>
                </c:pt>
                <c:pt idx="7">
                  <c:v>0.34493553081322548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693984"/>
        <c:axId val="226692808"/>
      </c:lineChart>
      <c:catAx>
        <c:axId val="226691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226690848"/>
        <c:crosses val="autoZero"/>
        <c:auto val="1"/>
        <c:lblAlgn val="ctr"/>
        <c:lblOffset val="100"/>
        <c:noMultiLvlLbl val="0"/>
      </c:catAx>
      <c:valAx>
        <c:axId val="22669084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26691632"/>
        <c:crosses val="autoZero"/>
        <c:crossBetween val="between"/>
      </c:valAx>
      <c:valAx>
        <c:axId val="226692808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226693984"/>
        <c:crosses val="max"/>
        <c:crossBetween val="between"/>
      </c:valAx>
      <c:catAx>
        <c:axId val="226693984"/>
        <c:scaling>
          <c:orientation val="minMax"/>
        </c:scaling>
        <c:delete val="1"/>
        <c:axPos val="b"/>
        <c:majorTickMark val="out"/>
        <c:minorTickMark val="none"/>
        <c:tickLblPos val="nextTo"/>
        <c:crossAx val="22669280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'給付状況（3-2）'!$E$37:$E$39</c:f>
              <c:numCache>
                <c:formatCode>#,##0_);[Red]\(#,##0\)</c:formatCode>
                <c:ptCount val="3"/>
                <c:pt idx="0">
                  <c:v>3693</c:v>
                </c:pt>
                <c:pt idx="1">
                  <c:v>2766</c:v>
                </c:pt>
                <c:pt idx="2">
                  <c:v>531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'給付状況（3-2）'!$C$37:$D$39</c:f>
              <c:strCache>
                <c:ptCount val="3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介護療養型医療施設</c:v>
                </c:pt>
              </c:strCache>
            </c:strRef>
          </c:cat>
          <c:val>
            <c:numRef>
              <c:f>'給付状況（3-2）'!$G$37:$G$39</c:f>
              <c:numCache>
                <c:formatCode>#,##0_ </c:formatCode>
                <c:ptCount val="3"/>
                <c:pt idx="0">
                  <c:v>1002009.8600000001</c:v>
                </c:pt>
                <c:pt idx="1">
                  <c:v>827169.07</c:v>
                </c:pt>
                <c:pt idx="2">
                  <c:v>194771.12999999998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'給付状況（3-2）'!$G$27:$G$36</c:f>
              <c:numCache>
                <c:formatCode>#,##0_ </c:formatCode>
                <c:ptCount val="10"/>
                <c:pt idx="0">
                  <c:v>15497.479999999998</c:v>
                </c:pt>
                <c:pt idx="1">
                  <c:v>440.56</c:v>
                </c:pt>
                <c:pt idx="2">
                  <c:v>26163.290000000005</c:v>
                </c:pt>
                <c:pt idx="3">
                  <c:v>387.42</c:v>
                </c:pt>
                <c:pt idx="4">
                  <c:v>116960.6</c:v>
                </c:pt>
                <c:pt idx="5">
                  <c:v>8120.1299999999992</c:v>
                </c:pt>
                <c:pt idx="6">
                  <c:v>540600.32999999996</c:v>
                </c:pt>
                <c:pt idx="7">
                  <c:v>7388.3</c:v>
                </c:pt>
                <c:pt idx="8">
                  <c:v>6090.6299999999992</c:v>
                </c:pt>
                <c:pt idx="9">
                  <c:v>5764.7399999999989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32848"/>
        <c:axId val="456230104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'給付状況（3-2）'!$C$27:$D$36</c:f>
              <c:strCache>
                <c:ptCount val="10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看護小規模多機能型居宅介護</c:v>
                </c:pt>
              </c:strCache>
            </c:strRef>
          </c:cat>
          <c:val>
            <c:numRef>
              <c:f>'給付状況（3-2）'!$E$27:$E$36</c:f>
              <c:numCache>
                <c:formatCode>#,##0_);[Red]\(#,##0\)</c:formatCode>
                <c:ptCount val="10"/>
                <c:pt idx="0">
                  <c:v>120</c:v>
                </c:pt>
                <c:pt idx="1">
                  <c:v>3</c:v>
                </c:pt>
                <c:pt idx="2">
                  <c:v>168</c:v>
                </c:pt>
                <c:pt idx="3">
                  <c:v>8</c:v>
                </c:pt>
                <c:pt idx="4">
                  <c:v>562</c:v>
                </c:pt>
                <c:pt idx="5">
                  <c:v>129</c:v>
                </c:pt>
                <c:pt idx="6">
                  <c:v>1966</c:v>
                </c:pt>
                <c:pt idx="7">
                  <c:v>30</c:v>
                </c:pt>
                <c:pt idx="8">
                  <c:v>28</c:v>
                </c:pt>
                <c:pt idx="9">
                  <c:v>23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32456"/>
        <c:axId val="456229320"/>
      </c:lineChart>
      <c:catAx>
        <c:axId val="456232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6229320"/>
        <c:crosses val="autoZero"/>
        <c:auto val="1"/>
        <c:lblAlgn val="ctr"/>
        <c:lblOffset val="100"/>
        <c:noMultiLvlLbl val="0"/>
      </c:catAx>
      <c:valAx>
        <c:axId val="4562293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6232456"/>
        <c:crosses val="autoZero"/>
        <c:crossBetween val="between"/>
      </c:valAx>
      <c:valAx>
        <c:axId val="456230104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6232848"/>
        <c:crosses val="max"/>
        <c:crossBetween val="between"/>
      </c:valAx>
      <c:catAx>
        <c:axId val="456232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3010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17842.970461334215</c:v>
                </c:pt>
                <c:pt idx="1">
                  <c:v>29458.494939601696</c:v>
                </c:pt>
                <c:pt idx="2">
                  <c:v>94331.758858425499</c:v>
                </c:pt>
                <c:pt idx="3">
                  <c:v>117988.87949836423</c:v>
                </c:pt>
                <c:pt idx="4">
                  <c:v>155749.8205689278</c:v>
                </c:pt>
                <c:pt idx="5">
                  <c:v>179799.20421860018</c:v>
                </c:pt>
                <c:pt idx="6">
                  <c:v>206165.05296610159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27360"/>
        <c:axId val="45623324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3013</c:v>
                </c:pt>
                <c:pt idx="1">
                  <c:v>3063</c:v>
                </c:pt>
                <c:pt idx="2">
                  <c:v>6237</c:v>
                </c:pt>
                <c:pt idx="3">
                  <c:v>3668</c:v>
                </c:pt>
                <c:pt idx="4">
                  <c:v>2285</c:v>
                </c:pt>
                <c:pt idx="5">
                  <c:v>2086</c:v>
                </c:pt>
                <c:pt idx="6">
                  <c:v>944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6228928"/>
        <c:axId val="456229712"/>
      </c:lineChart>
      <c:catAx>
        <c:axId val="45622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229712"/>
        <c:crosses val="autoZero"/>
        <c:auto val="1"/>
        <c:lblAlgn val="ctr"/>
        <c:lblOffset val="100"/>
        <c:noMultiLvlLbl val="0"/>
      </c:catAx>
      <c:valAx>
        <c:axId val="45622971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6228928"/>
        <c:crosses val="autoZero"/>
        <c:crossBetween val="between"/>
      </c:valAx>
      <c:valAx>
        <c:axId val="45623324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456227360"/>
        <c:crosses val="max"/>
        <c:crossBetween val="between"/>
      </c:valAx>
      <c:catAx>
        <c:axId val="4562273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33240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50030</c:v>
                </c:pt>
                <c:pt idx="1">
                  <c:v>104730</c:v>
                </c:pt>
                <c:pt idx="2">
                  <c:v>166920</c:v>
                </c:pt>
                <c:pt idx="3">
                  <c:v>196160</c:v>
                </c:pt>
                <c:pt idx="4">
                  <c:v>269310</c:v>
                </c:pt>
                <c:pt idx="5">
                  <c:v>308060</c:v>
                </c:pt>
                <c:pt idx="6">
                  <c:v>360650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33632"/>
        <c:axId val="45623402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17842.970461334215</c:v>
                </c:pt>
                <c:pt idx="1">
                  <c:v>29458.494939601696</c:v>
                </c:pt>
                <c:pt idx="2">
                  <c:v>94331.758858425499</c:v>
                </c:pt>
                <c:pt idx="3">
                  <c:v>117988.87949836423</c:v>
                </c:pt>
                <c:pt idx="4">
                  <c:v>155749.8205689278</c:v>
                </c:pt>
                <c:pt idx="5">
                  <c:v>179799.20421860018</c:v>
                </c:pt>
                <c:pt idx="6">
                  <c:v>206165.05296610159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6226968"/>
        <c:axId val="456234416"/>
      </c:barChart>
      <c:catAx>
        <c:axId val="456233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56234024"/>
        <c:crosses val="autoZero"/>
        <c:auto val="1"/>
        <c:lblAlgn val="ctr"/>
        <c:lblOffset val="100"/>
        <c:noMultiLvlLbl val="0"/>
      </c:catAx>
      <c:valAx>
        <c:axId val="45623402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6233632"/>
        <c:crosses val="autoZero"/>
        <c:crossBetween val="between"/>
      </c:valAx>
      <c:valAx>
        <c:axId val="45623441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56226968"/>
        <c:crosses val="max"/>
        <c:crossBetween val="between"/>
      </c:valAx>
      <c:catAx>
        <c:axId val="456226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344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layout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'認定者数（2-1.2）'!$D$4:$J$4</c:f>
              <c:numCache>
                <c:formatCode>#,##0_);[Red]\(#,##0\)</c:formatCode>
                <c:ptCount val="7"/>
                <c:pt idx="0">
                  <c:v>7621</c:v>
                </c:pt>
                <c:pt idx="1">
                  <c:v>5191</c:v>
                </c:pt>
                <c:pt idx="2">
                  <c:v>8548</c:v>
                </c:pt>
                <c:pt idx="3">
                  <c:v>5174</c:v>
                </c:pt>
                <c:pt idx="4">
                  <c:v>4314</c:v>
                </c:pt>
                <c:pt idx="5">
                  <c:v>5360</c:v>
                </c:pt>
                <c:pt idx="6">
                  <c:v>3188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'認定者数（2-1.2）'!$D$5:$J$5</c:f>
              <c:numCache>
                <c:formatCode>#,##0_);[Red]\(#,##0\)</c:formatCode>
                <c:ptCount val="7"/>
                <c:pt idx="0">
                  <c:v>991</c:v>
                </c:pt>
                <c:pt idx="1">
                  <c:v>778</c:v>
                </c:pt>
                <c:pt idx="2">
                  <c:v>835</c:v>
                </c:pt>
                <c:pt idx="3">
                  <c:v>623</c:v>
                </c:pt>
                <c:pt idx="4">
                  <c:v>513</c:v>
                </c:pt>
                <c:pt idx="5">
                  <c:v>512</c:v>
                </c:pt>
                <c:pt idx="6">
                  <c:v>330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'認定者数（2-1.2）'!$D$3:$J$3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'認定者数（2-1.2）'!$D$7:$J$7</c:f>
              <c:numCache>
                <c:formatCode>#,##0_);[Red]\(#,##0\)</c:formatCode>
                <c:ptCount val="7"/>
                <c:pt idx="0">
                  <c:v>3224</c:v>
                </c:pt>
                <c:pt idx="1">
                  <c:v>2399</c:v>
                </c:pt>
                <c:pt idx="2">
                  <c:v>4651</c:v>
                </c:pt>
                <c:pt idx="3">
                  <c:v>2905</c:v>
                </c:pt>
                <c:pt idx="4">
                  <c:v>2568</c:v>
                </c:pt>
                <c:pt idx="5">
                  <c:v>3381</c:v>
                </c:pt>
                <c:pt idx="6">
                  <c:v>1968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'認定者数（2-1.2）'!$D$24:$D$31</c:f>
              <c:numCache>
                <c:formatCode>#,##0_);[Red]\(#,##0\)</c:formatCode>
                <c:ptCount val="8"/>
                <c:pt idx="0">
                  <c:v>1243</c:v>
                </c:pt>
                <c:pt idx="1">
                  <c:v>1128</c:v>
                </c:pt>
                <c:pt idx="2">
                  <c:v>818</c:v>
                </c:pt>
                <c:pt idx="3">
                  <c:v>244</c:v>
                </c:pt>
                <c:pt idx="4">
                  <c:v>388</c:v>
                </c:pt>
                <c:pt idx="5">
                  <c:v>772</c:v>
                </c:pt>
                <c:pt idx="6">
                  <c:v>2489</c:v>
                </c:pt>
                <c:pt idx="7">
                  <c:v>539</c:v>
                </c:pt>
              </c:numCache>
            </c:numRef>
          </c:val>
        </c:ser>
        <c:ser>
          <c:idx val="1"/>
          <c:order val="1"/>
          <c:tx>
            <c:strRef>
              <c:f>'認定者数（2-1.2）'!$E$23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'認定者数（2-1.2）'!$E$24:$E$31</c:f>
              <c:numCache>
                <c:formatCode>#,##0_);[Red]\(#,##0\)</c:formatCode>
                <c:ptCount val="8"/>
                <c:pt idx="0">
                  <c:v>805</c:v>
                </c:pt>
                <c:pt idx="1">
                  <c:v>893</c:v>
                </c:pt>
                <c:pt idx="2">
                  <c:v>463</c:v>
                </c:pt>
                <c:pt idx="3">
                  <c:v>161</c:v>
                </c:pt>
                <c:pt idx="4">
                  <c:v>257</c:v>
                </c:pt>
                <c:pt idx="5">
                  <c:v>659</c:v>
                </c:pt>
                <c:pt idx="6">
                  <c:v>1562</c:v>
                </c:pt>
                <c:pt idx="7">
                  <c:v>391</c:v>
                </c:pt>
              </c:numCache>
            </c:numRef>
          </c:val>
        </c:ser>
        <c:ser>
          <c:idx val="2"/>
          <c:order val="2"/>
          <c:tx>
            <c:strRef>
              <c:f>'認定者数（2-1.2）'!$F$23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'認定者数（2-1.2）'!$F$24:$F$31</c:f>
              <c:numCache>
                <c:formatCode>#,##0_);[Red]\(#,##0\)</c:formatCode>
                <c:ptCount val="8"/>
                <c:pt idx="0">
                  <c:v>1241</c:v>
                </c:pt>
                <c:pt idx="1">
                  <c:v>1162</c:v>
                </c:pt>
                <c:pt idx="2">
                  <c:v>878</c:v>
                </c:pt>
                <c:pt idx="3">
                  <c:v>358</c:v>
                </c:pt>
                <c:pt idx="4">
                  <c:v>516</c:v>
                </c:pt>
                <c:pt idx="5">
                  <c:v>1377</c:v>
                </c:pt>
                <c:pt idx="6">
                  <c:v>2263</c:v>
                </c:pt>
                <c:pt idx="7">
                  <c:v>753</c:v>
                </c:pt>
              </c:numCache>
            </c:numRef>
          </c:val>
        </c:ser>
        <c:ser>
          <c:idx val="3"/>
          <c:order val="3"/>
          <c:tx>
            <c:strRef>
              <c:f>'認定者数（2-1.2）'!$G$23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'認定者数（2-1.2）'!$G$24:$G$31</c:f>
              <c:numCache>
                <c:formatCode>#,##0_);[Red]\(#,##0\)</c:formatCode>
                <c:ptCount val="8"/>
                <c:pt idx="0">
                  <c:v>803</c:v>
                </c:pt>
                <c:pt idx="1">
                  <c:v>698</c:v>
                </c:pt>
                <c:pt idx="2">
                  <c:v>547</c:v>
                </c:pt>
                <c:pt idx="3">
                  <c:v>214</c:v>
                </c:pt>
                <c:pt idx="4">
                  <c:v>318</c:v>
                </c:pt>
                <c:pt idx="5">
                  <c:v>655</c:v>
                </c:pt>
                <c:pt idx="6">
                  <c:v>1521</c:v>
                </c:pt>
                <c:pt idx="7">
                  <c:v>418</c:v>
                </c:pt>
              </c:numCache>
            </c:numRef>
          </c:val>
        </c:ser>
        <c:ser>
          <c:idx val="4"/>
          <c:order val="4"/>
          <c:tx>
            <c:strRef>
              <c:f>'認定者数（2-1.2）'!$H$23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'認定者数（2-1.2）'!$H$24:$H$31</c:f>
              <c:numCache>
                <c:formatCode>#,##0_);[Red]\(#,##0\)</c:formatCode>
                <c:ptCount val="8"/>
                <c:pt idx="0">
                  <c:v>650</c:v>
                </c:pt>
                <c:pt idx="1">
                  <c:v>565</c:v>
                </c:pt>
                <c:pt idx="2">
                  <c:v>416</c:v>
                </c:pt>
                <c:pt idx="3">
                  <c:v>182</c:v>
                </c:pt>
                <c:pt idx="4">
                  <c:v>289</c:v>
                </c:pt>
                <c:pt idx="5">
                  <c:v>652</c:v>
                </c:pt>
                <c:pt idx="6">
                  <c:v>1209</c:v>
                </c:pt>
                <c:pt idx="7">
                  <c:v>351</c:v>
                </c:pt>
              </c:numCache>
            </c:numRef>
          </c:val>
        </c:ser>
        <c:ser>
          <c:idx val="5"/>
          <c:order val="5"/>
          <c:tx>
            <c:strRef>
              <c:f>'認定者数（2-1.2）'!$I$23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'認定者数（2-1.2）'!$I$24:$I$31</c:f>
              <c:numCache>
                <c:formatCode>#,##0_);[Red]\(#,##0\)</c:formatCode>
                <c:ptCount val="8"/>
                <c:pt idx="0">
                  <c:v>902</c:v>
                </c:pt>
                <c:pt idx="1">
                  <c:v>663</c:v>
                </c:pt>
                <c:pt idx="2">
                  <c:v>481</c:v>
                </c:pt>
                <c:pt idx="3">
                  <c:v>185</c:v>
                </c:pt>
                <c:pt idx="4">
                  <c:v>350</c:v>
                </c:pt>
                <c:pt idx="5">
                  <c:v>768</c:v>
                </c:pt>
                <c:pt idx="6">
                  <c:v>1465</c:v>
                </c:pt>
                <c:pt idx="7">
                  <c:v>546</c:v>
                </c:pt>
              </c:numCache>
            </c:numRef>
          </c:val>
        </c:ser>
        <c:ser>
          <c:idx val="6"/>
          <c:order val="6"/>
          <c:tx>
            <c:strRef>
              <c:f>'認定者数（2-1.2）'!$J$23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'認定者数（2-1.2）'!$J$24:$J$31</c:f>
              <c:numCache>
                <c:formatCode>#,##0_);[Red]\(#,##0\)</c:formatCode>
                <c:ptCount val="8"/>
                <c:pt idx="0">
                  <c:v>569</c:v>
                </c:pt>
                <c:pt idx="1">
                  <c:v>430</c:v>
                </c:pt>
                <c:pt idx="2">
                  <c:v>296</c:v>
                </c:pt>
                <c:pt idx="3">
                  <c:v>158</c:v>
                </c:pt>
                <c:pt idx="4">
                  <c:v>186</c:v>
                </c:pt>
                <c:pt idx="5">
                  <c:v>394</c:v>
                </c:pt>
                <c:pt idx="6">
                  <c:v>805</c:v>
                </c:pt>
                <c:pt idx="7">
                  <c:v>350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321464"/>
        <c:axId val="455321856"/>
      </c:barChart>
      <c:lineChart>
        <c:grouping val="standard"/>
        <c:varyColors val="0"/>
        <c:ser>
          <c:idx val="7"/>
          <c:order val="7"/>
          <c:tx>
            <c:strRef>
              <c:f>'認定者数（2-1.2）'!$L$23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'認定者数（2-1.2）'!$L$24:$L$31</c:f>
              <c:numCache>
                <c:formatCode>0.0%</c:formatCode>
                <c:ptCount val="8"/>
                <c:pt idx="0">
                  <c:v>0.14355692137064166</c:v>
                </c:pt>
                <c:pt idx="1">
                  <c:v>0.18447345633784054</c:v>
                </c:pt>
                <c:pt idx="2">
                  <c:v>0.21013203988143359</c:v>
                </c:pt>
                <c:pt idx="3">
                  <c:v>0.15875700243103266</c:v>
                </c:pt>
                <c:pt idx="4">
                  <c:v>0.16316124920331421</c:v>
                </c:pt>
                <c:pt idx="5">
                  <c:v>0.1705448904401784</c:v>
                </c:pt>
                <c:pt idx="6">
                  <c:v>0.23157377653151032</c:v>
                </c:pt>
                <c:pt idx="7">
                  <c:v>0.16423841059602648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18328"/>
        <c:axId val="455316760"/>
      </c:lineChart>
      <c:catAx>
        <c:axId val="45532146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455321856"/>
        <c:crosses val="autoZero"/>
        <c:auto val="1"/>
        <c:lblAlgn val="ctr"/>
        <c:lblOffset val="100"/>
        <c:noMultiLvlLbl val="0"/>
      </c:catAx>
      <c:valAx>
        <c:axId val="4553218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5321464"/>
        <c:crosses val="autoZero"/>
        <c:crossBetween val="between"/>
      </c:valAx>
      <c:valAx>
        <c:axId val="4553167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455318328"/>
        <c:crosses val="max"/>
        <c:crossBetween val="between"/>
      </c:valAx>
      <c:catAx>
        <c:axId val="4553183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167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0.64061538461538459</c:v>
                </c:pt>
                <c:pt idx="1">
                  <c:v>0.65047995482778087</c:v>
                </c:pt>
                <c:pt idx="2">
                  <c:v>0.61341181416859369</c:v>
                </c:pt>
                <c:pt idx="3">
                  <c:v>0.6368078175895765</c:v>
                </c:pt>
                <c:pt idx="4">
                  <c:v>0.61687612208258524</c:v>
                </c:pt>
                <c:pt idx="5">
                  <c:v>0.64181360201511339</c:v>
                </c:pt>
                <c:pt idx="6">
                  <c:v>0.64571386013256871</c:v>
                </c:pt>
                <c:pt idx="7">
                  <c:v>0.59534552362859183</c:v>
                </c:pt>
                <c:pt idx="8">
                  <c:v>0.635475034242311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0.18067692307692307</c:v>
                </c:pt>
                <c:pt idx="1">
                  <c:v>0.1842179559570864</c:v>
                </c:pt>
                <c:pt idx="2">
                  <c:v>0.17952491065797771</c:v>
                </c:pt>
                <c:pt idx="3">
                  <c:v>0.14603691639522259</c:v>
                </c:pt>
                <c:pt idx="4">
                  <c:v>0.1533213644524237</c:v>
                </c:pt>
                <c:pt idx="5">
                  <c:v>0.10411418975650713</c:v>
                </c:pt>
                <c:pt idx="6">
                  <c:v>0.14418708572279734</c:v>
                </c:pt>
                <c:pt idx="7">
                  <c:v>0.15649489432438851</c:v>
                </c:pt>
                <c:pt idx="8">
                  <c:v>0.15643547918482548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3.9876923076923074E-2</c:v>
                </c:pt>
                <c:pt idx="1">
                  <c:v>3.4726143421795592E-2</c:v>
                </c:pt>
                <c:pt idx="2">
                  <c:v>7.4206432625604377E-2</c:v>
                </c:pt>
                <c:pt idx="3">
                  <c:v>2.8230184581976112E-2</c:v>
                </c:pt>
                <c:pt idx="4">
                  <c:v>8.7971274685816878E-2</c:v>
                </c:pt>
                <c:pt idx="5">
                  <c:v>8.5306465155331648E-2</c:v>
                </c:pt>
                <c:pt idx="6">
                  <c:v>7.9243315707157216E-2</c:v>
                </c:pt>
                <c:pt idx="7">
                  <c:v>5.8180954642602707E-2</c:v>
                </c:pt>
                <c:pt idx="8">
                  <c:v>6.3026605238035938E-2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0.13883076923076923</c:v>
                </c:pt>
                <c:pt idx="1">
                  <c:v>0.13057594579333709</c:v>
                </c:pt>
                <c:pt idx="2">
                  <c:v>0.13285684254782426</c:v>
                </c:pt>
                <c:pt idx="3">
                  <c:v>0.18892508143322476</c:v>
                </c:pt>
                <c:pt idx="4">
                  <c:v>0.14183123877917414</c:v>
                </c:pt>
                <c:pt idx="5">
                  <c:v>0.16876574307304787</c:v>
                </c:pt>
                <c:pt idx="6">
                  <c:v>0.13085573843747672</c:v>
                </c:pt>
                <c:pt idx="7">
                  <c:v>0.18997862740441701</c:v>
                </c:pt>
                <c:pt idx="8">
                  <c:v>0.14506288133482753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315584"/>
        <c:axId val="455315976"/>
      </c:barChart>
      <c:catAx>
        <c:axId val="45531558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5315976"/>
        <c:crosses val="autoZero"/>
        <c:auto val="1"/>
        <c:lblAlgn val="ctr"/>
        <c:lblOffset val="100"/>
        <c:noMultiLvlLbl val="0"/>
      </c:catAx>
      <c:valAx>
        <c:axId val="455315976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5315584"/>
        <c:crosses val="autoZero"/>
        <c:crossBetween val="between"/>
        <c:majorUnit val="0.2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0.39495171051285094</c:v>
                </c:pt>
                <c:pt idx="1">
                  <c:v>0.45143248316130385</c:v>
                </c:pt>
                <c:pt idx="2">
                  <c:v>0.38445667221798502</c:v>
                </c:pt>
                <c:pt idx="3">
                  <c:v>0.38598543052061229</c:v>
                </c:pt>
                <c:pt idx="4">
                  <c:v>0.40025492805360163</c:v>
                </c:pt>
                <c:pt idx="5">
                  <c:v>0.38138661199175289</c:v>
                </c:pt>
                <c:pt idx="6">
                  <c:v>0.41188220066550363</c:v>
                </c:pt>
                <c:pt idx="7">
                  <c:v>0.37491039305683527</c:v>
                </c:pt>
                <c:pt idx="8">
                  <c:v>0.40200970560547861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3.9494984435733613E-2</c:v>
                </c:pt>
                <c:pt idx="1">
                  <c:v>3.794176033706826E-2</c:v>
                </c:pt>
                <c:pt idx="2">
                  <c:v>3.2331042456641548E-2</c:v>
                </c:pt>
                <c:pt idx="3">
                  <c:v>2.606008550047742E-2</c:v>
                </c:pt>
                <c:pt idx="4">
                  <c:v>2.932203854013269E-2</c:v>
                </c:pt>
                <c:pt idx="5">
                  <c:v>1.8871895043440522E-2</c:v>
                </c:pt>
                <c:pt idx="6">
                  <c:v>2.6572431081171272E-2</c:v>
                </c:pt>
                <c:pt idx="7">
                  <c:v>2.6950567779678698E-2</c:v>
                </c:pt>
                <c:pt idx="8">
                  <c:v>2.9768066720987123E-2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0.10800005781111549</c:v>
                </c:pt>
                <c:pt idx="1">
                  <c:v>9.0629988709435658E-2</c:v>
                </c:pt>
                <c:pt idx="2">
                  <c:v>0.19192158862333947</c:v>
                </c:pt>
                <c:pt idx="3">
                  <c:v>6.4237887195995366E-2</c:v>
                </c:pt>
                <c:pt idx="4">
                  <c:v>0.18615350654758586</c:v>
                </c:pt>
                <c:pt idx="5">
                  <c:v>0.17127648352862396</c:v>
                </c:pt>
                <c:pt idx="6">
                  <c:v>0.19478557221761125</c:v>
                </c:pt>
                <c:pt idx="7">
                  <c:v>0.11205797544417143</c:v>
                </c:pt>
                <c:pt idx="8">
                  <c:v>0.15022824211930852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0.45755324724030005</c:v>
                </c:pt>
                <c:pt idx="1">
                  <c:v>0.41999576779219239</c:v>
                </c:pt>
                <c:pt idx="2">
                  <c:v>0.39129069670203398</c:v>
                </c:pt>
                <c:pt idx="3">
                  <c:v>0.52371659678291504</c:v>
                </c:pt>
                <c:pt idx="4">
                  <c:v>0.38426952685867988</c:v>
                </c:pt>
                <c:pt idx="5">
                  <c:v>0.42846500943618254</c:v>
                </c:pt>
                <c:pt idx="6">
                  <c:v>0.36675979603571385</c:v>
                </c:pt>
                <c:pt idx="7">
                  <c:v>0.48608106371931453</c:v>
                </c:pt>
                <c:pt idx="8">
                  <c:v>0.41799398555422584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55319504"/>
        <c:axId val="455317544"/>
      </c:barChart>
      <c:catAx>
        <c:axId val="4553195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455317544"/>
        <c:crosses val="autoZero"/>
        <c:auto val="1"/>
        <c:lblAlgn val="ctr"/>
        <c:lblOffset val="100"/>
        <c:noMultiLvlLbl val="0"/>
      </c:catAx>
      <c:valAx>
        <c:axId val="455317544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45531950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'給付状況（3-2）'!$G$5:$G$15</c:f>
              <c:numCache>
                <c:formatCode>#,##0_ </c:formatCode>
                <c:ptCount val="11"/>
                <c:pt idx="0">
                  <c:v>288944.99999999994</c:v>
                </c:pt>
                <c:pt idx="1">
                  <c:v>14597.159999999994</c:v>
                </c:pt>
                <c:pt idx="2">
                  <c:v>76190.489999999991</c:v>
                </c:pt>
                <c:pt idx="3">
                  <c:v>12485.42</c:v>
                </c:pt>
                <c:pt idx="4">
                  <c:v>44067.23</c:v>
                </c:pt>
                <c:pt idx="5">
                  <c:v>712334.48999999976</c:v>
                </c:pt>
                <c:pt idx="6">
                  <c:v>303097.06000000011</c:v>
                </c:pt>
                <c:pt idx="7">
                  <c:v>146244.36000000002</c:v>
                </c:pt>
                <c:pt idx="8">
                  <c:v>18514.789999999994</c:v>
                </c:pt>
                <c:pt idx="9">
                  <c:v>106313.23000000001</c:v>
                </c:pt>
                <c:pt idx="10">
                  <c:v>223764.06000000006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21072"/>
        <c:axId val="45531911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'給付状況（3-2）'!$C$5:$D$15</c:f>
              <c:strCache>
                <c:ptCount val="11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</c:v>
                </c:pt>
                <c:pt idx="9">
                  <c:v>福祉用具貸与</c:v>
                </c:pt>
                <c:pt idx="10">
                  <c:v>特定施設入居者生活介護</c:v>
                </c:pt>
              </c:strCache>
            </c:strRef>
          </c:cat>
          <c:val>
            <c:numRef>
              <c:f>'給付状況（3-2）'!$E$5:$E$15</c:f>
              <c:numCache>
                <c:formatCode>#,##0_);[Red]\(#,##0\)</c:formatCode>
                <c:ptCount val="11"/>
                <c:pt idx="0">
                  <c:v>4981</c:v>
                </c:pt>
                <c:pt idx="1">
                  <c:v>195</c:v>
                </c:pt>
                <c:pt idx="2">
                  <c:v>1541</c:v>
                </c:pt>
                <c:pt idx="3">
                  <c:v>302</c:v>
                </c:pt>
                <c:pt idx="4">
                  <c:v>3174</c:v>
                </c:pt>
                <c:pt idx="5">
                  <c:v>6389</c:v>
                </c:pt>
                <c:pt idx="6">
                  <c:v>3273</c:v>
                </c:pt>
                <c:pt idx="7">
                  <c:v>1330</c:v>
                </c:pt>
                <c:pt idx="8">
                  <c:v>245</c:v>
                </c:pt>
                <c:pt idx="9">
                  <c:v>8124</c:v>
                </c:pt>
                <c:pt idx="10">
                  <c:v>1067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17936"/>
        <c:axId val="455318720"/>
      </c:lineChart>
      <c:catAx>
        <c:axId val="4553179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5318720"/>
        <c:crosses val="autoZero"/>
        <c:auto val="1"/>
        <c:lblAlgn val="ctr"/>
        <c:lblOffset val="100"/>
        <c:noMultiLvlLbl val="0"/>
      </c:catAx>
      <c:valAx>
        <c:axId val="455318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55317936"/>
        <c:crosses val="autoZero"/>
        <c:crossBetween val="between"/>
      </c:valAx>
      <c:valAx>
        <c:axId val="45531911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5321072"/>
        <c:crosses val="max"/>
        <c:crossBetween val="between"/>
      </c:valAx>
      <c:catAx>
        <c:axId val="455321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531911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'給付状況（3-2）'!$G$16:$G$26</c:f>
              <c:numCache>
                <c:formatCode>#,##0_ </c:formatCode>
                <c:ptCount val="11"/>
                <c:pt idx="0">
                  <c:v>0</c:v>
                </c:pt>
                <c:pt idx="1">
                  <c:v>151.97999999999999</c:v>
                </c:pt>
                <c:pt idx="2">
                  <c:v>14108.160000000002</c:v>
                </c:pt>
                <c:pt idx="3">
                  <c:v>3287.3599999999992</c:v>
                </c:pt>
                <c:pt idx="4">
                  <c:v>4498.4300000000012</c:v>
                </c:pt>
                <c:pt idx="5">
                  <c:v>0</c:v>
                </c:pt>
                <c:pt idx="6">
                  <c:v>72946.359999999986</c:v>
                </c:pt>
                <c:pt idx="7">
                  <c:v>2964.8900000000003</c:v>
                </c:pt>
                <c:pt idx="8">
                  <c:v>683.88000000000011</c:v>
                </c:pt>
                <c:pt idx="9">
                  <c:v>25255.449999999997</c:v>
                </c:pt>
                <c:pt idx="10">
                  <c:v>20242.12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6230888"/>
        <c:axId val="4562312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'給付状況（3-2）'!$C$16:$D$26</c:f>
              <c:strCache>
                <c:ptCount val="11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</c:v>
                </c:pt>
                <c:pt idx="9">
                  <c:v>介護予防福祉用具貸与</c:v>
                </c:pt>
                <c:pt idx="10">
                  <c:v>介護予防特定施設入居者生活介護</c:v>
                </c:pt>
              </c:strCache>
            </c:strRef>
          </c:cat>
          <c:val>
            <c:numRef>
              <c:f>'給付状況（3-2）'!$E$16:$E$26</c:f>
              <c:numCache>
                <c:formatCode>#,##0_);[Red]\(#,##0\)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440</c:v>
                </c:pt>
                <c:pt idx="3">
                  <c:v>88</c:v>
                </c:pt>
                <c:pt idx="4">
                  <c:v>350</c:v>
                </c:pt>
                <c:pt idx="5">
                  <c:v>0</c:v>
                </c:pt>
                <c:pt idx="6">
                  <c:v>2203</c:v>
                </c:pt>
                <c:pt idx="7">
                  <c:v>81</c:v>
                </c:pt>
                <c:pt idx="8">
                  <c:v>15</c:v>
                </c:pt>
                <c:pt idx="9">
                  <c:v>4105</c:v>
                </c:pt>
                <c:pt idx="10">
                  <c:v>253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5320680"/>
        <c:axId val="456227752"/>
      </c:lineChart>
      <c:catAx>
        <c:axId val="4553206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456227752"/>
        <c:crosses val="autoZero"/>
        <c:auto val="1"/>
        <c:lblAlgn val="ctr"/>
        <c:lblOffset val="100"/>
        <c:noMultiLvlLbl val="0"/>
      </c:catAx>
      <c:valAx>
        <c:axId val="456227752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455320680"/>
        <c:crosses val="autoZero"/>
        <c:crossBetween val="between"/>
      </c:valAx>
      <c:valAx>
        <c:axId val="4562312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456230888"/>
        <c:crosses val="max"/>
        <c:crossBetween val="between"/>
      </c:valAx>
      <c:catAx>
        <c:axId val="4562308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562312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（平成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30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8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40</xdr:row>
      <xdr:rowOff>1</xdr:rowOff>
    </xdr:from>
    <xdr:to>
      <xdr:col>8</xdr:col>
      <xdr:colOff>0</xdr:colOff>
      <xdr:row>51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51</xdr:row>
      <xdr:rowOff>0</xdr:rowOff>
    </xdr:from>
    <xdr:to>
      <xdr:col>8</xdr:col>
      <xdr:colOff>0</xdr:colOff>
      <xdr:row>62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51</xdr:row>
      <xdr:rowOff>104775</xdr:rowOff>
    </xdr:from>
    <xdr:to>
      <xdr:col>7</xdr:col>
      <xdr:colOff>47625</xdr:colOff>
      <xdr:row>52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73</xdr:row>
      <xdr:rowOff>0</xdr:rowOff>
    </xdr:from>
    <xdr:to>
      <xdr:col>4</xdr:col>
      <xdr:colOff>0</xdr:colOff>
      <xdr:row>80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73</xdr:row>
      <xdr:rowOff>0</xdr:rowOff>
    </xdr:from>
    <xdr:to>
      <xdr:col>8</xdr:col>
      <xdr:colOff>0</xdr:colOff>
      <xdr:row>80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62</xdr:row>
      <xdr:rowOff>1</xdr:rowOff>
    </xdr:from>
    <xdr:to>
      <xdr:col>7</xdr:col>
      <xdr:colOff>962024</xdr:colOff>
      <xdr:row>73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40</xdr:row>
      <xdr:rowOff>114300</xdr:rowOff>
    </xdr:from>
    <xdr:to>
      <xdr:col>7</xdr:col>
      <xdr:colOff>323850</xdr:colOff>
      <xdr:row>41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62</xdr:row>
      <xdr:rowOff>114300</xdr:rowOff>
    </xdr:from>
    <xdr:to>
      <xdr:col>2</xdr:col>
      <xdr:colOff>95250</xdr:colOff>
      <xdr:row>63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62</xdr:row>
      <xdr:rowOff>95250</xdr:rowOff>
    </xdr:from>
    <xdr:to>
      <xdr:col>6</xdr:col>
      <xdr:colOff>952499</xdr:colOff>
      <xdr:row>63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51</xdr:row>
      <xdr:rowOff>123825</xdr:rowOff>
    </xdr:from>
    <xdr:to>
      <xdr:col>2</xdr:col>
      <xdr:colOff>19050</xdr:colOff>
      <xdr:row>52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35.7%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28.1%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56.5%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60.1%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57.8%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58.4%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57.2%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37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41</v>
      </c>
    </row>
    <row r="40" spans="2:11" ht="24.95" customHeight="1" x14ac:dyDescent="0.15">
      <c r="B40" s="9" t="s">
        <v>38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142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L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3.625" style="14" customWidth="1"/>
    <col min="4" max="4" width="12.625" style="14" customWidth="1"/>
    <col min="5" max="6" width="10.625" style="14" customWidth="1"/>
    <col min="7" max="7" width="12.625" style="14" customWidth="1"/>
    <col min="8" max="8" width="10.625" style="14" customWidth="1"/>
    <col min="9" max="9" width="2.625" style="14" customWidth="1"/>
    <col min="10" max="12" width="0" style="14" hidden="1" customWidth="1"/>
    <col min="13" max="16384" width="9" style="14"/>
  </cols>
  <sheetData>
    <row r="1" spans="1:12" ht="20.100000000000001" customHeight="1" x14ac:dyDescent="0.15">
      <c r="A1" s="13" t="s">
        <v>11</v>
      </c>
    </row>
    <row r="2" spans="1:12" ht="14.1" customHeight="1" x14ac:dyDescent="0.15">
      <c r="G2" s="25" t="s">
        <v>36</v>
      </c>
      <c r="H2" s="25"/>
    </row>
    <row r="3" spans="1:12" ht="20.100000000000001" customHeight="1" x14ac:dyDescent="0.15">
      <c r="B3" s="15"/>
      <c r="C3" s="183" t="s">
        <v>0</v>
      </c>
      <c r="D3" s="185" t="s">
        <v>12</v>
      </c>
      <c r="E3" s="20"/>
      <c r="F3" s="21"/>
      <c r="G3" s="183" t="s">
        <v>13</v>
      </c>
      <c r="H3" s="183" t="s">
        <v>14</v>
      </c>
      <c r="I3" s="27"/>
    </row>
    <row r="4" spans="1:12" ht="20.100000000000001" customHeight="1" thickBot="1" x14ac:dyDescent="0.2">
      <c r="B4" s="16"/>
      <c r="C4" s="184"/>
      <c r="D4" s="186"/>
      <c r="E4" s="22" t="s">
        <v>15</v>
      </c>
      <c r="F4" s="23" t="s">
        <v>16</v>
      </c>
      <c r="G4" s="184"/>
      <c r="H4" s="184"/>
      <c r="I4" s="27"/>
      <c r="J4" s="28" t="s">
        <v>26</v>
      </c>
      <c r="K4" s="25" t="s">
        <v>40</v>
      </c>
      <c r="L4" s="25" t="s">
        <v>39</v>
      </c>
    </row>
    <row r="5" spans="1:12" ht="20.100000000000001" customHeight="1" thickTop="1" thickBot="1" x14ac:dyDescent="0.2">
      <c r="B5" s="17" t="s">
        <v>17</v>
      </c>
      <c r="C5" s="29">
        <f>SUM(C6:C13)</f>
        <v>710530</v>
      </c>
      <c r="D5" s="30">
        <f>SUM(E5:F5)</f>
        <v>215626</v>
      </c>
      <c r="E5" s="31">
        <f>SUM(E6:E13)</f>
        <v>108883</v>
      </c>
      <c r="F5" s="32">
        <f t="shared" ref="F5:G5" si="0">SUM(F6:F13)</f>
        <v>106743</v>
      </c>
      <c r="G5" s="29">
        <f t="shared" si="0"/>
        <v>222187</v>
      </c>
      <c r="H5" s="33">
        <f>D5/C5</f>
        <v>0.3034720560708204</v>
      </c>
      <c r="I5" s="26"/>
      <c r="J5" s="24">
        <f t="shared" ref="J5:J13" si="1">C5-D5-G5</f>
        <v>272717</v>
      </c>
      <c r="K5" s="58">
        <f>E5/C5</f>
        <v>0.15324194615287179</v>
      </c>
      <c r="L5" s="58">
        <f>F5/C5</f>
        <v>0.15023010991794858</v>
      </c>
    </row>
    <row r="6" spans="1:12" ht="20.100000000000001" customHeight="1" thickTop="1" x14ac:dyDescent="0.15">
      <c r="B6" s="18" t="s">
        <v>18</v>
      </c>
      <c r="C6" s="34">
        <v>185324</v>
      </c>
      <c r="D6" s="35">
        <f t="shared" ref="D6:D13" si="2">SUM(E6:F6)</f>
        <v>43279</v>
      </c>
      <c r="E6" s="36">
        <v>23815</v>
      </c>
      <c r="F6" s="37">
        <v>19464</v>
      </c>
      <c r="G6" s="34">
        <v>59934</v>
      </c>
      <c r="H6" s="38">
        <f t="shared" ref="H6:H13" si="3">D6/C6</f>
        <v>0.23353154475405236</v>
      </c>
      <c r="I6" s="26"/>
      <c r="J6" s="24">
        <f t="shared" si="1"/>
        <v>82111</v>
      </c>
      <c r="K6" s="58">
        <f t="shared" ref="K6:K13" si="4">E6/C6</f>
        <v>0.12850467289719625</v>
      </c>
      <c r="L6" s="58">
        <f t="shared" ref="L6:L13" si="5">F6/C6</f>
        <v>0.10502687185685609</v>
      </c>
    </row>
    <row r="7" spans="1:12" ht="20.100000000000001" customHeight="1" x14ac:dyDescent="0.15">
      <c r="B7" s="19" t="s">
        <v>19</v>
      </c>
      <c r="C7" s="39">
        <v>94110</v>
      </c>
      <c r="D7" s="40">
        <f t="shared" si="2"/>
        <v>30026</v>
      </c>
      <c r="E7" s="41">
        <v>15086</v>
      </c>
      <c r="F7" s="42">
        <v>14940</v>
      </c>
      <c r="G7" s="39">
        <v>29367</v>
      </c>
      <c r="H7" s="43">
        <f t="shared" si="3"/>
        <v>0.31905217298905536</v>
      </c>
      <c r="I7" s="26"/>
      <c r="J7" s="24">
        <f t="shared" si="1"/>
        <v>34717</v>
      </c>
      <c r="K7" s="58">
        <f t="shared" si="4"/>
        <v>0.16030177451917968</v>
      </c>
      <c r="L7" s="58">
        <f t="shared" si="5"/>
        <v>0.15875039846987568</v>
      </c>
    </row>
    <row r="8" spans="1:12" ht="20.100000000000001" customHeight="1" x14ac:dyDescent="0.15">
      <c r="B8" s="19" t="s">
        <v>20</v>
      </c>
      <c r="C8" s="39">
        <v>52254</v>
      </c>
      <c r="D8" s="40">
        <f t="shared" si="2"/>
        <v>18555</v>
      </c>
      <c r="E8" s="41">
        <v>9232</v>
      </c>
      <c r="F8" s="42">
        <v>9323</v>
      </c>
      <c r="G8" s="39">
        <v>15730</v>
      </c>
      <c r="H8" s="43">
        <f t="shared" si="3"/>
        <v>0.35509243311516819</v>
      </c>
      <c r="I8" s="26"/>
      <c r="J8" s="24">
        <f t="shared" si="1"/>
        <v>17969</v>
      </c>
      <c r="K8" s="58">
        <f t="shared" si="4"/>
        <v>0.1766754698204922</v>
      </c>
      <c r="L8" s="58">
        <f t="shared" si="5"/>
        <v>0.17841696329467602</v>
      </c>
    </row>
    <row r="9" spans="1:12" ht="20.100000000000001" customHeight="1" x14ac:dyDescent="0.15">
      <c r="B9" s="19" t="s">
        <v>21</v>
      </c>
      <c r="C9" s="39">
        <v>31852</v>
      </c>
      <c r="D9" s="40">
        <f t="shared" si="2"/>
        <v>9461</v>
      </c>
      <c r="E9" s="41">
        <v>4879</v>
      </c>
      <c r="F9" s="42">
        <v>4582</v>
      </c>
      <c r="G9" s="39">
        <v>10189</v>
      </c>
      <c r="H9" s="43">
        <f t="shared" si="3"/>
        <v>0.29703001381388922</v>
      </c>
      <c r="I9" s="26"/>
      <c r="J9" s="24">
        <f t="shared" si="1"/>
        <v>12202</v>
      </c>
      <c r="K9" s="58">
        <f t="shared" si="4"/>
        <v>0.15317719452467662</v>
      </c>
      <c r="L9" s="58">
        <f t="shared" si="5"/>
        <v>0.14385281928921262</v>
      </c>
    </row>
    <row r="10" spans="1:12" ht="20.100000000000001" customHeight="1" x14ac:dyDescent="0.15">
      <c r="B10" s="19" t="s">
        <v>22</v>
      </c>
      <c r="C10" s="39">
        <v>45693</v>
      </c>
      <c r="D10" s="40">
        <f t="shared" si="2"/>
        <v>14121</v>
      </c>
      <c r="E10" s="41">
        <v>6844</v>
      </c>
      <c r="F10" s="42">
        <v>7277</v>
      </c>
      <c r="G10" s="39">
        <v>14280</v>
      </c>
      <c r="H10" s="43">
        <f t="shared" si="3"/>
        <v>0.30904077210951347</v>
      </c>
      <c r="I10" s="26"/>
      <c r="J10" s="24">
        <f t="shared" si="1"/>
        <v>17292</v>
      </c>
      <c r="K10" s="58">
        <f t="shared" si="4"/>
        <v>0.14978224235659729</v>
      </c>
      <c r="L10" s="58">
        <f t="shared" si="5"/>
        <v>0.15925852975291621</v>
      </c>
    </row>
    <row r="11" spans="1:12" ht="20.100000000000001" customHeight="1" x14ac:dyDescent="0.15">
      <c r="B11" s="19" t="s">
        <v>23</v>
      </c>
      <c r="C11" s="39">
        <v>101057</v>
      </c>
      <c r="D11" s="40">
        <f t="shared" si="2"/>
        <v>30942</v>
      </c>
      <c r="E11" s="41">
        <v>15092</v>
      </c>
      <c r="F11" s="42">
        <v>15850</v>
      </c>
      <c r="G11" s="39">
        <v>32386</v>
      </c>
      <c r="H11" s="43">
        <f t="shared" si="3"/>
        <v>0.30618363893644179</v>
      </c>
      <c r="I11" s="26"/>
      <c r="J11" s="24">
        <f t="shared" si="1"/>
        <v>37729</v>
      </c>
      <c r="K11" s="58">
        <f t="shared" si="4"/>
        <v>0.14934146075976923</v>
      </c>
      <c r="L11" s="58">
        <f t="shared" si="5"/>
        <v>0.15684217817667256</v>
      </c>
    </row>
    <row r="12" spans="1:12" ht="20.100000000000001" customHeight="1" x14ac:dyDescent="0.15">
      <c r="B12" s="19" t="s">
        <v>24</v>
      </c>
      <c r="C12" s="39">
        <v>141142</v>
      </c>
      <c r="D12" s="40">
        <f t="shared" si="2"/>
        <v>48857</v>
      </c>
      <c r="E12" s="41">
        <v>24286</v>
      </c>
      <c r="F12" s="42">
        <v>24571</v>
      </c>
      <c r="G12" s="39">
        <v>42330</v>
      </c>
      <c r="H12" s="43">
        <f t="shared" si="3"/>
        <v>0.34615493616357995</v>
      </c>
      <c r="I12" s="26"/>
      <c r="J12" s="24">
        <f t="shared" si="1"/>
        <v>49955</v>
      </c>
      <c r="K12" s="58">
        <f t="shared" si="4"/>
        <v>0.17206784656586982</v>
      </c>
      <c r="L12" s="58">
        <f t="shared" si="5"/>
        <v>0.1740870895977101</v>
      </c>
    </row>
    <row r="13" spans="1:12" ht="20.100000000000001" customHeight="1" x14ac:dyDescent="0.15">
      <c r="B13" s="19" t="s">
        <v>25</v>
      </c>
      <c r="C13" s="39">
        <v>59098</v>
      </c>
      <c r="D13" s="40">
        <f t="shared" si="2"/>
        <v>20385</v>
      </c>
      <c r="E13" s="41">
        <v>9649</v>
      </c>
      <c r="F13" s="42">
        <v>10736</v>
      </c>
      <c r="G13" s="39">
        <v>17971</v>
      </c>
      <c r="H13" s="43">
        <f t="shared" si="3"/>
        <v>0.34493553081322548</v>
      </c>
      <c r="I13" s="26"/>
      <c r="J13" s="24">
        <f t="shared" si="1"/>
        <v>20742</v>
      </c>
      <c r="K13" s="58">
        <f t="shared" si="4"/>
        <v>0.16327117668956648</v>
      </c>
      <c r="L13" s="58">
        <f t="shared" si="5"/>
        <v>0.181664354123659</v>
      </c>
    </row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G3:G4"/>
    <mergeCell ref="H3:H4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12" ht="20.100000000000001" customHeight="1" x14ac:dyDescent="0.15">
      <c r="A1" s="13" t="s">
        <v>43</v>
      </c>
      <c r="B1" s="13"/>
    </row>
    <row r="2" spans="1:12" ht="14.1" customHeight="1" x14ac:dyDescent="0.15">
      <c r="K2" s="44" t="s">
        <v>2</v>
      </c>
    </row>
    <row r="3" spans="1:12" ht="20.100000000000001" customHeight="1" x14ac:dyDescent="0.15">
      <c r="B3" s="120"/>
      <c r="C3" s="112"/>
      <c r="D3" s="113" t="s">
        <v>27</v>
      </c>
      <c r="E3" s="114" t="s">
        <v>28</v>
      </c>
      <c r="F3" s="114" t="s">
        <v>29</v>
      </c>
      <c r="G3" s="114" t="s">
        <v>30</v>
      </c>
      <c r="H3" s="114" t="s">
        <v>31</v>
      </c>
      <c r="I3" s="114" t="s">
        <v>32</v>
      </c>
      <c r="J3" s="113" t="s">
        <v>33</v>
      </c>
      <c r="K3" s="115" t="s">
        <v>34</v>
      </c>
      <c r="L3" s="116" t="s">
        <v>1</v>
      </c>
    </row>
    <row r="4" spans="1:12" ht="20.100000000000001" customHeight="1" x14ac:dyDescent="0.15">
      <c r="B4" s="191" t="s">
        <v>67</v>
      </c>
      <c r="C4" s="192"/>
      <c r="D4" s="45">
        <f>SUM(D5:D7)</f>
        <v>7621</v>
      </c>
      <c r="E4" s="46">
        <f t="shared" ref="E4:K4" si="0">SUM(E5:E7)</f>
        <v>5191</v>
      </c>
      <c r="F4" s="46">
        <f t="shared" si="0"/>
        <v>8548</v>
      </c>
      <c r="G4" s="46">
        <f t="shared" si="0"/>
        <v>5174</v>
      </c>
      <c r="H4" s="46">
        <f t="shared" si="0"/>
        <v>4314</v>
      </c>
      <c r="I4" s="46">
        <f t="shared" si="0"/>
        <v>5360</v>
      </c>
      <c r="J4" s="45">
        <f t="shared" si="0"/>
        <v>3188</v>
      </c>
      <c r="K4" s="47">
        <f t="shared" si="0"/>
        <v>39396</v>
      </c>
      <c r="L4" s="55">
        <f>K4/人口統計!D5</f>
        <v>0.18270523962787419</v>
      </c>
    </row>
    <row r="5" spans="1:12" ht="20.100000000000001" customHeight="1" x14ac:dyDescent="0.15">
      <c r="B5" s="117"/>
      <c r="C5" s="118" t="s">
        <v>15</v>
      </c>
      <c r="D5" s="48">
        <v>991</v>
      </c>
      <c r="E5" s="49">
        <v>778</v>
      </c>
      <c r="F5" s="49">
        <v>835</v>
      </c>
      <c r="G5" s="49">
        <v>623</v>
      </c>
      <c r="H5" s="49">
        <v>513</v>
      </c>
      <c r="I5" s="49">
        <v>512</v>
      </c>
      <c r="J5" s="48">
        <v>330</v>
      </c>
      <c r="K5" s="50">
        <f>SUM(D5:J5)</f>
        <v>4582</v>
      </c>
      <c r="L5" s="56">
        <f>K5/人口統計!D5</f>
        <v>2.1249756522868299E-2</v>
      </c>
    </row>
    <row r="6" spans="1:12" ht="20.100000000000001" customHeight="1" x14ac:dyDescent="0.15">
      <c r="B6" s="117"/>
      <c r="C6" s="118" t="s">
        <v>145</v>
      </c>
      <c r="D6" s="48">
        <v>3406</v>
      </c>
      <c r="E6" s="49">
        <v>2014</v>
      </c>
      <c r="F6" s="49">
        <v>3062</v>
      </c>
      <c r="G6" s="49">
        <v>1646</v>
      </c>
      <c r="H6" s="49">
        <v>1233</v>
      </c>
      <c r="I6" s="49">
        <v>1467</v>
      </c>
      <c r="J6" s="48">
        <v>890</v>
      </c>
      <c r="K6" s="50">
        <f>SUM(D6:J6)</f>
        <v>13718</v>
      </c>
      <c r="L6" s="56">
        <f>K6/人口統計!D5</f>
        <v>6.3619415098364759E-2</v>
      </c>
    </row>
    <row r="7" spans="1:12" ht="20.100000000000001" customHeight="1" x14ac:dyDescent="0.15">
      <c r="B7" s="117"/>
      <c r="C7" s="119" t="s">
        <v>144</v>
      </c>
      <c r="D7" s="51">
        <v>3224</v>
      </c>
      <c r="E7" s="52">
        <v>2399</v>
      </c>
      <c r="F7" s="52">
        <v>4651</v>
      </c>
      <c r="G7" s="52">
        <v>2905</v>
      </c>
      <c r="H7" s="52">
        <v>2568</v>
      </c>
      <c r="I7" s="52">
        <v>3381</v>
      </c>
      <c r="J7" s="51">
        <v>1968</v>
      </c>
      <c r="K7" s="53">
        <f>SUM(D7:J7)</f>
        <v>21096</v>
      </c>
      <c r="L7" s="57">
        <f>K7/人口統計!D5</f>
        <v>9.783606800664113E-2</v>
      </c>
    </row>
    <row r="8" spans="1:12" ht="20.100000000000001" customHeight="1" thickBot="1" x14ac:dyDescent="0.2">
      <c r="B8" s="191" t="s">
        <v>68</v>
      </c>
      <c r="C8" s="192"/>
      <c r="D8" s="45">
        <v>83</v>
      </c>
      <c r="E8" s="46">
        <v>124</v>
      </c>
      <c r="F8" s="46">
        <v>98</v>
      </c>
      <c r="G8" s="46">
        <v>104</v>
      </c>
      <c r="H8" s="46">
        <v>93</v>
      </c>
      <c r="I8" s="46">
        <v>70</v>
      </c>
      <c r="J8" s="45">
        <v>68</v>
      </c>
      <c r="K8" s="47">
        <f>SUM(D8:J8)</f>
        <v>640</v>
      </c>
      <c r="L8" s="80"/>
    </row>
    <row r="9" spans="1:12" ht="20.100000000000001" customHeight="1" thickTop="1" x14ac:dyDescent="0.15">
      <c r="B9" s="193" t="s">
        <v>35</v>
      </c>
      <c r="C9" s="194"/>
      <c r="D9" s="35">
        <f>D4+D8</f>
        <v>7704</v>
      </c>
      <c r="E9" s="34">
        <f t="shared" ref="E9:K9" si="1">E4+E8</f>
        <v>5315</v>
      </c>
      <c r="F9" s="34">
        <f t="shared" si="1"/>
        <v>8646</v>
      </c>
      <c r="G9" s="34">
        <f t="shared" si="1"/>
        <v>5278</v>
      </c>
      <c r="H9" s="34">
        <f t="shared" si="1"/>
        <v>4407</v>
      </c>
      <c r="I9" s="34">
        <f t="shared" si="1"/>
        <v>5430</v>
      </c>
      <c r="J9" s="35">
        <f t="shared" si="1"/>
        <v>3256</v>
      </c>
      <c r="K9" s="54">
        <f t="shared" si="1"/>
        <v>40036</v>
      </c>
      <c r="L9" s="81"/>
    </row>
    <row r="10" spans="1:12" ht="20.100000000000001" customHeight="1" x14ac:dyDescent="0.15"/>
    <row r="11" spans="1:12" ht="20.100000000000001" customHeight="1" x14ac:dyDescent="0.15"/>
    <row r="12" spans="1:12" ht="20.100000000000001" customHeight="1" x14ac:dyDescent="0.15"/>
    <row r="13" spans="1:12" ht="20.100000000000001" customHeight="1" x14ac:dyDescent="0.15"/>
    <row r="14" spans="1:12" ht="20.100000000000001" customHeight="1" x14ac:dyDescent="0.15"/>
    <row r="15" spans="1:12" ht="20.100000000000001" customHeight="1" x14ac:dyDescent="0.15"/>
    <row r="16" spans="1:12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42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27</v>
      </c>
      <c r="E23" s="114" t="s">
        <v>28</v>
      </c>
      <c r="F23" s="114" t="s">
        <v>29</v>
      </c>
      <c r="G23" s="114" t="s">
        <v>30</v>
      </c>
      <c r="H23" s="114" t="s">
        <v>31</v>
      </c>
      <c r="I23" s="114" t="s">
        <v>32</v>
      </c>
      <c r="J23" s="113" t="s">
        <v>33</v>
      </c>
      <c r="K23" s="115" t="s">
        <v>34</v>
      </c>
      <c r="L23" s="116" t="s">
        <v>1</v>
      </c>
    </row>
    <row r="24" spans="1:12" ht="20.100000000000001" customHeight="1" x14ac:dyDescent="0.15">
      <c r="B24" s="195" t="s">
        <v>18</v>
      </c>
      <c r="C24" s="196"/>
      <c r="D24" s="45">
        <v>1243</v>
      </c>
      <c r="E24" s="46">
        <v>805</v>
      </c>
      <c r="F24" s="46">
        <v>1241</v>
      </c>
      <c r="G24" s="46">
        <v>803</v>
      </c>
      <c r="H24" s="46">
        <v>650</v>
      </c>
      <c r="I24" s="46">
        <v>902</v>
      </c>
      <c r="J24" s="45">
        <v>569</v>
      </c>
      <c r="K24" s="47">
        <f>SUM(D24:J24)</f>
        <v>6213</v>
      </c>
      <c r="L24" s="55">
        <f>K24/人口統計!D6</f>
        <v>0.14355692137064166</v>
      </c>
    </row>
    <row r="25" spans="1:12" ht="20.100000000000001" customHeight="1" x14ac:dyDescent="0.15">
      <c r="B25" s="189" t="s">
        <v>44</v>
      </c>
      <c r="C25" s="190"/>
      <c r="D25" s="45">
        <v>1128</v>
      </c>
      <c r="E25" s="46">
        <v>893</v>
      </c>
      <c r="F25" s="46">
        <v>1162</v>
      </c>
      <c r="G25" s="46">
        <v>698</v>
      </c>
      <c r="H25" s="46">
        <v>565</v>
      </c>
      <c r="I25" s="46">
        <v>663</v>
      </c>
      <c r="J25" s="45">
        <v>430</v>
      </c>
      <c r="K25" s="47">
        <f t="shared" ref="K25:K31" si="2">SUM(D25:J25)</f>
        <v>5539</v>
      </c>
      <c r="L25" s="55">
        <f>K25/人口統計!D7</f>
        <v>0.18447345633784054</v>
      </c>
    </row>
    <row r="26" spans="1:12" ht="20.100000000000001" customHeight="1" x14ac:dyDescent="0.15">
      <c r="B26" s="189" t="s">
        <v>45</v>
      </c>
      <c r="C26" s="190"/>
      <c r="D26" s="45">
        <v>818</v>
      </c>
      <c r="E26" s="46">
        <v>463</v>
      </c>
      <c r="F26" s="46">
        <v>878</v>
      </c>
      <c r="G26" s="46">
        <v>547</v>
      </c>
      <c r="H26" s="46">
        <v>416</v>
      </c>
      <c r="I26" s="46">
        <v>481</v>
      </c>
      <c r="J26" s="45">
        <v>296</v>
      </c>
      <c r="K26" s="47">
        <f t="shared" si="2"/>
        <v>3899</v>
      </c>
      <c r="L26" s="55">
        <f>K26/人口統計!D8</f>
        <v>0.21013203988143359</v>
      </c>
    </row>
    <row r="27" spans="1:12" ht="20.100000000000001" customHeight="1" x14ac:dyDescent="0.15">
      <c r="B27" s="189" t="s">
        <v>46</v>
      </c>
      <c r="C27" s="190"/>
      <c r="D27" s="45">
        <v>244</v>
      </c>
      <c r="E27" s="46">
        <v>161</v>
      </c>
      <c r="F27" s="46">
        <v>358</v>
      </c>
      <c r="G27" s="46">
        <v>214</v>
      </c>
      <c r="H27" s="46">
        <v>182</v>
      </c>
      <c r="I27" s="46">
        <v>185</v>
      </c>
      <c r="J27" s="45">
        <v>158</v>
      </c>
      <c r="K27" s="47">
        <f t="shared" si="2"/>
        <v>1502</v>
      </c>
      <c r="L27" s="55">
        <f>K27/人口統計!D9</f>
        <v>0.15875700243103266</v>
      </c>
    </row>
    <row r="28" spans="1:12" ht="20.100000000000001" customHeight="1" x14ac:dyDescent="0.15">
      <c r="B28" s="189" t="s">
        <v>47</v>
      </c>
      <c r="C28" s="190"/>
      <c r="D28" s="45">
        <v>388</v>
      </c>
      <c r="E28" s="46">
        <v>257</v>
      </c>
      <c r="F28" s="46">
        <v>516</v>
      </c>
      <c r="G28" s="46">
        <v>318</v>
      </c>
      <c r="H28" s="46">
        <v>289</v>
      </c>
      <c r="I28" s="46">
        <v>350</v>
      </c>
      <c r="J28" s="45">
        <v>186</v>
      </c>
      <c r="K28" s="47">
        <f t="shared" si="2"/>
        <v>2304</v>
      </c>
      <c r="L28" s="55">
        <f>K28/人口統計!D10</f>
        <v>0.16316124920331421</v>
      </c>
    </row>
    <row r="29" spans="1:12" ht="20.100000000000001" customHeight="1" x14ac:dyDescent="0.15">
      <c r="B29" s="189" t="s">
        <v>48</v>
      </c>
      <c r="C29" s="190"/>
      <c r="D29" s="45">
        <v>772</v>
      </c>
      <c r="E29" s="46">
        <v>659</v>
      </c>
      <c r="F29" s="46">
        <v>1377</v>
      </c>
      <c r="G29" s="46">
        <v>655</v>
      </c>
      <c r="H29" s="46">
        <v>652</v>
      </c>
      <c r="I29" s="46">
        <v>768</v>
      </c>
      <c r="J29" s="45">
        <v>394</v>
      </c>
      <c r="K29" s="47">
        <f t="shared" si="2"/>
        <v>5277</v>
      </c>
      <c r="L29" s="55">
        <f>K29/人口統計!D11</f>
        <v>0.1705448904401784</v>
      </c>
    </row>
    <row r="30" spans="1:12" ht="20.100000000000001" customHeight="1" x14ac:dyDescent="0.15">
      <c r="B30" s="189" t="s">
        <v>49</v>
      </c>
      <c r="C30" s="190"/>
      <c r="D30" s="45">
        <v>2489</v>
      </c>
      <c r="E30" s="46">
        <v>1562</v>
      </c>
      <c r="F30" s="46">
        <v>2263</v>
      </c>
      <c r="G30" s="46">
        <v>1521</v>
      </c>
      <c r="H30" s="46">
        <v>1209</v>
      </c>
      <c r="I30" s="46">
        <v>1465</v>
      </c>
      <c r="J30" s="45">
        <v>805</v>
      </c>
      <c r="K30" s="47">
        <f t="shared" si="2"/>
        <v>11314</v>
      </c>
      <c r="L30" s="55">
        <f>K30/人口統計!D12</f>
        <v>0.23157377653151032</v>
      </c>
    </row>
    <row r="31" spans="1:12" ht="20.100000000000001" customHeight="1" thickBot="1" x14ac:dyDescent="0.2">
      <c r="B31" s="195" t="s">
        <v>25</v>
      </c>
      <c r="C31" s="196"/>
      <c r="D31" s="45">
        <v>539</v>
      </c>
      <c r="E31" s="46">
        <v>391</v>
      </c>
      <c r="F31" s="46">
        <v>753</v>
      </c>
      <c r="G31" s="46">
        <v>418</v>
      </c>
      <c r="H31" s="46">
        <v>351</v>
      </c>
      <c r="I31" s="46">
        <v>546</v>
      </c>
      <c r="J31" s="45">
        <v>350</v>
      </c>
      <c r="K31" s="47">
        <f t="shared" si="2"/>
        <v>3348</v>
      </c>
      <c r="L31" s="59">
        <f>K31/人口統計!D13</f>
        <v>0.16423841059602648</v>
      </c>
    </row>
    <row r="32" spans="1:12" ht="20.100000000000001" customHeight="1" thickTop="1" x14ac:dyDescent="0.15">
      <c r="B32" s="187" t="s">
        <v>50</v>
      </c>
      <c r="C32" s="188"/>
      <c r="D32" s="35">
        <f>SUM(D24:D31)</f>
        <v>7621</v>
      </c>
      <c r="E32" s="34">
        <f t="shared" ref="E32:J32" si="3">SUM(E24:E31)</f>
        <v>5191</v>
      </c>
      <c r="F32" s="34">
        <f t="shared" si="3"/>
        <v>8548</v>
      </c>
      <c r="G32" s="34">
        <f t="shared" si="3"/>
        <v>5174</v>
      </c>
      <c r="H32" s="34">
        <f t="shared" si="3"/>
        <v>4314</v>
      </c>
      <c r="I32" s="34">
        <f t="shared" si="3"/>
        <v>5360</v>
      </c>
      <c r="J32" s="35">
        <f t="shared" si="3"/>
        <v>3188</v>
      </c>
      <c r="K32" s="54">
        <f>SUM(K24:K31)</f>
        <v>39396</v>
      </c>
      <c r="L32" s="60">
        <f>K32/人口統計!D5</f>
        <v>0.18270523962787419</v>
      </c>
    </row>
    <row r="33" spans="3:3" ht="20.100000000000001" customHeight="1" x14ac:dyDescent="0.15">
      <c r="C33" s="14" t="s">
        <v>51</v>
      </c>
    </row>
    <row r="34" spans="3:3" ht="20.100000000000001" customHeight="1" x14ac:dyDescent="0.15"/>
    <row r="35" spans="3:3" ht="20.100000000000001" customHeight="1" x14ac:dyDescent="0.15"/>
    <row r="36" spans="3:3" ht="20.100000000000001" customHeight="1" x14ac:dyDescent="0.15"/>
    <row r="37" spans="3:3" ht="20.100000000000001" customHeight="1" x14ac:dyDescent="0.15"/>
    <row r="38" spans="3:3" ht="20.100000000000001" customHeight="1" x14ac:dyDescent="0.15"/>
    <row r="39" spans="3:3" ht="20.100000000000001" customHeight="1" x14ac:dyDescent="0.15"/>
    <row r="40" spans="3:3" ht="20.100000000000001" customHeight="1" x14ac:dyDescent="0.15"/>
    <row r="41" spans="3:3" ht="20.100000000000001" customHeight="1" x14ac:dyDescent="0.15"/>
    <row r="42" spans="3:3" ht="20.100000000000001" customHeight="1" x14ac:dyDescent="0.15"/>
    <row r="43" spans="3:3" ht="20.100000000000001" customHeight="1" x14ac:dyDescent="0.15"/>
    <row r="44" spans="3:3" ht="20.100000000000001" customHeight="1" x14ac:dyDescent="0.15"/>
    <row r="45" spans="3:3" ht="20.100000000000001" customHeight="1" x14ac:dyDescent="0.15"/>
    <row r="46" spans="3:3" ht="20.100000000000001" customHeight="1" x14ac:dyDescent="0.15"/>
    <row r="47" spans="3:3" ht="20.100000000000001" customHeight="1" x14ac:dyDescent="0.15"/>
    <row r="48" spans="3:3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12"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53</v>
      </c>
    </row>
    <row r="2" spans="1:19" ht="20.100000000000001" customHeight="1" x14ac:dyDescent="0.15"/>
    <row r="3" spans="1:19" ht="20.100000000000001" customHeight="1" thickBot="1" x14ac:dyDescent="0.2">
      <c r="B3" s="199"/>
      <c r="C3" s="199"/>
      <c r="D3" s="199" t="s">
        <v>122</v>
      </c>
      <c r="E3" s="199"/>
      <c r="F3" s="199" t="s">
        <v>123</v>
      </c>
      <c r="G3" s="199"/>
      <c r="H3" s="199" t="s">
        <v>124</v>
      </c>
      <c r="I3" s="199"/>
      <c r="J3" s="199" t="s">
        <v>125</v>
      </c>
      <c r="K3" s="199"/>
      <c r="N3" s="109" t="s">
        <v>101</v>
      </c>
      <c r="O3" s="110"/>
      <c r="P3" s="111"/>
      <c r="Q3" s="61" t="s">
        <v>102</v>
      </c>
      <c r="R3" s="90" t="s">
        <v>103</v>
      </c>
      <c r="S3" s="90" t="s">
        <v>104</v>
      </c>
    </row>
    <row r="4" spans="1:19" ht="33" customHeight="1" thickTop="1" thickBot="1" x14ac:dyDescent="0.2">
      <c r="B4" s="201"/>
      <c r="C4" s="201"/>
      <c r="D4" s="145" t="s">
        <v>127</v>
      </c>
      <c r="E4" s="146" t="s">
        <v>128</v>
      </c>
      <c r="F4" s="147" t="s">
        <v>127</v>
      </c>
      <c r="G4" s="148" t="s">
        <v>128</v>
      </c>
      <c r="H4" s="145" t="s">
        <v>127</v>
      </c>
      <c r="I4" s="146" t="s">
        <v>128</v>
      </c>
      <c r="J4" s="147" t="s">
        <v>127</v>
      </c>
      <c r="K4" s="148" t="s">
        <v>128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00" t="s">
        <v>114</v>
      </c>
      <c r="C5" s="200"/>
      <c r="D5" s="150">
        <v>5205</v>
      </c>
      <c r="E5" s="149">
        <v>298411.31000000017</v>
      </c>
      <c r="F5" s="151">
        <v>1468</v>
      </c>
      <c r="G5" s="152">
        <v>29840.990000000013</v>
      </c>
      <c r="H5" s="150">
        <v>324</v>
      </c>
      <c r="I5" s="149">
        <v>81600.959999999992</v>
      </c>
      <c r="J5" s="151">
        <v>1128</v>
      </c>
      <c r="K5" s="152">
        <v>345710.78</v>
      </c>
      <c r="M5" s="162">
        <f>Q5+Q7</f>
        <v>38159</v>
      </c>
      <c r="N5" s="121" t="s">
        <v>108</v>
      </c>
      <c r="O5" s="122"/>
      <c r="P5" s="134"/>
      <c r="Q5" s="123">
        <v>30621</v>
      </c>
      <c r="R5" s="124">
        <v>1946553.2899999998</v>
      </c>
      <c r="S5" s="124">
        <f>R5/Q5*100</f>
        <v>6356.9226674504425</v>
      </c>
    </row>
    <row r="6" spans="1:19" ht="20.100000000000001" customHeight="1" x14ac:dyDescent="0.15">
      <c r="B6" s="197" t="s">
        <v>115</v>
      </c>
      <c r="C6" s="197"/>
      <c r="D6" s="153">
        <v>4608</v>
      </c>
      <c r="E6" s="154">
        <v>286355.42</v>
      </c>
      <c r="F6" s="155">
        <v>1305</v>
      </c>
      <c r="G6" s="156">
        <v>24067.45</v>
      </c>
      <c r="H6" s="153">
        <v>246</v>
      </c>
      <c r="I6" s="154">
        <v>57488.97</v>
      </c>
      <c r="J6" s="155">
        <v>925</v>
      </c>
      <c r="K6" s="156">
        <v>266414.28999999998</v>
      </c>
      <c r="M6" s="58"/>
      <c r="N6" s="125"/>
      <c r="O6" s="94" t="s">
        <v>105</v>
      </c>
      <c r="P6" s="107"/>
      <c r="Q6" s="98">
        <f>Q5/Q$13</f>
        <v>0.635475034242311</v>
      </c>
      <c r="R6" s="99">
        <f>R5/R$13</f>
        <v>0.40200970560547861</v>
      </c>
      <c r="S6" s="100" t="s">
        <v>107</v>
      </c>
    </row>
    <row r="7" spans="1:19" ht="20.100000000000001" customHeight="1" x14ac:dyDescent="0.15">
      <c r="B7" s="197" t="s">
        <v>116</v>
      </c>
      <c r="C7" s="197"/>
      <c r="D7" s="153">
        <v>2918</v>
      </c>
      <c r="E7" s="154">
        <v>188814.57999999996</v>
      </c>
      <c r="F7" s="155">
        <v>854</v>
      </c>
      <c r="G7" s="156">
        <v>15878.439999999997</v>
      </c>
      <c r="H7" s="153">
        <v>353</v>
      </c>
      <c r="I7" s="154">
        <v>94256.639999999985</v>
      </c>
      <c r="J7" s="155">
        <v>632</v>
      </c>
      <c r="K7" s="156">
        <v>192170.91000000003</v>
      </c>
      <c r="M7" s="58"/>
      <c r="N7" s="126" t="s">
        <v>109</v>
      </c>
      <c r="O7" s="127"/>
      <c r="P7" s="135"/>
      <c r="Q7" s="128">
        <v>7538</v>
      </c>
      <c r="R7" s="129">
        <v>144138.62999999998</v>
      </c>
      <c r="S7" s="129">
        <f>R7/Q7*100</f>
        <v>1912.1601220482883</v>
      </c>
    </row>
    <row r="8" spans="1:19" ht="20.100000000000001" customHeight="1" x14ac:dyDescent="0.15">
      <c r="B8" s="197" t="s">
        <v>117</v>
      </c>
      <c r="C8" s="197"/>
      <c r="D8" s="153">
        <v>1173</v>
      </c>
      <c r="E8" s="154">
        <v>74844.639999999999</v>
      </c>
      <c r="F8" s="155">
        <v>269</v>
      </c>
      <c r="G8" s="156">
        <v>5053.1899999999987</v>
      </c>
      <c r="H8" s="153">
        <v>52</v>
      </c>
      <c r="I8" s="154">
        <v>12456.07</v>
      </c>
      <c r="J8" s="155">
        <v>348</v>
      </c>
      <c r="K8" s="156">
        <v>101551.45</v>
      </c>
      <c r="L8" s="89"/>
      <c r="M8" s="88"/>
      <c r="N8" s="130"/>
      <c r="O8" s="94" t="s">
        <v>105</v>
      </c>
      <c r="P8" s="107"/>
      <c r="Q8" s="98">
        <f>Q7/Q$13</f>
        <v>0.15643547918482548</v>
      </c>
      <c r="R8" s="99">
        <f>R7/R$13</f>
        <v>2.9768066720987123E-2</v>
      </c>
      <c r="S8" s="100" t="s">
        <v>106</v>
      </c>
    </row>
    <row r="9" spans="1:19" ht="20.100000000000001" customHeight="1" x14ac:dyDescent="0.15">
      <c r="B9" s="197" t="s">
        <v>118</v>
      </c>
      <c r="C9" s="197"/>
      <c r="D9" s="153">
        <v>1718</v>
      </c>
      <c r="E9" s="154">
        <v>121303.62000000004</v>
      </c>
      <c r="F9" s="155">
        <v>427</v>
      </c>
      <c r="G9" s="156">
        <v>8886.51</v>
      </c>
      <c r="H9" s="153">
        <v>245</v>
      </c>
      <c r="I9" s="154">
        <v>56416.780000000006</v>
      </c>
      <c r="J9" s="155">
        <v>395</v>
      </c>
      <c r="K9" s="156">
        <v>116458.98999999999</v>
      </c>
      <c r="L9" s="89"/>
      <c r="M9" s="88"/>
      <c r="N9" s="126" t="s">
        <v>110</v>
      </c>
      <c r="O9" s="127"/>
      <c r="P9" s="135"/>
      <c r="Q9" s="128">
        <v>3037</v>
      </c>
      <c r="R9" s="129">
        <v>727413.47999999963</v>
      </c>
      <c r="S9" s="129">
        <f>R9/Q9*100</f>
        <v>23951.711557458006</v>
      </c>
    </row>
    <row r="10" spans="1:19" ht="20.100000000000001" customHeight="1" x14ac:dyDescent="0.15">
      <c r="B10" s="197" t="s">
        <v>119</v>
      </c>
      <c r="C10" s="197"/>
      <c r="D10" s="153">
        <v>3822</v>
      </c>
      <c r="E10" s="154">
        <v>259601.4</v>
      </c>
      <c r="F10" s="155">
        <v>620</v>
      </c>
      <c r="G10" s="156">
        <v>12845.679999999998</v>
      </c>
      <c r="H10" s="153">
        <v>508</v>
      </c>
      <c r="I10" s="154">
        <v>116584.1</v>
      </c>
      <c r="J10" s="155">
        <v>1005</v>
      </c>
      <c r="K10" s="156">
        <v>291646.62</v>
      </c>
      <c r="L10" s="89"/>
      <c r="M10" s="88"/>
      <c r="N10" s="95"/>
      <c r="O10" s="94" t="s">
        <v>105</v>
      </c>
      <c r="P10" s="107"/>
      <c r="Q10" s="98">
        <f>Q9/Q$13</f>
        <v>6.3026605238035938E-2</v>
      </c>
      <c r="R10" s="99">
        <f>R9/R$13</f>
        <v>0.15022824211930852</v>
      </c>
      <c r="S10" s="100" t="s">
        <v>106</v>
      </c>
    </row>
    <row r="11" spans="1:19" ht="20.100000000000001" customHeight="1" x14ac:dyDescent="0.15">
      <c r="B11" s="197" t="s">
        <v>120</v>
      </c>
      <c r="C11" s="197"/>
      <c r="D11" s="153">
        <v>8670</v>
      </c>
      <c r="E11" s="154">
        <v>541522.84000000008</v>
      </c>
      <c r="F11" s="155">
        <v>1936</v>
      </c>
      <c r="G11" s="156">
        <v>34936.150000000009</v>
      </c>
      <c r="H11" s="153">
        <v>1064</v>
      </c>
      <c r="I11" s="154">
        <v>256094.67000000004</v>
      </c>
      <c r="J11" s="155">
        <v>1757</v>
      </c>
      <c r="K11" s="156">
        <v>482198.0799999999</v>
      </c>
      <c r="L11" s="89"/>
      <c r="M11" s="88"/>
      <c r="N11" s="126" t="s">
        <v>111</v>
      </c>
      <c r="O11" s="127"/>
      <c r="P11" s="135"/>
      <c r="Q11" s="101">
        <v>6990</v>
      </c>
      <c r="R11" s="102">
        <v>2023950.06</v>
      </c>
      <c r="S11" s="102">
        <f>R11/Q11*100</f>
        <v>28954.936480686694</v>
      </c>
    </row>
    <row r="12" spans="1:19" ht="20.100000000000001" customHeight="1" thickBot="1" x14ac:dyDescent="0.2">
      <c r="B12" s="198" t="s">
        <v>121</v>
      </c>
      <c r="C12" s="198"/>
      <c r="D12" s="157">
        <v>2507</v>
      </c>
      <c r="E12" s="158">
        <v>175699.48</v>
      </c>
      <c r="F12" s="159">
        <v>659</v>
      </c>
      <c r="G12" s="160">
        <v>12630.220000000001</v>
      </c>
      <c r="H12" s="157">
        <v>245</v>
      </c>
      <c r="I12" s="158">
        <v>52515.29</v>
      </c>
      <c r="J12" s="159">
        <v>800</v>
      </c>
      <c r="K12" s="160">
        <v>227798.94</v>
      </c>
      <c r="L12" s="89"/>
      <c r="M12" s="88"/>
      <c r="N12" s="125"/>
      <c r="O12" s="84" t="s">
        <v>105</v>
      </c>
      <c r="P12" s="108"/>
      <c r="Q12" s="103">
        <f>Q11/Q$13</f>
        <v>0.14506288133482753</v>
      </c>
      <c r="R12" s="104">
        <f>R11/R$13</f>
        <v>0.41799398555422584</v>
      </c>
      <c r="S12" s="105" t="s">
        <v>106</v>
      </c>
    </row>
    <row r="13" spans="1:19" ht="20.100000000000001" customHeight="1" thickTop="1" x14ac:dyDescent="0.15">
      <c r="B13" s="161" t="s">
        <v>126</v>
      </c>
      <c r="C13" s="161"/>
      <c r="D13" s="150">
        <v>30621</v>
      </c>
      <c r="E13" s="149">
        <v>1946553.2899999998</v>
      </c>
      <c r="F13" s="151">
        <v>7538</v>
      </c>
      <c r="G13" s="152">
        <v>144138.62999999998</v>
      </c>
      <c r="H13" s="150">
        <v>3037</v>
      </c>
      <c r="I13" s="149">
        <v>727413.47999999963</v>
      </c>
      <c r="J13" s="151">
        <v>6990</v>
      </c>
      <c r="K13" s="152">
        <v>2023950.06</v>
      </c>
      <c r="M13" s="58"/>
      <c r="N13" s="131" t="s">
        <v>112</v>
      </c>
      <c r="O13" s="132"/>
      <c r="P13" s="133"/>
      <c r="Q13" s="96">
        <f>Q5+Q7+Q9+Q11</f>
        <v>48186</v>
      </c>
      <c r="R13" s="97">
        <f>R5+R7+R9+R11</f>
        <v>4842055.459999999</v>
      </c>
      <c r="S13" s="97">
        <f>R13/Q13*100</f>
        <v>10048.676918607061</v>
      </c>
    </row>
    <row r="14" spans="1:19" ht="20.100000000000001" customHeight="1" x14ac:dyDescent="0.15">
      <c r="N14" s="130"/>
      <c r="O14" s="94" t="s">
        <v>105</v>
      </c>
      <c r="P14" s="107"/>
      <c r="Q14" s="98">
        <f>Q13/Q$13</f>
        <v>1</v>
      </c>
      <c r="R14" s="99">
        <f>R13/R$13</f>
        <v>1</v>
      </c>
      <c r="S14" s="100" t="s">
        <v>106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129</v>
      </c>
      <c r="O15" s="14" t="s">
        <v>130</v>
      </c>
      <c r="P15" s="14" t="s">
        <v>131</v>
      </c>
      <c r="Q15" s="14" t="s">
        <v>132</v>
      </c>
    </row>
    <row r="16" spans="1:19" ht="20.100000000000001" customHeight="1" x14ac:dyDescent="0.15">
      <c r="M16" s="14" t="s">
        <v>133</v>
      </c>
      <c r="N16" s="58">
        <f>D5/(D5+F5+H5+J5)</f>
        <v>0.64061538461538459</v>
      </c>
      <c r="O16" s="58">
        <f>F5/(D5+F5+H5+J5)</f>
        <v>0.18067692307692307</v>
      </c>
      <c r="P16" s="58">
        <f>H5/(D5+F5+H5+J5)</f>
        <v>3.9876923076923074E-2</v>
      </c>
      <c r="Q16" s="58">
        <f>J5/(D5+F5+H5+J5)</f>
        <v>0.13883076923076923</v>
      </c>
    </row>
    <row r="17" spans="13:17" ht="20.100000000000001" customHeight="1" x14ac:dyDescent="0.15">
      <c r="M17" s="14" t="s">
        <v>134</v>
      </c>
      <c r="N17" s="58">
        <f t="shared" ref="N17:N23" si="0">D6/(D6+F6+H6+J6)</f>
        <v>0.65047995482778087</v>
      </c>
      <c r="O17" s="58">
        <f t="shared" ref="O17:O23" si="1">F6/(D6+F6+H6+J6)</f>
        <v>0.1842179559570864</v>
      </c>
      <c r="P17" s="58">
        <f t="shared" ref="P17:P23" si="2">H6/(D6+F6+H6+J6)</f>
        <v>3.4726143421795592E-2</v>
      </c>
      <c r="Q17" s="58">
        <f t="shared" ref="Q17:Q23" si="3">J6/(D6+F6+H6+J6)</f>
        <v>0.13057594579333709</v>
      </c>
    </row>
    <row r="18" spans="13:17" ht="20.100000000000001" customHeight="1" x14ac:dyDescent="0.15">
      <c r="M18" s="14" t="s">
        <v>135</v>
      </c>
      <c r="N18" s="58">
        <f t="shared" si="0"/>
        <v>0.61341181416859369</v>
      </c>
      <c r="O18" s="58">
        <f t="shared" si="1"/>
        <v>0.17952491065797771</v>
      </c>
      <c r="P18" s="58">
        <f t="shared" si="2"/>
        <v>7.4206432625604377E-2</v>
      </c>
      <c r="Q18" s="58">
        <f t="shared" si="3"/>
        <v>0.13285684254782426</v>
      </c>
    </row>
    <row r="19" spans="13:17" ht="20.100000000000001" customHeight="1" x14ac:dyDescent="0.15">
      <c r="M19" s="14" t="s">
        <v>136</v>
      </c>
      <c r="N19" s="58">
        <f t="shared" si="0"/>
        <v>0.6368078175895765</v>
      </c>
      <c r="O19" s="58">
        <f t="shared" si="1"/>
        <v>0.14603691639522259</v>
      </c>
      <c r="P19" s="58">
        <f t="shared" si="2"/>
        <v>2.8230184581976112E-2</v>
      </c>
      <c r="Q19" s="58">
        <f t="shared" si="3"/>
        <v>0.18892508143322476</v>
      </c>
    </row>
    <row r="20" spans="13:17" ht="20.100000000000001" customHeight="1" x14ac:dyDescent="0.15">
      <c r="M20" s="14" t="s">
        <v>137</v>
      </c>
      <c r="N20" s="58">
        <f t="shared" si="0"/>
        <v>0.61687612208258524</v>
      </c>
      <c r="O20" s="58">
        <f t="shared" si="1"/>
        <v>0.1533213644524237</v>
      </c>
      <c r="P20" s="58">
        <f t="shared" si="2"/>
        <v>8.7971274685816878E-2</v>
      </c>
      <c r="Q20" s="58">
        <f t="shared" si="3"/>
        <v>0.14183123877917414</v>
      </c>
    </row>
    <row r="21" spans="13:17" ht="20.100000000000001" customHeight="1" x14ac:dyDescent="0.15">
      <c r="M21" s="14" t="s">
        <v>138</v>
      </c>
      <c r="N21" s="58">
        <f t="shared" si="0"/>
        <v>0.64181360201511339</v>
      </c>
      <c r="O21" s="58">
        <f t="shared" si="1"/>
        <v>0.10411418975650713</v>
      </c>
      <c r="P21" s="58">
        <f t="shared" si="2"/>
        <v>8.5306465155331648E-2</v>
      </c>
      <c r="Q21" s="58">
        <f t="shared" si="3"/>
        <v>0.16876574307304787</v>
      </c>
    </row>
    <row r="22" spans="13:17" ht="20.100000000000001" customHeight="1" x14ac:dyDescent="0.15">
      <c r="M22" s="14" t="s">
        <v>139</v>
      </c>
      <c r="N22" s="58">
        <f t="shared" si="0"/>
        <v>0.64571386013256871</v>
      </c>
      <c r="O22" s="58">
        <f t="shared" si="1"/>
        <v>0.14418708572279734</v>
      </c>
      <c r="P22" s="58">
        <f t="shared" si="2"/>
        <v>7.9243315707157216E-2</v>
      </c>
      <c r="Q22" s="58">
        <f t="shared" si="3"/>
        <v>0.13085573843747672</v>
      </c>
    </row>
    <row r="23" spans="13:17" ht="20.100000000000001" customHeight="1" x14ac:dyDescent="0.15">
      <c r="M23" s="14" t="s">
        <v>140</v>
      </c>
      <c r="N23" s="58">
        <f t="shared" si="0"/>
        <v>0.59534552362859183</v>
      </c>
      <c r="O23" s="58">
        <f t="shared" si="1"/>
        <v>0.15649489432438851</v>
      </c>
      <c r="P23" s="58">
        <f t="shared" si="2"/>
        <v>5.8180954642602707E-2</v>
      </c>
      <c r="Q23" s="58">
        <f t="shared" si="3"/>
        <v>0.18997862740441701</v>
      </c>
    </row>
    <row r="24" spans="13:17" ht="20.100000000000001" customHeight="1" x14ac:dyDescent="0.15">
      <c r="M24" s="14" t="s">
        <v>141</v>
      </c>
      <c r="N24" s="58">
        <f t="shared" ref="N24" si="4">D13/(D13+F13+H13+J13)</f>
        <v>0.635475034242311</v>
      </c>
      <c r="O24" s="58">
        <f t="shared" ref="O24" si="5">F13/(D13+F13+H13+J13)</f>
        <v>0.15643547918482548</v>
      </c>
      <c r="P24" s="58">
        <f t="shared" ref="P24" si="6">H13/(D13+F13+H13+J13)</f>
        <v>6.3026605238035938E-2</v>
      </c>
      <c r="Q24" s="58">
        <f t="shared" ref="Q24" si="7">J13/(D13+F13+H13+J13)</f>
        <v>0.14506288133482753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129</v>
      </c>
      <c r="O28" s="14" t="s">
        <v>130</v>
      </c>
      <c r="P28" s="14" t="s">
        <v>131</v>
      </c>
      <c r="Q28" s="14" t="s">
        <v>132</v>
      </c>
    </row>
    <row r="29" spans="13:17" ht="20.100000000000001" customHeight="1" x14ac:dyDescent="0.15">
      <c r="M29" s="14" t="s">
        <v>133</v>
      </c>
      <c r="N29" s="58">
        <f>E5/(E5+G5+I5+K5)</f>
        <v>0.39495171051285094</v>
      </c>
      <c r="O29" s="58">
        <f>G5/(E5+G5+I5+K5)</f>
        <v>3.9494984435733613E-2</v>
      </c>
      <c r="P29" s="58">
        <f>I5/(E5+G5+I5+K5)</f>
        <v>0.10800005781111549</v>
      </c>
      <c r="Q29" s="58">
        <f>K5/(E5+G5+I5+K5)</f>
        <v>0.45755324724030005</v>
      </c>
    </row>
    <row r="30" spans="13:17" ht="20.100000000000001" customHeight="1" x14ac:dyDescent="0.15">
      <c r="M30" s="14" t="s">
        <v>134</v>
      </c>
      <c r="N30" s="58">
        <f t="shared" ref="N30:N37" si="8">E6/(E6+G6+I6+K6)</f>
        <v>0.45143248316130385</v>
      </c>
      <c r="O30" s="58">
        <f t="shared" ref="O30:O37" si="9">G6/(E6+G6+I6+K6)</f>
        <v>3.794176033706826E-2</v>
      </c>
      <c r="P30" s="58">
        <f t="shared" ref="P30:P37" si="10">I6/(E6+G6+I6+K6)</f>
        <v>9.0629988709435658E-2</v>
      </c>
      <c r="Q30" s="58">
        <f t="shared" ref="Q30:Q37" si="11">K6/(E6+G6+I6+K6)</f>
        <v>0.41999576779219239</v>
      </c>
    </row>
    <row r="31" spans="13:17" ht="20.100000000000001" customHeight="1" x14ac:dyDescent="0.15">
      <c r="M31" s="14" t="s">
        <v>135</v>
      </c>
      <c r="N31" s="58">
        <f t="shared" si="8"/>
        <v>0.38445667221798502</v>
      </c>
      <c r="O31" s="58">
        <f t="shared" si="9"/>
        <v>3.2331042456641548E-2</v>
      </c>
      <c r="P31" s="58">
        <f t="shared" si="10"/>
        <v>0.19192158862333947</v>
      </c>
      <c r="Q31" s="58">
        <f t="shared" si="11"/>
        <v>0.39129069670203398</v>
      </c>
    </row>
    <row r="32" spans="13:17" ht="20.100000000000001" customHeight="1" x14ac:dyDescent="0.15">
      <c r="M32" s="14" t="s">
        <v>136</v>
      </c>
      <c r="N32" s="58">
        <f t="shared" si="8"/>
        <v>0.38598543052061229</v>
      </c>
      <c r="O32" s="58">
        <f t="shared" si="9"/>
        <v>2.606008550047742E-2</v>
      </c>
      <c r="P32" s="58">
        <f t="shared" si="10"/>
        <v>6.4237887195995366E-2</v>
      </c>
      <c r="Q32" s="58">
        <f t="shared" si="11"/>
        <v>0.52371659678291504</v>
      </c>
    </row>
    <row r="33" spans="13:17" ht="20.100000000000001" customHeight="1" x14ac:dyDescent="0.15">
      <c r="M33" s="14" t="s">
        <v>137</v>
      </c>
      <c r="N33" s="58">
        <f t="shared" si="8"/>
        <v>0.40025492805360163</v>
      </c>
      <c r="O33" s="58">
        <f t="shared" si="9"/>
        <v>2.932203854013269E-2</v>
      </c>
      <c r="P33" s="58">
        <f t="shared" si="10"/>
        <v>0.18615350654758586</v>
      </c>
      <c r="Q33" s="58">
        <f t="shared" si="11"/>
        <v>0.38426952685867988</v>
      </c>
    </row>
    <row r="34" spans="13:17" ht="20.100000000000001" customHeight="1" x14ac:dyDescent="0.15">
      <c r="M34" s="14" t="s">
        <v>138</v>
      </c>
      <c r="N34" s="58">
        <f t="shared" si="8"/>
        <v>0.38138661199175289</v>
      </c>
      <c r="O34" s="58">
        <f t="shared" si="9"/>
        <v>1.8871895043440522E-2</v>
      </c>
      <c r="P34" s="58">
        <f t="shared" si="10"/>
        <v>0.17127648352862396</v>
      </c>
      <c r="Q34" s="58">
        <f t="shared" si="11"/>
        <v>0.42846500943618254</v>
      </c>
    </row>
    <row r="35" spans="13:17" ht="20.100000000000001" customHeight="1" x14ac:dyDescent="0.15">
      <c r="M35" s="14" t="s">
        <v>139</v>
      </c>
      <c r="N35" s="58">
        <f t="shared" si="8"/>
        <v>0.41188220066550363</v>
      </c>
      <c r="O35" s="58">
        <f t="shared" si="9"/>
        <v>2.6572431081171272E-2</v>
      </c>
      <c r="P35" s="58">
        <f t="shared" si="10"/>
        <v>0.19478557221761125</v>
      </c>
      <c r="Q35" s="58">
        <f t="shared" si="11"/>
        <v>0.36675979603571385</v>
      </c>
    </row>
    <row r="36" spans="13:17" ht="20.100000000000001" customHeight="1" x14ac:dyDescent="0.15">
      <c r="M36" s="14" t="s">
        <v>140</v>
      </c>
      <c r="N36" s="58">
        <f t="shared" si="8"/>
        <v>0.37491039305683527</v>
      </c>
      <c r="O36" s="58">
        <f t="shared" si="9"/>
        <v>2.6950567779678698E-2</v>
      </c>
      <c r="P36" s="58">
        <f t="shared" si="10"/>
        <v>0.11205797544417143</v>
      </c>
      <c r="Q36" s="58">
        <f t="shared" si="11"/>
        <v>0.48608106371931453</v>
      </c>
    </row>
    <row r="37" spans="13:17" ht="20.100000000000001" customHeight="1" x14ac:dyDescent="0.15">
      <c r="M37" s="14" t="s">
        <v>141</v>
      </c>
      <c r="N37" s="58">
        <f t="shared" si="8"/>
        <v>0.40200970560547861</v>
      </c>
      <c r="O37" s="58">
        <f t="shared" si="9"/>
        <v>2.9768066720987123E-2</v>
      </c>
      <c r="P37" s="58">
        <f t="shared" si="10"/>
        <v>0.15022824211930852</v>
      </c>
      <c r="Q37" s="58">
        <f t="shared" si="11"/>
        <v>0.41799398555422584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1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99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185" t="s">
        <v>54</v>
      </c>
      <c r="C3" s="215"/>
      <c r="D3" s="216"/>
      <c r="E3" s="219" t="s">
        <v>52</v>
      </c>
      <c r="F3" s="206" t="s">
        <v>100</v>
      </c>
      <c r="G3" s="219" t="s">
        <v>57</v>
      </c>
      <c r="H3" s="206" t="s">
        <v>100</v>
      </c>
    </row>
    <row r="4" spans="1:14" s="14" customFormat="1" ht="20.100000000000001" customHeight="1" thickBot="1" x14ac:dyDescent="0.2">
      <c r="B4" s="186"/>
      <c r="C4" s="217"/>
      <c r="D4" s="218"/>
      <c r="E4" s="220"/>
      <c r="F4" s="207"/>
      <c r="G4" s="220"/>
      <c r="H4" s="207"/>
      <c r="N4" s="24"/>
    </row>
    <row r="5" spans="1:14" s="14" customFormat="1" ht="20.100000000000001" customHeight="1" thickTop="1" x14ac:dyDescent="0.15">
      <c r="B5" s="208" t="s">
        <v>69</v>
      </c>
      <c r="C5" s="211" t="s">
        <v>3</v>
      </c>
      <c r="D5" s="212"/>
      <c r="E5" s="163">
        <v>4981</v>
      </c>
      <c r="F5" s="164">
        <f>E5/SUM(E$5:E$15)</f>
        <v>0.16266614414943992</v>
      </c>
      <c r="G5" s="165">
        <v>288944.99999999994</v>
      </c>
      <c r="H5" s="166">
        <f>G5/SUM(G$5:G$15)</f>
        <v>0.14843929600303929</v>
      </c>
      <c r="N5" s="24"/>
    </row>
    <row r="6" spans="1:14" s="14" customFormat="1" ht="20.100000000000001" customHeight="1" x14ac:dyDescent="0.15">
      <c r="B6" s="209"/>
      <c r="C6" s="213" t="s">
        <v>8</v>
      </c>
      <c r="D6" s="214"/>
      <c r="E6" s="167">
        <v>195</v>
      </c>
      <c r="F6" s="168">
        <f>E6/SUM(E$5:E$15)</f>
        <v>6.3681787008915448E-3</v>
      </c>
      <c r="G6" s="169">
        <v>14597.159999999994</v>
      </c>
      <c r="H6" s="170">
        <f>G6/SUM(G$5:G$15)</f>
        <v>7.4989778471464281E-3</v>
      </c>
      <c r="N6" s="24"/>
    </row>
    <row r="7" spans="1:14" s="14" customFormat="1" ht="20.100000000000001" customHeight="1" x14ac:dyDescent="0.15">
      <c r="B7" s="209"/>
      <c r="C7" s="213" t="s">
        <v>9</v>
      </c>
      <c r="D7" s="214"/>
      <c r="E7" s="167">
        <v>1541</v>
      </c>
      <c r="F7" s="168">
        <f>E7/SUM(E$5:E$15)</f>
        <v>5.0324940400378826E-2</v>
      </c>
      <c r="G7" s="169">
        <v>76190.489999999991</v>
      </c>
      <c r="H7" s="170">
        <f>G7/SUM(G$5:G$15)</f>
        <v>3.9141229983999049E-2</v>
      </c>
      <c r="N7" s="24"/>
    </row>
    <row r="8" spans="1:14" s="14" customFormat="1" ht="20.100000000000001" customHeight="1" x14ac:dyDescent="0.15">
      <c r="B8" s="209"/>
      <c r="C8" s="213" t="s">
        <v>10</v>
      </c>
      <c r="D8" s="214"/>
      <c r="E8" s="167">
        <v>302</v>
      </c>
      <c r="F8" s="168">
        <f>E8/SUM(E$5:E$15)</f>
        <v>9.8625126547140854E-3</v>
      </c>
      <c r="G8" s="169">
        <v>12485.42</v>
      </c>
      <c r="H8" s="170">
        <f>G8/SUM(G$5:G$15)</f>
        <v>6.4141167180683765E-3</v>
      </c>
      <c r="N8" s="24"/>
    </row>
    <row r="9" spans="1:14" s="14" customFormat="1" ht="20.100000000000001" customHeight="1" x14ac:dyDescent="0.15">
      <c r="B9" s="209"/>
      <c r="C9" s="202" t="s">
        <v>71</v>
      </c>
      <c r="D9" s="203"/>
      <c r="E9" s="167">
        <v>3174</v>
      </c>
      <c r="F9" s="168">
        <f>E9/SUM(E$5:E$15)</f>
        <v>0.1036543548545116</v>
      </c>
      <c r="G9" s="169">
        <v>44067.23</v>
      </c>
      <c r="H9" s="170">
        <f>G9/SUM(G$5:G$15)</f>
        <v>2.2638594189219454E-2</v>
      </c>
      <c r="N9" s="24"/>
    </row>
    <row r="10" spans="1:14" s="14" customFormat="1" ht="20.100000000000001" customHeight="1" x14ac:dyDescent="0.15">
      <c r="B10" s="209"/>
      <c r="C10" s="213" t="s">
        <v>55</v>
      </c>
      <c r="D10" s="214"/>
      <c r="E10" s="167">
        <v>6389</v>
      </c>
      <c r="F10" s="168">
        <f>E10/SUM(E$5:E$15)</f>
        <v>0.20864766010254401</v>
      </c>
      <c r="G10" s="169">
        <v>712334.48999999976</v>
      </c>
      <c r="H10" s="170">
        <f>G10/SUM(G$5:G$15)</f>
        <v>0.36594656496663386</v>
      </c>
      <c r="N10" s="24"/>
    </row>
    <row r="11" spans="1:14" s="14" customFormat="1" ht="20.100000000000001" customHeight="1" x14ac:dyDescent="0.15">
      <c r="B11" s="209"/>
      <c r="C11" s="213" t="s">
        <v>56</v>
      </c>
      <c r="D11" s="214"/>
      <c r="E11" s="167">
        <v>3273</v>
      </c>
      <c r="F11" s="168">
        <f>E11/SUM(E$5:E$15)</f>
        <v>0.10688743019496424</v>
      </c>
      <c r="G11" s="169">
        <v>303097.06000000011</v>
      </c>
      <c r="H11" s="170">
        <f>G11/SUM(G$5:G$15)</f>
        <v>0.15570961327239088</v>
      </c>
      <c r="N11" s="24"/>
    </row>
    <row r="12" spans="1:14" s="14" customFormat="1" ht="20.100000000000001" customHeight="1" x14ac:dyDescent="0.15">
      <c r="B12" s="209"/>
      <c r="C12" s="202" t="s">
        <v>146</v>
      </c>
      <c r="D12" s="203"/>
      <c r="E12" s="167">
        <v>1330</v>
      </c>
      <c r="F12" s="168">
        <f>E12/SUM(E$5:E$15)</f>
        <v>4.3434244472747463E-2</v>
      </c>
      <c r="G12" s="169">
        <v>146244.36000000002</v>
      </c>
      <c r="H12" s="170">
        <f>G12/SUM(G$5:G$15)</f>
        <v>7.512990307087869E-2</v>
      </c>
      <c r="N12" s="24"/>
    </row>
    <row r="13" spans="1:14" s="14" customFormat="1" ht="20.100000000000001" customHeight="1" x14ac:dyDescent="0.15">
      <c r="B13" s="209"/>
      <c r="C13" s="202" t="s">
        <v>147</v>
      </c>
      <c r="D13" s="203"/>
      <c r="E13" s="167">
        <v>245</v>
      </c>
      <c r="F13" s="168">
        <f>E13/SUM(E$5:E$15)</f>
        <v>8.00104503445348E-3</v>
      </c>
      <c r="G13" s="169">
        <v>18514.789999999994</v>
      </c>
      <c r="H13" s="170">
        <f>G13/SUM(G$5:G$15)</f>
        <v>9.5115762281545325E-3</v>
      </c>
      <c r="N13" s="24"/>
    </row>
    <row r="14" spans="1:14" s="14" customFormat="1" ht="20.100000000000001" customHeight="1" x14ac:dyDescent="0.15">
      <c r="B14" s="209"/>
      <c r="C14" s="202" t="s">
        <v>73</v>
      </c>
      <c r="D14" s="203"/>
      <c r="E14" s="167">
        <v>8124</v>
      </c>
      <c r="F14" s="168">
        <f>E14/SUM(E$5:E$15)</f>
        <v>0.26530812187714314</v>
      </c>
      <c r="G14" s="169">
        <v>106313.23000000001</v>
      </c>
      <c r="H14" s="170">
        <f>G14/SUM(G$5:G$15)</f>
        <v>5.4616141539079066E-2</v>
      </c>
      <c r="N14" s="24"/>
    </row>
    <row r="15" spans="1:14" s="14" customFormat="1" ht="20.100000000000001" customHeight="1" x14ac:dyDescent="0.15">
      <c r="B15" s="210"/>
      <c r="C15" s="204" t="s">
        <v>72</v>
      </c>
      <c r="D15" s="205"/>
      <c r="E15" s="171">
        <v>1067</v>
      </c>
      <c r="F15" s="172">
        <f>E15/SUM(E$5:E$15)</f>
        <v>3.4845367558211687E-2</v>
      </c>
      <c r="G15" s="173">
        <v>223764.06000000006</v>
      </c>
      <c r="H15" s="174">
        <f>G15/SUM(G$5:G$15)</f>
        <v>0.11495398618139042</v>
      </c>
      <c r="N15" s="24"/>
    </row>
    <row r="16" spans="1:14" s="14" customFormat="1" ht="20.100000000000001" customHeight="1" x14ac:dyDescent="0.15">
      <c r="B16" s="221" t="s">
        <v>70</v>
      </c>
      <c r="C16" s="222" t="s">
        <v>84</v>
      </c>
      <c r="D16" s="223"/>
      <c r="E16" s="175">
        <v>0</v>
      </c>
      <c r="F16" s="176">
        <f>E16/SUM(E$16:E$26)</f>
        <v>0</v>
      </c>
      <c r="G16" s="177">
        <v>0</v>
      </c>
      <c r="H16" s="178">
        <f>G16/SUM(G$16:G$26)</f>
        <v>0</v>
      </c>
    </row>
    <row r="17" spans="2:8" s="14" customFormat="1" ht="20.100000000000001" customHeight="1" x14ac:dyDescent="0.15">
      <c r="B17" s="209"/>
      <c r="C17" s="202" t="s">
        <v>85</v>
      </c>
      <c r="D17" s="203"/>
      <c r="E17" s="167">
        <v>3</v>
      </c>
      <c r="F17" s="168">
        <f>E17/SUM(E$16:E$26)</f>
        <v>3.9798355001326613E-4</v>
      </c>
      <c r="G17" s="169">
        <v>151.97999999999999</v>
      </c>
      <c r="H17" s="170">
        <f>G17/SUM(G$16:G$26)</f>
        <v>1.0544015854736515E-3</v>
      </c>
    </row>
    <row r="18" spans="2:8" s="14" customFormat="1" ht="20.100000000000001" customHeight="1" x14ac:dyDescent="0.15">
      <c r="B18" s="209"/>
      <c r="C18" s="202" t="s">
        <v>86</v>
      </c>
      <c r="D18" s="203"/>
      <c r="E18" s="167">
        <v>440</v>
      </c>
      <c r="F18" s="168">
        <f>E18/SUM(E$16:E$26)</f>
        <v>5.8370920668612367E-2</v>
      </c>
      <c r="G18" s="169">
        <v>14108.160000000002</v>
      </c>
      <c r="H18" s="170">
        <f>G18/SUM(G$16:G$26)</f>
        <v>9.787910430396074E-2</v>
      </c>
    </row>
    <row r="19" spans="2:8" s="14" customFormat="1" ht="20.100000000000001" customHeight="1" x14ac:dyDescent="0.15">
      <c r="B19" s="209"/>
      <c r="C19" s="202" t="s">
        <v>87</v>
      </c>
      <c r="D19" s="203"/>
      <c r="E19" s="167">
        <v>88</v>
      </c>
      <c r="F19" s="168">
        <f>E19/SUM(E$16:E$26)</f>
        <v>1.1674184133722473E-2</v>
      </c>
      <c r="G19" s="169">
        <v>3287.3599999999992</v>
      </c>
      <c r="H19" s="170">
        <f>G19/SUM(G$16:G$26)</f>
        <v>2.2806932464947111E-2</v>
      </c>
    </row>
    <row r="20" spans="2:8" s="14" customFormat="1" ht="20.100000000000001" customHeight="1" x14ac:dyDescent="0.15">
      <c r="B20" s="209"/>
      <c r="C20" s="202" t="s">
        <v>88</v>
      </c>
      <c r="D20" s="203"/>
      <c r="E20" s="167">
        <v>350</v>
      </c>
      <c r="F20" s="168">
        <f>E20/SUM(E$16:E$26)</f>
        <v>4.6431414168214377E-2</v>
      </c>
      <c r="G20" s="169">
        <v>4498.4300000000012</v>
      </c>
      <c r="H20" s="170">
        <f>G20/SUM(G$16:G$26)</f>
        <v>3.1209052007778914E-2</v>
      </c>
    </row>
    <row r="21" spans="2:8" s="14" customFormat="1" ht="20.100000000000001" customHeight="1" x14ac:dyDescent="0.15">
      <c r="B21" s="209"/>
      <c r="C21" s="202" t="s">
        <v>89</v>
      </c>
      <c r="D21" s="203"/>
      <c r="E21" s="167">
        <v>0</v>
      </c>
      <c r="F21" s="168">
        <f>E21/SUM(E$16:E$26)</f>
        <v>0</v>
      </c>
      <c r="G21" s="169">
        <v>0</v>
      </c>
      <c r="H21" s="170">
        <f>G21/SUM(G$16:G$26)</f>
        <v>0</v>
      </c>
    </row>
    <row r="22" spans="2:8" s="14" customFormat="1" ht="20.100000000000001" customHeight="1" x14ac:dyDescent="0.15">
      <c r="B22" s="209"/>
      <c r="C22" s="202" t="s">
        <v>90</v>
      </c>
      <c r="D22" s="203"/>
      <c r="E22" s="167">
        <v>2203</v>
      </c>
      <c r="F22" s="168">
        <f>E22/SUM(E$16:E$26)</f>
        <v>0.29225258689307509</v>
      </c>
      <c r="G22" s="169">
        <v>72946.359999999986</v>
      </c>
      <c r="H22" s="170">
        <f>G22/SUM(G$16:G$26)</f>
        <v>0.50608473245513708</v>
      </c>
    </row>
    <row r="23" spans="2:8" s="14" customFormat="1" ht="20.100000000000001" customHeight="1" x14ac:dyDescent="0.15">
      <c r="B23" s="209"/>
      <c r="C23" s="202" t="s">
        <v>91</v>
      </c>
      <c r="D23" s="203"/>
      <c r="E23" s="167">
        <v>81</v>
      </c>
      <c r="F23" s="168">
        <f>E23/SUM(E$16:E$26)</f>
        <v>1.0745555850358185E-2</v>
      </c>
      <c r="G23" s="169">
        <v>2964.8900000000003</v>
      </c>
      <c r="H23" s="170">
        <f>G23/SUM(G$16:G$26)</f>
        <v>2.0569711256448051E-2</v>
      </c>
    </row>
    <row r="24" spans="2:8" s="14" customFormat="1" ht="20.100000000000001" customHeight="1" x14ac:dyDescent="0.15">
      <c r="B24" s="209"/>
      <c r="C24" s="202" t="s">
        <v>148</v>
      </c>
      <c r="D24" s="203"/>
      <c r="E24" s="167">
        <v>15</v>
      </c>
      <c r="F24" s="168">
        <f>E24/SUM(E$16:E$26)</f>
        <v>1.9899177500663306E-3</v>
      </c>
      <c r="G24" s="169">
        <v>683.88000000000011</v>
      </c>
      <c r="H24" s="170">
        <f>G24/SUM(G$16:G$26)</f>
        <v>4.7445990016694358E-3</v>
      </c>
    </row>
    <row r="25" spans="2:8" s="14" customFormat="1" ht="20.100000000000001" customHeight="1" x14ac:dyDescent="0.15">
      <c r="B25" s="209"/>
      <c r="C25" s="202" t="s">
        <v>93</v>
      </c>
      <c r="D25" s="203"/>
      <c r="E25" s="167">
        <v>4105</v>
      </c>
      <c r="F25" s="168">
        <f>E25/SUM(E$16:E$26)</f>
        <v>0.54457415760148575</v>
      </c>
      <c r="G25" s="169">
        <v>25255.449999999997</v>
      </c>
      <c r="H25" s="170">
        <f>G25/SUM(G$16:G$26)</f>
        <v>0.17521638716838089</v>
      </c>
    </row>
    <row r="26" spans="2:8" s="14" customFormat="1" ht="20.100000000000001" customHeight="1" x14ac:dyDescent="0.15">
      <c r="B26" s="210"/>
      <c r="C26" s="202" t="s">
        <v>92</v>
      </c>
      <c r="D26" s="203"/>
      <c r="E26" s="171">
        <v>253</v>
      </c>
      <c r="F26" s="172">
        <f>E26/SUM(E$16:E$26)</f>
        <v>3.356327938445211E-2</v>
      </c>
      <c r="G26" s="173">
        <v>20242.12</v>
      </c>
      <c r="H26" s="174">
        <f>G26/SUM(G$16:G$26)</f>
        <v>0.14043507975620417</v>
      </c>
    </row>
    <row r="27" spans="2:8" s="14" customFormat="1" ht="20.100000000000001" customHeight="1" x14ac:dyDescent="0.15">
      <c r="B27" s="232" t="s">
        <v>83</v>
      </c>
      <c r="C27" s="222" t="s">
        <v>74</v>
      </c>
      <c r="D27" s="223"/>
      <c r="E27" s="175">
        <v>120</v>
      </c>
      <c r="F27" s="176">
        <f>E27/SUM(E$27:E$36)</f>
        <v>3.9512676983865659E-2</v>
      </c>
      <c r="G27" s="177">
        <v>15497.479999999998</v>
      </c>
      <c r="H27" s="178">
        <f>G27/SUM(G$27:G$36)</f>
        <v>2.1304911753903706E-2</v>
      </c>
    </row>
    <row r="28" spans="2:8" s="14" customFormat="1" ht="20.100000000000001" customHeight="1" x14ac:dyDescent="0.15">
      <c r="B28" s="233"/>
      <c r="C28" s="202" t="s">
        <v>75</v>
      </c>
      <c r="D28" s="203"/>
      <c r="E28" s="167">
        <v>3</v>
      </c>
      <c r="F28" s="168">
        <f>E28/SUM(E$27:E$36)</f>
        <v>9.8781692459664152E-4</v>
      </c>
      <c r="G28" s="169">
        <v>440.56</v>
      </c>
      <c r="H28" s="170">
        <f>G28/SUM(G$27:G$36)</f>
        <v>6.0565278498825727E-4</v>
      </c>
    </row>
    <row r="29" spans="2:8" s="14" customFormat="1" ht="20.100000000000001" customHeight="1" x14ac:dyDescent="0.15">
      <c r="B29" s="233"/>
      <c r="C29" s="202" t="s">
        <v>76</v>
      </c>
      <c r="D29" s="203"/>
      <c r="E29" s="167">
        <v>168</v>
      </c>
      <c r="F29" s="168">
        <f>E29/SUM(E$27:E$36)</f>
        <v>5.531774777741192E-2</v>
      </c>
      <c r="G29" s="169">
        <v>26163.290000000005</v>
      </c>
      <c r="H29" s="170">
        <f>G29/SUM(G$27:G$36)</f>
        <v>3.5967562767739755E-2</v>
      </c>
    </row>
    <row r="30" spans="2:8" s="14" customFormat="1" ht="20.100000000000001" customHeight="1" x14ac:dyDescent="0.15">
      <c r="B30" s="233"/>
      <c r="C30" s="202" t="s">
        <v>77</v>
      </c>
      <c r="D30" s="203"/>
      <c r="E30" s="167">
        <v>8</v>
      </c>
      <c r="F30" s="168">
        <f>E30/SUM(E$27:E$36)</f>
        <v>2.6341784655910436E-3</v>
      </c>
      <c r="G30" s="169">
        <v>387.42</v>
      </c>
      <c r="H30" s="170">
        <f>G30/SUM(G$27:G$36)</f>
        <v>5.3259942337059805E-4</v>
      </c>
    </row>
    <row r="31" spans="2:8" s="14" customFormat="1" ht="20.100000000000001" customHeight="1" x14ac:dyDescent="0.15">
      <c r="B31" s="233"/>
      <c r="C31" s="202" t="s">
        <v>78</v>
      </c>
      <c r="D31" s="203"/>
      <c r="E31" s="167">
        <v>562</v>
      </c>
      <c r="F31" s="168">
        <f>E31/SUM(E$27:E$36)</f>
        <v>0.18505103720777083</v>
      </c>
      <c r="G31" s="169">
        <v>116960.6</v>
      </c>
      <c r="H31" s="170">
        <f>G31/SUM(G$27:G$36)</f>
        <v>0.16078970656414013</v>
      </c>
    </row>
    <row r="32" spans="2:8" s="14" customFormat="1" ht="20.100000000000001" customHeight="1" x14ac:dyDescent="0.15">
      <c r="B32" s="233"/>
      <c r="C32" s="202" t="s">
        <v>79</v>
      </c>
      <c r="D32" s="203"/>
      <c r="E32" s="167">
        <v>129</v>
      </c>
      <c r="F32" s="168">
        <f>E32/SUM(E$27:E$36)</f>
        <v>4.247612775765558E-2</v>
      </c>
      <c r="G32" s="169">
        <v>8120.1299999999992</v>
      </c>
      <c r="H32" s="170">
        <f>G32/SUM(G$27:G$36)</f>
        <v>1.1163018315250357E-2</v>
      </c>
    </row>
    <row r="33" spans="2:8" s="14" customFormat="1" ht="20.100000000000001" customHeight="1" x14ac:dyDescent="0.15">
      <c r="B33" s="233"/>
      <c r="C33" s="202" t="s">
        <v>80</v>
      </c>
      <c r="D33" s="203"/>
      <c r="E33" s="167">
        <v>1966</v>
      </c>
      <c r="F33" s="168">
        <f>E33/SUM(E$27:E$36)</f>
        <v>0.64734935791899906</v>
      </c>
      <c r="G33" s="169">
        <v>540600.32999999996</v>
      </c>
      <c r="H33" s="170">
        <f>G33/SUM(G$27:G$36)</f>
        <v>0.7431816220947679</v>
      </c>
    </row>
    <row r="34" spans="2:8" s="14" customFormat="1" ht="20.100000000000001" customHeight="1" x14ac:dyDescent="0.15">
      <c r="B34" s="233"/>
      <c r="C34" s="202" t="s">
        <v>81</v>
      </c>
      <c r="D34" s="203"/>
      <c r="E34" s="167">
        <v>30</v>
      </c>
      <c r="F34" s="168">
        <f>E34/SUM(E$27:E$36)</f>
        <v>9.8781692459664148E-3</v>
      </c>
      <c r="G34" s="169">
        <v>7388.3</v>
      </c>
      <c r="H34" s="170">
        <f>G34/SUM(G$27:G$36)</f>
        <v>1.0156946775305842E-2</v>
      </c>
    </row>
    <row r="35" spans="2:8" s="14" customFormat="1" ht="20.100000000000001" customHeight="1" x14ac:dyDescent="0.15">
      <c r="B35" s="233"/>
      <c r="C35" s="202" t="s">
        <v>82</v>
      </c>
      <c r="D35" s="203"/>
      <c r="E35" s="167">
        <v>28</v>
      </c>
      <c r="F35" s="168">
        <f>E35/SUM(E$27:E$36)</f>
        <v>9.2196246295686533E-3</v>
      </c>
      <c r="G35" s="169">
        <v>6090.6299999999992</v>
      </c>
      <c r="H35" s="170">
        <f>G35/SUM(G$27:G$36)</f>
        <v>8.3729957822612795E-3</v>
      </c>
    </row>
    <row r="36" spans="2:8" s="14" customFormat="1" ht="20.100000000000001" customHeight="1" x14ac:dyDescent="0.15">
      <c r="B36" s="233"/>
      <c r="C36" s="227" t="s">
        <v>94</v>
      </c>
      <c r="D36" s="228"/>
      <c r="E36" s="167">
        <v>23</v>
      </c>
      <c r="F36" s="168">
        <f>E36/SUM(E$27:E$36)</f>
        <v>7.5732630885742506E-3</v>
      </c>
      <c r="G36" s="169">
        <v>5764.7399999999989</v>
      </c>
      <c r="H36" s="182">
        <f>G36/SUM(G$27:G$36)</f>
        <v>7.9249837382722125E-3</v>
      </c>
    </row>
    <row r="37" spans="2:8" s="14" customFormat="1" ht="20.100000000000001" customHeight="1" x14ac:dyDescent="0.15">
      <c r="B37" s="229" t="s">
        <v>95</v>
      </c>
      <c r="C37" s="222" t="s">
        <v>96</v>
      </c>
      <c r="D37" s="223"/>
      <c r="E37" s="175">
        <v>3693</v>
      </c>
      <c r="F37" s="176">
        <f>E37/SUM(E$37:E$39)</f>
        <v>0.52832618025751077</v>
      </c>
      <c r="G37" s="177">
        <v>1002009.8600000001</v>
      </c>
      <c r="H37" s="178">
        <f>G37/SUM(G$37:G$39)</f>
        <v>0.49507637555049161</v>
      </c>
    </row>
    <row r="38" spans="2:8" s="14" customFormat="1" ht="20.100000000000001" customHeight="1" x14ac:dyDescent="0.15">
      <c r="B38" s="230"/>
      <c r="C38" s="202" t="s">
        <v>97</v>
      </c>
      <c r="D38" s="203"/>
      <c r="E38" s="167">
        <v>2766</v>
      </c>
      <c r="F38" s="168">
        <f>E38/SUM(E$37:E$39)</f>
        <v>0.39570815450643776</v>
      </c>
      <c r="G38" s="169">
        <v>827169.07</v>
      </c>
      <c r="H38" s="170">
        <f>G38/SUM(G$37:G$39)</f>
        <v>0.40869045454609682</v>
      </c>
    </row>
    <row r="39" spans="2:8" s="14" customFormat="1" ht="20.100000000000001" customHeight="1" x14ac:dyDescent="0.15">
      <c r="B39" s="231"/>
      <c r="C39" s="204" t="s">
        <v>98</v>
      </c>
      <c r="D39" s="205"/>
      <c r="E39" s="171">
        <v>531</v>
      </c>
      <c r="F39" s="172">
        <f>E39/SUM(E$37:E$39)</f>
        <v>7.5965665236051499E-2</v>
      </c>
      <c r="G39" s="173">
        <v>194771.12999999998</v>
      </c>
      <c r="H39" s="174">
        <f>G39/SUM(G$37:G$39)</f>
        <v>9.6233169903411533E-2</v>
      </c>
    </row>
    <row r="40" spans="2:8" s="14" customFormat="1" ht="20.100000000000001" customHeight="1" x14ac:dyDescent="0.15">
      <c r="B40" s="224" t="s">
        <v>113</v>
      </c>
      <c r="C40" s="225"/>
      <c r="D40" s="226"/>
      <c r="E40" s="144">
        <f>SUM(E5:E39)</f>
        <v>48186</v>
      </c>
      <c r="F40" s="179">
        <f>E40/E$40</f>
        <v>1</v>
      </c>
      <c r="G40" s="180">
        <f>SUM(G5:G39)</f>
        <v>4842055.46</v>
      </c>
      <c r="H40" s="181">
        <f>G40/G$40</f>
        <v>1</v>
      </c>
    </row>
    <row r="41" spans="2:8" s="14" customFormat="1" ht="20.100000000000001" customHeight="1" x14ac:dyDescent="0.15">
      <c r="B41" s="85"/>
      <c r="C41" s="85"/>
      <c r="D41" s="85"/>
      <c r="E41" s="86"/>
      <c r="F41" s="86"/>
      <c r="G41" s="87"/>
      <c r="H41" s="88"/>
    </row>
    <row r="42" spans="2:8" s="14" customFormat="1" ht="20.100000000000001" customHeight="1" x14ac:dyDescent="0.15"/>
    <row r="43" spans="2:8" s="14" customFormat="1" ht="20.100000000000001" customHeight="1" x14ac:dyDescent="0.15"/>
    <row r="44" spans="2:8" s="14" customFormat="1" ht="20.100000000000001" customHeight="1" x14ac:dyDescent="0.15"/>
    <row r="45" spans="2:8" s="14" customFormat="1" ht="20.100000000000001" customHeight="1" x14ac:dyDescent="0.15"/>
    <row r="46" spans="2:8" s="14" customFormat="1" ht="20.100000000000001" customHeight="1" x14ac:dyDescent="0.15"/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</sheetData>
  <mergeCells count="45">
    <mergeCell ref="B40:D40"/>
    <mergeCell ref="C33:D33"/>
    <mergeCell ref="C34:D34"/>
    <mergeCell ref="C35:D35"/>
    <mergeCell ref="C36:D36"/>
    <mergeCell ref="B37:B39"/>
    <mergeCell ref="C37:D37"/>
    <mergeCell ref="C38:D38"/>
    <mergeCell ref="C39:D39"/>
    <mergeCell ref="B27:B36"/>
    <mergeCell ref="C27:D27"/>
    <mergeCell ref="C28:D28"/>
    <mergeCell ref="C29:D29"/>
    <mergeCell ref="C30:D30"/>
    <mergeCell ref="C31:D31"/>
    <mergeCell ref="C32:D32"/>
    <mergeCell ref="B16:B26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H3:H4"/>
    <mergeCell ref="B5:B15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4:D14"/>
    <mergeCell ref="C12:D12"/>
    <mergeCell ref="C15:D15"/>
  </mergeCells>
  <phoneticPr fontId="2"/>
  <pageMargins left="0.7" right="0.7" top="0.75" bottom="0.75" header="0.3" footer="0.3"/>
  <pageSetup paperSize="9" scale="46" orientation="portrait" r:id="rId1"/>
  <rowBreaks count="1" manualBreakCount="1">
    <brk id="40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143</v>
      </c>
    </row>
    <row r="2" spans="1:13" s="14" customFormat="1" ht="20.100000000000001" customHeight="1" x14ac:dyDescent="0.15"/>
    <row r="3" spans="1:13" s="14" customFormat="1" ht="31.5" customHeight="1" x14ac:dyDescent="0.15">
      <c r="B3" s="236" t="s">
        <v>58</v>
      </c>
      <c r="C3" s="237"/>
      <c r="D3" s="136" t="s">
        <v>60</v>
      </c>
      <c r="E3" s="137" t="s">
        <v>63</v>
      </c>
      <c r="F3" s="137" t="s">
        <v>64</v>
      </c>
      <c r="G3" s="138" t="s">
        <v>61</v>
      </c>
      <c r="H3" s="139" t="s">
        <v>62</v>
      </c>
    </row>
    <row r="4" spans="1:13" s="14" customFormat="1" ht="20.100000000000001" customHeight="1" x14ac:dyDescent="0.15">
      <c r="B4" s="238" t="s">
        <v>27</v>
      </c>
      <c r="C4" s="239"/>
      <c r="D4" s="62">
        <v>3013</v>
      </c>
      <c r="E4" s="67">
        <v>53760.869999999995</v>
      </c>
      <c r="F4" s="67">
        <f>E4*1000/D4</f>
        <v>17842.970461334215</v>
      </c>
      <c r="G4" s="67">
        <v>50030</v>
      </c>
      <c r="H4" s="63">
        <f>F4/G4</f>
        <v>0.35664542197350019</v>
      </c>
      <c r="K4" s="14">
        <f>D4*G4</f>
        <v>150740390</v>
      </c>
      <c r="L4" s="14" t="s">
        <v>27</v>
      </c>
      <c r="M4" s="24">
        <f>G4-F4</f>
        <v>32187.029538665785</v>
      </c>
    </row>
    <row r="5" spans="1:13" s="14" customFormat="1" ht="20.100000000000001" customHeight="1" x14ac:dyDescent="0.15">
      <c r="B5" s="234" t="s">
        <v>28</v>
      </c>
      <c r="C5" s="235"/>
      <c r="D5" s="64">
        <v>3063</v>
      </c>
      <c r="E5" s="68">
        <v>90231.37</v>
      </c>
      <c r="F5" s="68">
        <f t="shared" ref="F5:F13" si="0">E5*1000/D5</f>
        <v>29458.494939601696</v>
      </c>
      <c r="G5" s="68">
        <v>104730</v>
      </c>
      <c r="H5" s="65">
        <f t="shared" ref="H5:H10" si="1">F5/G5</f>
        <v>0.2812803870868108</v>
      </c>
      <c r="K5" s="14">
        <f t="shared" ref="K5:K10" si="2">D5*G5</f>
        <v>320787990</v>
      </c>
      <c r="L5" s="14" t="s">
        <v>28</v>
      </c>
      <c r="M5" s="24">
        <f t="shared" ref="M5:M10" si="3">G5-F5</f>
        <v>75271.505060398311</v>
      </c>
    </row>
    <row r="6" spans="1:13" s="14" customFormat="1" ht="20.100000000000001" customHeight="1" x14ac:dyDescent="0.15">
      <c r="B6" s="234" t="s">
        <v>29</v>
      </c>
      <c r="C6" s="235"/>
      <c r="D6" s="64">
        <v>6237</v>
      </c>
      <c r="E6" s="68">
        <v>588347.17999999993</v>
      </c>
      <c r="F6" s="68">
        <f t="shared" si="0"/>
        <v>94331.758858425499</v>
      </c>
      <c r="G6" s="68">
        <v>166920</v>
      </c>
      <c r="H6" s="65">
        <f t="shared" si="1"/>
        <v>0.56513155318970465</v>
      </c>
      <c r="K6" s="14">
        <f t="shared" si="2"/>
        <v>1041080040</v>
      </c>
      <c r="L6" s="14" t="s">
        <v>29</v>
      </c>
      <c r="M6" s="24">
        <f t="shared" si="3"/>
        <v>72588.241141574501</v>
      </c>
    </row>
    <row r="7" spans="1:13" s="14" customFormat="1" ht="20.100000000000001" customHeight="1" x14ac:dyDescent="0.15">
      <c r="B7" s="234" t="s">
        <v>30</v>
      </c>
      <c r="C7" s="235"/>
      <c r="D7" s="64">
        <v>3668</v>
      </c>
      <c r="E7" s="68">
        <v>432783.21</v>
      </c>
      <c r="F7" s="68">
        <f t="shared" si="0"/>
        <v>117988.87949836423</v>
      </c>
      <c r="G7" s="68">
        <v>196160</v>
      </c>
      <c r="H7" s="65">
        <f t="shared" si="1"/>
        <v>0.60149306432689753</v>
      </c>
      <c r="K7" s="14">
        <f t="shared" si="2"/>
        <v>719514880</v>
      </c>
      <c r="L7" s="14" t="s">
        <v>30</v>
      </c>
      <c r="M7" s="24">
        <f t="shared" si="3"/>
        <v>78171.120501635771</v>
      </c>
    </row>
    <row r="8" spans="1:13" s="14" customFormat="1" ht="20.100000000000001" customHeight="1" x14ac:dyDescent="0.15">
      <c r="B8" s="234" t="s">
        <v>31</v>
      </c>
      <c r="C8" s="235"/>
      <c r="D8" s="64">
        <v>2285</v>
      </c>
      <c r="E8" s="68">
        <v>355888.34</v>
      </c>
      <c r="F8" s="68">
        <f t="shared" si="0"/>
        <v>155749.8205689278</v>
      </c>
      <c r="G8" s="68">
        <v>269310</v>
      </c>
      <c r="H8" s="65">
        <f t="shared" si="1"/>
        <v>0.57832913953781073</v>
      </c>
      <c r="K8" s="14">
        <f t="shared" si="2"/>
        <v>615373350</v>
      </c>
      <c r="L8" s="14" t="s">
        <v>31</v>
      </c>
      <c r="M8" s="24">
        <f t="shared" si="3"/>
        <v>113560.1794310722</v>
      </c>
    </row>
    <row r="9" spans="1:13" s="14" customFormat="1" ht="20.100000000000001" customHeight="1" x14ac:dyDescent="0.15">
      <c r="B9" s="234" t="s">
        <v>32</v>
      </c>
      <c r="C9" s="235"/>
      <c r="D9" s="64">
        <v>2086</v>
      </c>
      <c r="E9" s="68">
        <v>375061.14</v>
      </c>
      <c r="F9" s="68">
        <f t="shared" si="0"/>
        <v>179799.20421860018</v>
      </c>
      <c r="G9" s="68">
        <v>308060</v>
      </c>
      <c r="H9" s="65">
        <f t="shared" si="1"/>
        <v>0.58364995201778935</v>
      </c>
      <c r="K9" s="14">
        <f t="shared" si="2"/>
        <v>642613160</v>
      </c>
      <c r="L9" s="14" t="s">
        <v>32</v>
      </c>
      <c r="M9" s="24">
        <f t="shared" si="3"/>
        <v>128260.79578139982</v>
      </c>
    </row>
    <row r="10" spans="1:13" s="14" customFormat="1" ht="20.100000000000001" customHeight="1" x14ac:dyDescent="0.15">
      <c r="B10" s="240" t="s">
        <v>33</v>
      </c>
      <c r="C10" s="241"/>
      <c r="D10" s="72">
        <v>944</v>
      </c>
      <c r="E10" s="73">
        <v>194619.80999999991</v>
      </c>
      <c r="F10" s="73">
        <f t="shared" si="0"/>
        <v>206165.05296610159</v>
      </c>
      <c r="G10" s="73">
        <v>360650</v>
      </c>
      <c r="H10" s="75">
        <f t="shared" si="1"/>
        <v>0.57164855945127291</v>
      </c>
      <c r="K10" s="14">
        <f t="shared" si="2"/>
        <v>340453600</v>
      </c>
      <c r="L10" s="14" t="s">
        <v>33</v>
      </c>
      <c r="M10" s="24">
        <f t="shared" si="3"/>
        <v>154484.94703389841</v>
      </c>
    </row>
    <row r="11" spans="1:13" s="14" customFormat="1" ht="20.100000000000001" customHeight="1" x14ac:dyDescent="0.15">
      <c r="B11" s="238" t="s">
        <v>65</v>
      </c>
      <c r="C11" s="239"/>
      <c r="D11" s="62">
        <f>SUM(D4:D5)</f>
        <v>6076</v>
      </c>
      <c r="E11" s="67">
        <f>SUM(E4:E5)</f>
        <v>143992.24</v>
      </c>
      <c r="F11" s="67">
        <f t="shared" si="0"/>
        <v>23698.525345622118</v>
      </c>
      <c r="G11" s="82"/>
      <c r="H11" s="63">
        <f>SUM(E4:E5)*1000/SUM(K4:K5)</f>
        <v>0.30537343266591926</v>
      </c>
    </row>
    <row r="12" spans="1:13" s="14" customFormat="1" ht="20.100000000000001" customHeight="1" x14ac:dyDescent="0.15">
      <c r="B12" s="240" t="s">
        <v>59</v>
      </c>
      <c r="C12" s="241"/>
      <c r="D12" s="66">
        <f>SUM(D6:D10)</f>
        <v>15220</v>
      </c>
      <c r="E12" s="78">
        <f>SUM(E6:E10)</f>
        <v>1946699.68</v>
      </c>
      <c r="F12" s="69">
        <f t="shared" si="0"/>
        <v>127904.05256241787</v>
      </c>
      <c r="G12" s="83"/>
      <c r="H12" s="70">
        <f>SUM(E6:E10)*1000/SUM(K6:K10)</f>
        <v>0.57954134524164225</v>
      </c>
    </row>
    <row r="13" spans="1:13" s="14" customFormat="1" ht="20.100000000000001" customHeight="1" x14ac:dyDescent="0.15">
      <c r="B13" s="236" t="s">
        <v>66</v>
      </c>
      <c r="C13" s="237"/>
      <c r="D13" s="71">
        <f>SUM(D11:D12)</f>
        <v>21296</v>
      </c>
      <c r="E13" s="79">
        <f>SUM(E11:E12)</f>
        <v>2090691.92</v>
      </c>
      <c r="F13" s="74">
        <f t="shared" si="0"/>
        <v>98172.986476333579</v>
      </c>
      <c r="G13" s="77"/>
      <c r="H13" s="76">
        <f>SUM(E4:E10)*1000/SUM(K4:K10)</f>
        <v>0.54579227550236531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05月状況（表紙）</vt:lpstr>
      <vt:lpstr>人口統計</vt:lpstr>
      <vt:lpstr>認定者数（2-1.2）</vt:lpstr>
      <vt:lpstr>給付状況（3-1）</vt:lpstr>
      <vt:lpstr>給付状況（3-2）</vt:lpstr>
      <vt:lpstr>給付状況（3-3）</vt:lpstr>
      <vt:lpstr>'05月状況（表紙）'!Print_Area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IJI05</cp:lastModifiedBy>
  <cp:lastPrinted>2018-11-09T01:45:55Z</cp:lastPrinted>
  <dcterms:created xsi:type="dcterms:W3CDTF">2003-07-11T02:30:35Z</dcterms:created>
  <dcterms:modified xsi:type="dcterms:W3CDTF">2019-08-30T04:04:01Z</dcterms:modified>
</cp:coreProperties>
</file>