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8年07月報告書\"/>
    </mc:Choice>
  </mc:AlternateContent>
  <bookViews>
    <workbookView xWindow="-915" yWindow="5130" windowWidth="15480" windowHeight="6480"/>
  </bookViews>
  <sheets>
    <sheet name="07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'07月状況（表紙）'!$A$1:$L$45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<sst xmlns="http://schemas.openxmlformats.org/spreadsheetml/2006/main" count="208" uniqueCount="154">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</sst>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60114</c:v>
                </c:pt>
                <c:pt idx="1">
                  <c:v>29308</c:v>
                </c:pt>
                <c:pt idx="2">
                  <c:v>15698</c:v>
                </c:pt>
                <c:pt idx="3">
                  <c:v>10161</c:v>
                </c:pt>
                <c:pt idx="4">
                  <c:v>14272</c:v>
                </c:pt>
                <c:pt idx="5">
                  <c:v>32342</c:v>
                </c:pt>
                <c:pt idx="6">
                  <c:v>42173</c:v>
                </c:pt>
                <c:pt idx="7">
                  <c:v>17936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23909</c:v>
                </c:pt>
                <c:pt idx="1">
                  <c:v>15101</c:v>
                </c:pt>
                <c:pt idx="2">
                  <c:v>9271</c:v>
                </c:pt>
                <c:pt idx="3">
                  <c:v>4920</c:v>
                </c:pt>
                <c:pt idx="4">
                  <c:v>6868</c:v>
                </c:pt>
                <c:pt idx="5">
                  <c:v>15141</c:v>
                </c:pt>
                <c:pt idx="6">
                  <c:v>24373</c:v>
                </c:pt>
                <c:pt idx="7">
                  <c:v>9671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19501</c:v>
                </c:pt>
                <c:pt idx="1">
                  <c:v>14947</c:v>
                </c:pt>
                <c:pt idx="2">
                  <c:v>9328</c:v>
                </c:pt>
                <c:pt idx="3">
                  <c:v>4586</c:v>
                </c:pt>
                <c:pt idx="4">
                  <c:v>7274</c:v>
                </c:pt>
                <c:pt idx="5">
                  <c:v>15860</c:v>
                </c:pt>
                <c:pt idx="6">
                  <c:v>24593</c:v>
                </c:pt>
                <c:pt idx="7">
                  <c:v>10721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25885544"/>
        <c:axId val="22588828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0.23395941685305452</c:v>
                </c:pt>
                <c:pt idx="1">
                  <c:v>0.31880152355893182</c:v>
                </c:pt>
                <c:pt idx="2">
                  <c:v>0.35631633395915552</c:v>
                </c:pt>
                <c:pt idx="3">
                  <c:v>0.29842405977271302</c:v>
                </c:pt>
                <c:pt idx="4">
                  <c:v>0.30994126413605683</c:v>
                </c:pt>
                <c:pt idx="5">
                  <c:v>0.30715042950134253</c:v>
                </c:pt>
                <c:pt idx="6">
                  <c:v>0.34740471663308453</c:v>
                </c:pt>
                <c:pt idx="7">
                  <c:v>0.34507149505034268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83976"/>
        <c:axId val="225891424"/>
      </c:lineChart>
      <c:catAx>
        <c:axId val="225885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225888288"/>
        <c:crosses val="autoZero"/>
        <c:auto val="1"/>
        <c:lblAlgn val="ctr"/>
        <c:lblOffset val="100"/>
        <c:noMultiLvlLbl val="0"/>
      </c:catAx>
      <c:valAx>
        <c:axId val="22588828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25885544"/>
        <c:crosses val="autoZero"/>
        <c:crossBetween val="between"/>
      </c:valAx>
      <c:valAx>
        <c:axId val="22589142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25883976"/>
        <c:crosses val="max"/>
        <c:crossBetween val="between"/>
      </c:valAx>
      <c:catAx>
        <c:axId val="225883976"/>
        <c:scaling>
          <c:orientation val="minMax"/>
        </c:scaling>
        <c:delete val="1"/>
        <c:axPos val="b"/>
        <c:majorTickMark val="out"/>
        <c:minorTickMark val="none"/>
        <c:tickLblPos val="nextTo"/>
        <c:crossAx val="22589142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3672</c:v>
                </c:pt>
                <c:pt idx="1">
                  <c:v>2757</c:v>
                </c:pt>
                <c:pt idx="2">
                  <c:v>2</c:v>
                </c:pt>
                <c:pt idx="3">
                  <c:v>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999322.85000000033</c:v>
                </c:pt>
                <c:pt idx="1">
                  <c:v>830693.83000000007</c:v>
                </c:pt>
                <c:pt idx="2">
                  <c:v>808.76</c:v>
                </c:pt>
                <c:pt idx="3">
                  <c:v>195716.42000000004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15543.810000000001</c:v>
                </c:pt>
                <c:pt idx="1">
                  <c:v>684.12</c:v>
                </c:pt>
                <c:pt idx="2">
                  <c:v>25864.810000000005</c:v>
                </c:pt>
                <c:pt idx="3">
                  <c:v>456.77000000000004</c:v>
                </c:pt>
                <c:pt idx="4">
                  <c:v>121840.94</c:v>
                </c:pt>
                <c:pt idx="5">
                  <c:v>8552.39</c:v>
                </c:pt>
                <c:pt idx="6">
                  <c:v>534116.72999999975</c:v>
                </c:pt>
                <c:pt idx="7">
                  <c:v>7766.08</c:v>
                </c:pt>
                <c:pt idx="8">
                  <c:v>5611.91</c:v>
                </c:pt>
                <c:pt idx="9">
                  <c:v>23685.249999999996</c:v>
                </c:pt>
                <c:pt idx="10">
                  <c:v>5542.3099999999995</c:v>
                </c:pt>
                <c:pt idx="11">
                  <c:v>144205.26999999999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890640"/>
        <c:axId val="225886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121</c:v>
                </c:pt>
                <c:pt idx="1">
                  <c:v>4</c:v>
                </c:pt>
                <c:pt idx="2">
                  <c:v>171</c:v>
                </c:pt>
                <c:pt idx="3">
                  <c:v>9</c:v>
                </c:pt>
                <c:pt idx="4">
                  <c:v>584</c:v>
                </c:pt>
                <c:pt idx="5">
                  <c:v>134</c:v>
                </c:pt>
                <c:pt idx="6">
                  <c:v>1928</c:v>
                </c:pt>
                <c:pt idx="7">
                  <c:v>31</c:v>
                </c:pt>
                <c:pt idx="8">
                  <c:v>26</c:v>
                </c:pt>
                <c:pt idx="9">
                  <c:v>81</c:v>
                </c:pt>
                <c:pt idx="10">
                  <c:v>22</c:v>
                </c:pt>
                <c:pt idx="11">
                  <c:v>1297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28800"/>
        <c:axId val="447028016"/>
      </c:lineChart>
      <c:catAx>
        <c:axId val="44702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7028016"/>
        <c:crosses val="autoZero"/>
        <c:auto val="1"/>
        <c:lblAlgn val="ctr"/>
        <c:lblOffset val="100"/>
        <c:noMultiLvlLbl val="0"/>
      </c:catAx>
      <c:valAx>
        <c:axId val="4470280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47028800"/>
        <c:crosses val="autoZero"/>
        <c:crossBetween val="between"/>
      </c:valAx>
      <c:valAx>
        <c:axId val="225886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25890640"/>
        <c:crosses val="max"/>
        <c:crossBetween val="between"/>
      </c:valAx>
      <c:catAx>
        <c:axId val="22589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886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18019.152597402597</c:v>
                </c:pt>
                <c:pt idx="1">
                  <c:v>29367.781782437749</c:v>
                </c:pt>
                <c:pt idx="2">
                  <c:v>92953.973616473595</c:v>
                </c:pt>
                <c:pt idx="3">
                  <c:v>114883.17026509972</c:v>
                </c:pt>
                <c:pt idx="4">
                  <c:v>153561.23889875662</c:v>
                </c:pt>
                <c:pt idx="5">
                  <c:v>179034.50507001445</c:v>
                </c:pt>
                <c:pt idx="6">
                  <c:v>202626.10223642172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39744"/>
        <c:axId val="44754013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3080</c:v>
                </c:pt>
                <c:pt idx="1">
                  <c:v>3052</c:v>
                </c:pt>
                <c:pt idx="2">
                  <c:v>6216</c:v>
                </c:pt>
                <c:pt idx="3">
                  <c:v>3659</c:v>
                </c:pt>
                <c:pt idx="4">
                  <c:v>2252</c:v>
                </c:pt>
                <c:pt idx="5">
                  <c:v>2071</c:v>
                </c:pt>
                <c:pt idx="6">
                  <c:v>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84368"/>
        <c:axId val="225885936"/>
      </c:lineChart>
      <c:catAx>
        <c:axId val="22588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885936"/>
        <c:crosses val="autoZero"/>
        <c:auto val="1"/>
        <c:lblAlgn val="ctr"/>
        <c:lblOffset val="100"/>
        <c:noMultiLvlLbl val="0"/>
      </c:catAx>
      <c:valAx>
        <c:axId val="225885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25884368"/>
        <c:crosses val="autoZero"/>
        <c:crossBetween val="between"/>
      </c:valAx>
      <c:valAx>
        <c:axId val="44754013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47539744"/>
        <c:crosses val="max"/>
        <c:crossBetween val="between"/>
      </c:valAx>
      <c:catAx>
        <c:axId val="44753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54013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545232"/>
        <c:axId val="44754170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18019.152597402597</c:v>
                </c:pt>
                <c:pt idx="1">
                  <c:v>29367.781782437749</c:v>
                </c:pt>
                <c:pt idx="2">
                  <c:v>92953.973616473595</c:v>
                </c:pt>
                <c:pt idx="3">
                  <c:v>114883.17026509972</c:v>
                </c:pt>
                <c:pt idx="4">
                  <c:v>153561.23889875662</c:v>
                </c:pt>
                <c:pt idx="5">
                  <c:v>179034.50507001445</c:v>
                </c:pt>
                <c:pt idx="6">
                  <c:v>202626.10223642172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544840"/>
        <c:axId val="447546016"/>
      </c:barChart>
      <c:catAx>
        <c:axId val="44754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7541704"/>
        <c:crosses val="autoZero"/>
        <c:auto val="1"/>
        <c:lblAlgn val="ctr"/>
        <c:lblOffset val="100"/>
        <c:noMultiLvlLbl val="0"/>
      </c:catAx>
      <c:valAx>
        <c:axId val="4475417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7545232"/>
        <c:crosses val="autoZero"/>
        <c:crossBetween val="between"/>
      </c:valAx>
      <c:valAx>
        <c:axId val="447546016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47544840"/>
        <c:crosses val="max"/>
        <c:crossBetween val="between"/>
      </c:valAx>
      <c:catAx>
        <c:axId val="447544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54601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7695</c:v>
                </c:pt>
                <c:pt idx="1">
                  <c:v>5190</c:v>
                </c:pt>
                <c:pt idx="2">
                  <c:v>8496</c:v>
                </c:pt>
                <c:pt idx="3">
                  <c:v>5194</c:v>
                </c:pt>
                <c:pt idx="4">
                  <c:v>4293</c:v>
                </c:pt>
                <c:pt idx="5">
                  <c:v>5342</c:v>
                </c:pt>
                <c:pt idx="6">
                  <c:v>3188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1019</c:v>
                </c:pt>
                <c:pt idx="1">
                  <c:v>791</c:v>
                </c:pt>
                <c:pt idx="2">
                  <c:v>829</c:v>
                </c:pt>
                <c:pt idx="3">
                  <c:v>623</c:v>
                </c:pt>
                <c:pt idx="4">
                  <c:v>504</c:v>
                </c:pt>
                <c:pt idx="5">
                  <c:v>513</c:v>
                </c:pt>
                <c:pt idx="6">
                  <c:v>338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3244</c:v>
                </c:pt>
                <c:pt idx="1">
                  <c:v>2381</c:v>
                </c:pt>
                <c:pt idx="2">
                  <c:v>4612</c:v>
                </c:pt>
                <c:pt idx="3">
                  <c:v>2906</c:v>
                </c:pt>
                <c:pt idx="4">
                  <c:v>2554</c:v>
                </c:pt>
                <c:pt idx="5">
                  <c:v>3398</c:v>
                </c:pt>
                <c:pt idx="6">
                  <c:v>1950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1273</c:v>
                </c:pt>
                <c:pt idx="1">
                  <c:v>1136</c:v>
                </c:pt>
                <c:pt idx="2">
                  <c:v>833</c:v>
                </c:pt>
                <c:pt idx="3">
                  <c:v>254</c:v>
                </c:pt>
                <c:pt idx="4">
                  <c:v>394</c:v>
                </c:pt>
                <c:pt idx="5">
                  <c:v>766</c:v>
                </c:pt>
                <c:pt idx="6">
                  <c:v>2496</c:v>
                </c:pt>
                <c:pt idx="7">
                  <c:v>543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823</c:v>
                </c:pt>
                <c:pt idx="1">
                  <c:v>902</c:v>
                </c:pt>
                <c:pt idx="2">
                  <c:v>457</c:v>
                </c:pt>
                <c:pt idx="3">
                  <c:v>161</c:v>
                </c:pt>
                <c:pt idx="4">
                  <c:v>252</c:v>
                </c:pt>
                <c:pt idx="5">
                  <c:v>650</c:v>
                </c:pt>
                <c:pt idx="6">
                  <c:v>1551</c:v>
                </c:pt>
                <c:pt idx="7">
                  <c:v>394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1219</c:v>
                </c:pt>
                <c:pt idx="1">
                  <c:v>1159</c:v>
                </c:pt>
                <c:pt idx="2">
                  <c:v>857</c:v>
                </c:pt>
                <c:pt idx="3">
                  <c:v>365</c:v>
                </c:pt>
                <c:pt idx="4">
                  <c:v>519</c:v>
                </c:pt>
                <c:pt idx="5">
                  <c:v>1370</c:v>
                </c:pt>
                <c:pt idx="6">
                  <c:v>2263</c:v>
                </c:pt>
                <c:pt idx="7">
                  <c:v>744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818</c:v>
                </c:pt>
                <c:pt idx="1">
                  <c:v>699</c:v>
                </c:pt>
                <c:pt idx="2">
                  <c:v>554</c:v>
                </c:pt>
                <c:pt idx="3">
                  <c:v>200</c:v>
                </c:pt>
                <c:pt idx="4">
                  <c:v>314</c:v>
                </c:pt>
                <c:pt idx="5">
                  <c:v>666</c:v>
                </c:pt>
                <c:pt idx="6">
                  <c:v>1529</c:v>
                </c:pt>
                <c:pt idx="7">
                  <c:v>414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656</c:v>
                </c:pt>
                <c:pt idx="1">
                  <c:v>553</c:v>
                </c:pt>
                <c:pt idx="2">
                  <c:v>413</c:v>
                </c:pt>
                <c:pt idx="3">
                  <c:v>183</c:v>
                </c:pt>
                <c:pt idx="4">
                  <c:v>279</c:v>
                </c:pt>
                <c:pt idx="5">
                  <c:v>640</c:v>
                </c:pt>
                <c:pt idx="6">
                  <c:v>1215</c:v>
                </c:pt>
                <c:pt idx="7">
                  <c:v>354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874</c:v>
                </c:pt>
                <c:pt idx="1">
                  <c:v>657</c:v>
                </c:pt>
                <c:pt idx="2">
                  <c:v>481</c:v>
                </c:pt>
                <c:pt idx="3">
                  <c:v>210</c:v>
                </c:pt>
                <c:pt idx="4">
                  <c:v>354</c:v>
                </c:pt>
                <c:pt idx="5">
                  <c:v>789</c:v>
                </c:pt>
                <c:pt idx="6">
                  <c:v>1449</c:v>
                </c:pt>
                <c:pt idx="7">
                  <c:v>528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565</c:v>
                </c:pt>
                <c:pt idx="1">
                  <c:v>431</c:v>
                </c:pt>
                <c:pt idx="2">
                  <c:v>301</c:v>
                </c:pt>
                <c:pt idx="3">
                  <c:v>151</c:v>
                </c:pt>
                <c:pt idx="4">
                  <c:v>189</c:v>
                </c:pt>
                <c:pt idx="5">
                  <c:v>392</c:v>
                </c:pt>
                <c:pt idx="6">
                  <c:v>812</c:v>
                </c:pt>
                <c:pt idx="7">
                  <c:v>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887504"/>
        <c:axId val="225884760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0.14346924671734623</c:v>
                </c:pt>
                <c:pt idx="1">
                  <c:v>0.18427183173588924</c:v>
                </c:pt>
                <c:pt idx="2">
                  <c:v>0.20947362761438787</c:v>
                </c:pt>
                <c:pt idx="3">
                  <c:v>0.1603197980223017</c:v>
                </c:pt>
                <c:pt idx="4">
                  <c:v>0.16270683071701314</c:v>
                </c:pt>
                <c:pt idx="5">
                  <c:v>0.17009128737782653</c:v>
                </c:pt>
                <c:pt idx="6">
                  <c:v>0.23107870767471306</c:v>
                </c:pt>
                <c:pt idx="7">
                  <c:v>0.16300510003923108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86720"/>
        <c:axId val="225887112"/>
      </c:lineChart>
      <c:catAx>
        <c:axId val="225887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225884760"/>
        <c:crosses val="autoZero"/>
        <c:auto val="1"/>
        <c:lblAlgn val="ctr"/>
        <c:lblOffset val="100"/>
        <c:noMultiLvlLbl val="0"/>
      </c:catAx>
      <c:valAx>
        <c:axId val="2258847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25887504"/>
        <c:crosses val="autoZero"/>
        <c:crossBetween val="between"/>
      </c:valAx>
      <c:valAx>
        <c:axId val="22588711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25886720"/>
        <c:crosses val="max"/>
        <c:crossBetween val="between"/>
      </c:valAx>
      <c:catAx>
        <c:axId val="22588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8871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0.62203974770915149</c:v>
                </c:pt>
                <c:pt idx="1">
                  <c:v>0.62632520996833263</c:v>
                </c:pt>
                <c:pt idx="2">
                  <c:v>0.58336747234739861</c:v>
                </c:pt>
                <c:pt idx="3">
                  <c:v>0.62873931623931623</c:v>
                </c:pt>
                <c:pt idx="4">
                  <c:v>0.60904628330995791</c:v>
                </c:pt>
                <c:pt idx="5">
                  <c:v>0.63455809334657398</c:v>
                </c:pt>
                <c:pt idx="6">
                  <c:v>0.62313003452243954</c:v>
                </c:pt>
                <c:pt idx="7">
                  <c:v>0.58313651393481336</c:v>
                </c:pt>
                <c:pt idx="8">
                  <c:v>0.61686079430558927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0.17743662977508032</c:v>
                </c:pt>
                <c:pt idx="1">
                  <c:v>0.17995318738813162</c:v>
                </c:pt>
                <c:pt idx="2">
                  <c:v>0.18250716919295371</c:v>
                </c:pt>
                <c:pt idx="3">
                  <c:v>0.14102564102564102</c:v>
                </c:pt>
                <c:pt idx="4">
                  <c:v>0.14656381486676018</c:v>
                </c:pt>
                <c:pt idx="5">
                  <c:v>0.10145647136709698</c:v>
                </c:pt>
                <c:pt idx="6">
                  <c:v>0.13873705408515535</c:v>
                </c:pt>
                <c:pt idx="7">
                  <c:v>0.1603684459140293</c:v>
                </c:pt>
                <c:pt idx="8">
                  <c:v>0.15352260778128285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6.866595263596334E-2</c:v>
                </c:pt>
                <c:pt idx="1">
                  <c:v>6.9255128734682633E-2</c:v>
                </c:pt>
                <c:pt idx="2">
                  <c:v>0.1048750512085211</c:v>
                </c:pt>
                <c:pt idx="3">
                  <c:v>4.2200854700854704E-2</c:v>
                </c:pt>
                <c:pt idx="4">
                  <c:v>0.10308555399719495</c:v>
                </c:pt>
                <c:pt idx="5">
                  <c:v>9.8808341608738831E-2</c:v>
                </c:pt>
                <c:pt idx="6">
                  <c:v>0.11140678941311853</c:v>
                </c:pt>
                <c:pt idx="7">
                  <c:v>7.0146433632498825E-2</c:v>
                </c:pt>
                <c:pt idx="8">
                  <c:v>8.9136940871956644E-2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0.13185766987980482</c:v>
                </c:pt>
                <c:pt idx="1">
                  <c:v>0.12446647390885308</c:v>
                </c:pt>
                <c:pt idx="2">
                  <c:v>0.1292503072511266</c:v>
                </c:pt>
                <c:pt idx="3">
                  <c:v>0.18803418803418803</c:v>
                </c:pt>
                <c:pt idx="4">
                  <c:v>0.14130434782608695</c:v>
                </c:pt>
                <c:pt idx="5">
                  <c:v>0.1651770936775902</c:v>
                </c:pt>
                <c:pt idx="6">
                  <c:v>0.12672612197928654</c:v>
                </c:pt>
                <c:pt idx="7">
                  <c:v>0.18634860651865848</c:v>
                </c:pt>
                <c:pt idx="8">
                  <c:v>0.14047965704117124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024096"/>
        <c:axId val="447023704"/>
      </c:barChart>
      <c:catAx>
        <c:axId val="447024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47023704"/>
        <c:crosses val="autoZero"/>
        <c:auto val="1"/>
        <c:lblAlgn val="ctr"/>
        <c:lblOffset val="100"/>
        <c:noMultiLvlLbl val="0"/>
      </c:catAx>
      <c:valAx>
        <c:axId val="44702370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470240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0.37038423916492036</c:v>
                </c:pt>
                <c:pt idx="1">
                  <c:v>0.42506555376729566</c:v>
                </c:pt>
                <c:pt idx="2">
                  <c:v>0.36218809291537318</c:v>
                </c:pt>
                <c:pt idx="3">
                  <c:v>0.37573931685529199</c:v>
                </c:pt>
                <c:pt idx="4">
                  <c:v>0.38802351428572446</c:v>
                </c:pt>
                <c:pt idx="5">
                  <c:v>0.37354633494313311</c:v>
                </c:pt>
                <c:pt idx="6">
                  <c:v>0.38969930680653742</c:v>
                </c:pt>
                <c:pt idx="7">
                  <c:v>0.36435240845474737</c:v>
                </c:pt>
                <c:pt idx="8">
                  <c:v>0.38325740159311106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3.8254906053790089E-2</c:v>
                </c:pt>
                <c:pt idx="1">
                  <c:v>3.6361746211097161E-2</c:v>
                </c:pt>
                <c:pt idx="2">
                  <c:v>3.2479460835925379E-2</c:v>
                </c:pt>
                <c:pt idx="3">
                  <c:v>2.4538523055924914E-2</c:v>
                </c:pt>
                <c:pt idx="4">
                  <c:v>2.760305945673433E-2</c:v>
                </c:pt>
                <c:pt idx="5">
                  <c:v>1.8910942400551443E-2</c:v>
                </c:pt>
                <c:pt idx="6">
                  <c:v>2.5857975563718594E-2</c:v>
                </c:pt>
                <c:pt idx="7">
                  <c:v>2.8154773546608731E-2</c:v>
                </c:pt>
                <c:pt idx="8">
                  <c:v>2.9201577612242881E-2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0.15045168232959796</c:v>
                </c:pt>
                <c:pt idx="1">
                  <c:v>0.14576725595431433</c:v>
                </c:pt>
                <c:pt idx="2">
                  <c:v>0.22275241207365493</c:v>
                </c:pt>
                <c:pt idx="3">
                  <c:v>8.0072813916922128E-2</c:v>
                </c:pt>
                <c:pt idx="4">
                  <c:v>0.19616444944966849</c:v>
                </c:pt>
                <c:pt idx="5">
                  <c:v>0.18570888393755344</c:v>
                </c:pt>
                <c:pt idx="6">
                  <c:v>0.2263208513200417</c:v>
                </c:pt>
                <c:pt idx="7">
                  <c:v>0.11956360491784439</c:v>
                </c:pt>
                <c:pt idx="8">
                  <c:v>0.17983266622673161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0.44090917245169153</c:v>
                </c:pt>
                <c:pt idx="1">
                  <c:v>0.39280544406729273</c:v>
                </c:pt>
                <c:pt idx="2">
                  <c:v>0.38258003417504655</c:v>
                </c:pt>
                <c:pt idx="3">
                  <c:v>0.51964934617186109</c:v>
                </c:pt>
                <c:pt idx="4">
                  <c:v>0.3882089768078727</c:v>
                </c:pt>
                <c:pt idx="5">
                  <c:v>0.42183383871876184</c:v>
                </c:pt>
                <c:pt idx="6">
                  <c:v>0.35812186630970222</c:v>
                </c:pt>
                <c:pt idx="7">
                  <c:v>0.48792921308079956</c:v>
                </c:pt>
                <c:pt idx="8">
                  <c:v>0.40770835456791449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028408"/>
        <c:axId val="447022920"/>
      </c:barChart>
      <c:catAx>
        <c:axId val="447028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47022920"/>
        <c:crosses val="autoZero"/>
        <c:auto val="1"/>
        <c:lblAlgn val="ctr"/>
        <c:lblOffset val="100"/>
        <c:noMultiLvlLbl val="0"/>
      </c:catAx>
      <c:valAx>
        <c:axId val="44702292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4702840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277460.42</c:v>
                </c:pt>
                <c:pt idx="1">
                  <c:v>14583.470000000003</c:v>
                </c:pt>
                <c:pt idx="2">
                  <c:v>75748.060000000012</c:v>
                </c:pt>
                <c:pt idx="3">
                  <c:v>13043.130000000001</c:v>
                </c:pt>
                <c:pt idx="4">
                  <c:v>44224.830000000009</c:v>
                </c:pt>
                <c:pt idx="5">
                  <c:v>688171.9</c:v>
                </c:pt>
                <c:pt idx="6">
                  <c:v>295852.68</c:v>
                </c:pt>
                <c:pt idx="7">
                  <c:v>146420.92000000004</c:v>
                </c:pt>
                <c:pt idx="8">
                  <c:v>19714.490000000009</c:v>
                </c:pt>
                <c:pt idx="9">
                  <c:v>300.73</c:v>
                </c:pt>
                <c:pt idx="10">
                  <c:v>107253.00999999998</c:v>
                </c:pt>
                <c:pt idx="11">
                  <c:v>222233.10999999996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29192"/>
        <c:axId val="44702488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4872</c:v>
                </c:pt>
                <c:pt idx="1">
                  <c:v>196</c:v>
                </c:pt>
                <c:pt idx="2">
                  <c:v>1534</c:v>
                </c:pt>
                <c:pt idx="3">
                  <c:v>311</c:v>
                </c:pt>
                <c:pt idx="4">
                  <c:v>3210</c:v>
                </c:pt>
                <c:pt idx="5">
                  <c:v>6316</c:v>
                </c:pt>
                <c:pt idx="6">
                  <c:v>3305</c:v>
                </c:pt>
                <c:pt idx="7">
                  <c:v>1338</c:v>
                </c:pt>
                <c:pt idx="8">
                  <c:v>261</c:v>
                </c:pt>
                <c:pt idx="9">
                  <c:v>3</c:v>
                </c:pt>
                <c:pt idx="10">
                  <c:v>8111</c:v>
                </c:pt>
                <c:pt idx="11">
                  <c:v>1048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29584"/>
        <c:axId val="447027232"/>
      </c:lineChart>
      <c:catAx>
        <c:axId val="44702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7027232"/>
        <c:crosses val="autoZero"/>
        <c:auto val="1"/>
        <c:lblAlgn val="ctr"/>
        <c:lblOffset val="100"/>
        <c:noMultiLvlLbl val="0"/>
      </c:catAx>
      <c:valAx>
        <c:axId val="4470272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7029584"/>
        <c:crosses val="autoZero"/>
        <c:crossBetween val="between"/>
      </c:valAx>
      <c:valAx>
        <c:axId val="4470248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7029192"/>
        <c:crosses val="max"/>
        <c:crossBetween val="between"/>
      </c:valAx>
      <c:catAx>
        <c:axId val="447029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0248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80.459999999999994</c:v>
                </c:pt>
                <c:pt idx="2">
                  <c:v>14230.770000000002</c:v>
                </c:pt>
                <c:pt idx="3">
                  <c:v>2798.7599999999998</c:v>
                </c:pt>
                <c:pt idx="4">
                  <c:v>4192.6100000000015</c:v>
                </c:pt>
                <c:pt idx="5">
                  <c:v>0</c:v>
                </c:pt>
                <c:pt idx="6">
                  <c:v>74756.189999999973</c:v>
                </c:pt>
                <c:pt idx="7">
                  <c:v>2857.31</c:v>
                </c:pt>
                <c:pt idx="8">
                  <c:v>450.63000000000005</c:v>
                </c:pt>
                <c:pt idx="9">
                  <c:v>0</c:v>
                </c:pt>
                <c:pt idx="10">
                  <c:v>25342.670000000002</c:v>
                </c:pt>
                <c:pt idx="11">
                  <c:v>20439.010000000002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025664"/>
        <c:axId val="44703036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450</c:v>
                </c:pt>
                <c:pt idx="3">
                  <c:v>79</c:v>
                </c:pt>
                <c:pt idx="4">
                  <c:v>340</c:v>
                </c:pt>
                <c:pt idx="5">
                  <c:v>0</c:v>
                </c:pt>
                <c:pt idx="6">
                  <c:v>2245</c:v>
                </c:pt>
                <c:pt idx="7">
                  <c:v>82</c:v>
                </c:pt>
                <c:pt idx="8">
                  <c:v>11</c:v>
                </c:pt>
                <c:pt idx="9">
                  <c:v>0</c:v>
                </c:pt>
                <c:pt idx="10">
                  <c:v>4127</c:v>
                </c:pt>
                <c:pt idx="11">
                  <c:v>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27624"/>
        <c:axId val="447029976"/>
      </c:lineChart>
      <c:catAx>
        <c:axId val="44702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7029976"/>
        <c:crosses val="autoZero"/>
        <c:auto val="1"/>
        <c:lblAlgn val="ctr"/>
        <c:lblOffset val="100"/>
        <c:noMultiLvlLbl val="0"/>
      </c:catAx>
      <c:valAx>
        <c:axId val="4470299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47027624"/>
        <c:crosses val="autoZero"/>
        <c:crossBetween val="between"/>
      </c:valAx>
      <c:valAx>
        <c:axId val="4470303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7025664"/>
        <c:crosses val="max"/>
        <c:crossBetween val="between"/>
      </c:valAx>
      <c:catAx>
        <c:axId val="44702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0303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28.0%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55.7%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58.6%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56.2%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710452</v>
      </c>
      <c r="D5" s="30">
        <f>SUM(E5:F5)</f>
        <v>216064</v>
      </c>
      <c r="E5" s="31">
        <f>SUM(E6:E13)</f>
        <v>109254</v>
      </c>
      <c r="F5" s="32">
        <f t="shared" ref="F5:G5" si="0">SUM(F6:F13)</f>
        <v>106810</v>
      </c>
      <c r="G5" s="29">
        <f t="shared" si="0"/>
        <v>222004</v>
      </c>
      <c r="H5" s="33">
        <f>D5/C5</f>
        <v>0.30412188297027809</v>
      </c>
      <c r="I5" s="26"/>
      <c r="J5" s="24">
        <f t="shared" ref="J5:J13" si="1">C5-D5-G5</f>
        <v>272384</v>
      </c>
      <c r="K5" s="58">
        <f>E5/C5</f>
        <v>0.15378097323957143</v>
      </c>
      <c r="L5" s="58">
        <f>F5/C5</f>
        <v>0.15034090973070666</v>
      </c>
    </row>
    <row r="6" spans="1:12" ht="20.100000000000001" customHeight="1" thickTop="1" x14ac:dyDescent="0.15">
      <c r="B6" s="18" t="s">
        <v>18</v>
      </c>
      <c r="C6" s="34">
        <v>185545</v>
      </c>
      <c r="D6" s="35">
        <f t="shared" ref="D6:D13" si="2">SUM(E6:F6)</f>
        <v>43410</v>
      </c>
      <c r="E6" s="36">
        <v>23909</v>
      </c>
      <c r="F6" s="37">
        <v>19501</v>
      </c>
      <c r="G6" s="34">
        <v>60114</v>
      </c>
      <c r="H6" s="38">
        <f t="shared" ref="H6:H13" si="3">D6/C6</f>
        <v>0.23395941685305452</v>
      </c>
      <c r="I6" s="26"/>
      <c r="J6" s="24">
        <f t="shared" si="1"/>
        <v>82021</v>
      </c>
      <c r="K6" s="58">
        <f t="shared" ref="K6:K13" si="4">E6/C6</f>
        <v>0.12885822846209816</v>
      </c>
      <c r="L6" s="58">
        <f t="shared" ref="L6:L13" si="5">F6/C6</f>
        <v>0.10510118839095638</v>
      </c>
    </row>
    <row r="7" spans="1:12" ht="20.100000000000001" customHeight="1" x14ac:dyDescent="0.15">
      <c r="B7" s="19" t="s">
        <v>19</v>
      </c>
      <c r="C7" s="39">
        <v>94253</v>
      </c>
      <c r="D7" s="40">
        <f t="shared" si="2"/>
        <v>30048</v>
      </c>
      <c r="E7" s="41">
        <v>15101</v>
      </c>
      <c r="F7" s="42">
        <v>14947</v>
      </c>
      <c r="G7" s="39">
        <v>29308</v>
      </c>
      <c r="H7" s="43">
        <f t="shared" si="3"/>
        <v>0.31880152355893182</v>
      </c>
      <c r="I7" s="26"/>
      <c r="J7" s="24">
        <f t="shared" si="1"/>
        <v>34897</v>
      </c>
      <c r="K7" s="58">
        <f t="shared" si="4"/>
        <v>0.16021771190306941</v>
      </c>
      <c r="L7" s="58">
        <f t="shared" si="5"/>
        <v>0.15858381165586241</v>
      </c>
    </row>
    <row r="8" spans="1:12" ht="20.100000000000001" customHeight="1" x14ac:dyDescent="0.15">
      <c r="B8" s="19" t="s">
        <v>20</v>
      </c>
      <c r="C8" s="39">
        <v>52198</v>
      </c>
      <c r="D8" s="40">
        <f t="shared" si="2"/>
        <v>18599</v>
      </c>
      <c r="E8" s="41">
        <v>9271</v>
      </c>
      <c r="F8" s="42">
        <v>9328</v>
      </c>
      <c r="G8" s="39">
        <v>15698</v>
      </c>
      <c r="H8" s="43">
        <f t="shared" si="3"/>
        <v>0.35631633395915552</v>
      </c>
      <c r="I8" s="26"/>
      <c r="J8" s="24">
        <f t="shared" si="1"/>
        <v>17901</v>
      </c>
      <c r="K8" s="58">
        <f t="shared" si="4"/>
        <v>0.17761216904862256</v>
      </c>
      <c r="L8" s="58">
        <f t="shared" si="5"/>
        <v>0.17870416491053298</v>
      </c>
    </row>
    <row r="9" spans="1:12" ht="20.100000000000001" customHeight="1" x14ac:dyDescent="0.15">
      <c r="B9" s="19" t="s">
        <v>21</v>
      </c>
      <c r="C9" s="39">
        <v>31854</v>
      </c>
      <c r="D9" s="40">
        <f t="shared" si="2"/>
        <v>9506</v>
      </c>
      <c r="E9" s="41">
        <v>4920</v>
      </c>
      <c r="F9" s="42">
        <v>4586</v>
      </c>
      <c r="G9" s="39">
        <v>10161</v>
      </c>
      <c r="H9" s="43">
        <f t="shared" si="3"/>
        <v>0.29842405977271302</v>
      </c>
      <c r="I9" s="26"/>
      <c r="J9" s="24">
        <f t="shared" si="1"/>
        <v>12187</v>
      </c>
      <c r="K9" s="58">
        <f t="shared" si="4"/>
        <v>0.15445469956677341</v>
      </c>
      <c r="L9" s="58">
        <f t="shared" si="5"/>
        <v>0.14396936020593959</v>
      </c>
    </row>
    <row r="10" spans="1:12" ht="20.100000000000001" customHeight="1" x14ac:dyDescent="0.15">
      <c r="B10" s="19" t="s">
        <v>22</v>
      </c>
      <c r="C10" s="39">
        <v>45628</v>
      </c>
      <c r="D10" s="40">
        <f t="shared" si="2"/>
        <v>14142</v>
      </c>
      <c r="E10" s="41">
        <v>6868</v>
      </c>
      <c r="F10" s="42">
        <v>7274</v>
      </c>
      <c r="G10" s="39">
        <v>14272</v>
      </c>
      <c r="H10" s="43">
        <f t="shared" si="3"/>
        <v>0.30994126413605683</v>
      </c>
      <c r="I10" s="26"/>
      <c r="J10" s="24">
        <f t="shared" si="1"/>
        <v>17214</v>
      </c>
      <c r="K10" s="58">
        <f t="shared" si="4"/>
        <v>0.15052160953800298</v>
      </c>
      <c r="L10" s="58">
        <f t="shared" si="5"/>
        <v>0.15941965459805382</v>
      </c>
    </row>
    <row r="11" spans="1:12" ht="20.100000000000001" customHeight="1" x14ac:dyDescent="0.15">
      <c r="B11" s="19" t="s">
        <v>23</v>
      </c>
      <c r="C11" s="39">
        <v>100931</v>
      </c>
      <c r="D11" s="40">
        <f t="shared" si="2"/>
        <v>31001</v>
      </c>
      <c r="E11" s="41">
        <v>15141</v>
      </c>
      <c r="F11" s="42">
        <v>15860</v>
      </c>
      <c r="G11" s="39">
        <v>32342</v>
      </c>
      <c r="H11" s="43">
        <f t="shared" si="3"/>
        <v>0.30715042950134253</v>
      </c>
      <c r="I11" s="26"/>
      <c r="J11" s="24">
        <f t="shared" si="1"/>
        <v>37588</v>
      </c>
      <c r="K11" s="58">
        <f t="shared" si="4"/>
        <v>0.15001337547433394</v>
      </c>
      <c r="L11" s="58">
        <f t="shared" si="5"/>
        <v>0.15713705402700856</v>
      </c>
    </row>
    <row r="12" spans="1:12" ht="20.100000000000001" customHeight="1" x14ac:dyDescent="0.15">
      <c r="B12" s="19" t="s">
        <v>24</v>
      </c>
      <c r="C12" s="39">
        <v>140948</v>
      </c>
      <c r="D12" s="40">
        <f t="shared" si="2"/>
        <v>48966</v>
      </c>
      <c r="E12" s="41">
        <v>24373</v>
      </c>
      <c r="F12" s="42">
        <v>24593</v>
      </c>
      <c r="G12" s="39">
        <v>42173</v>
      </c>
      <c r="H12" s="43">
        <f t="shared" si="3"/>
        <v>0.34740471663308453</v>
      </c>
      <c r="I12" s="26"/>
      <c r="J12" s="24">
        <f t="shared" si="1"/>
        <v>49809</v>
      </c>
      <c r="K12" s="58">
        <f t="shared" si="4"/>
        <v>0.17292192865453926</v>
      </c>
      <c r="L12" s="58">
        <f t="shared" si="5"/>
        <v>0.17448278797854527</v>
      </c>
    </row>
    <row r="13" spans="1:12" ht="20.100000000000001" customHeight="1" x14ac:dyDescent="0.15">
      <c r="B13" s="19" t="s">
        <v>25</v>
      </c>
      <c r="C13" s="39">
        <v>59095</v>
      </c>
      <c r="D13" s="40">
        <f t="shared" si="2"/>
        <v>20392</v>
      </c>
      <c r="E13" s="41">
        <v>9671</v>
      </c>
      <c r="F13" s="42">
        <v>10721</v>
      </c>
      <c r="G13" s="39">
        <v>17936</v>
      </c>
      <c r="H13" s="43">
        <f t="shared" si="3"/>
        <v>0.34507149505034268</v>
      </c>
      <c r="I13" s="26"/>
      <c r="J13" s="24">
        <f t="shared" si="1"/>
        <v>20767</v>
      </c>
      <c r="K13" s="58">
        <f t="shared" si="4"/>
        <v>0.16365174718673323</v>
      </c>
      <c r="L13" s="58">
        <f t="shared" si="5"/>
        <v>0.18141974786360945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7695</v>
      </c>
      <c r="E4" s="46">
        <f t="shared" ref="E4:K4" si="0">SUM(E5:E7)</f>
        <v>5190</v>
      </c>
      <c r="F4" s="46">
        <f t="shared" si="0"/>
        <v>8496</v>
      </c>
      <c r="G4" s="46">
        <f t="shared" si="0"/>
        <v>5194</v>
      </c>
      <c r="H4" s="46">
        <f t="shared" si="0"/>
        <v>4293</v>
      </c>
      <c r="I4" s="46">
        <f t="shared" si="0"/>
        <v>5342</v>
      </c>
      <c r="J4" s="45">
        <f t="shared" si="0"/>
        <v>3188</v>
      </c>
      <c r="K4" s="47">
        <f t="shared" si="0"/>
        <v>39398</v>
      </c>
      <c r="L4" s="55">
        <f>K4/人口統計!D5</f>
        <v>0.18234412026066352</v>
      </c>
    </row>
    <row r="5" spans="1:12" ht="20.100000000000001" customHeight="1" x14ac:dyDescent="0.15">
      <c r="B5" s="117"/>
      <c r="C5" s="118" t="s">
        <v>15</v>
      </c>
      <c r="D5" s="48">
        <v>1019</v>
      </c>
      <c r="E5" s="49">
        <v>791</v>
      </c>
      <c r="F5" s="49">
        <v>829</v>
      </c>
      <c r="G5" s="49">
        <v>623</v>
      </c>
      <c r="H5" s="49">
        <v>504</v>
      </c>
      <c r="I5" s="49">
        <v>513</v>
      </c>
      <c r="J5" s="48">
        <v>338</v>
      </c>
      <c r="K5" s="50">
        <f>SUM(D5:J5)</f>
        <v>4617</v>
      </c>
      <c r="L5" s="56">
        <f>K5/人口統計!D5</f>
        <v>2.136866854265403E-2</v>
      </c>
    </row>
    <row r="6" spans="1:12" ht="20.100000000000001" customHeight="1" x14ac:dyDescent="0.15">
      <c r="B6" s="117"/>
      <c r="C6" s="118" t="s">
        <v>145</v>
      </c>
      <c r="D6" s="48">
        <v>3432</v>
      </c>
      <c r="E6" s="49">
        <v>2018</v>
      </c>
      <c r="F6" s="49">
        <v>3055</v>
      </c>
      <c r="G6" s="49">
        <v>1665</v>
      </c>
      <c r="H6" s="49">
        <v>1235</v>
      </c>
      <c r="I6" s="49">
        <v>1431</v>
      </c>
      <c r="J6" s="48">
        <v>900</v>
      </c>
      <c r="K6" s="50">
        <f>SUM(D6:J6)</f>
        <v>13736</v>
      </c>
      <c r="L6" s="56">
        <f>K6/人口統計!D5</f>
        <v>6.3573755924170611E-2</v>
      </c>
    </row>
    <row r="7" spans="1:12" ht="20.100000000000001" customHeight="1" x14ac:dyDescent="0.15">
      <c r="B7" s="117"/>
      <c r="C7" s="119" t="s">
        <v>144</v>
      </c>
      <c r="D7" s="51">
        <v>3244</v>
      </c>
      <c r="E7" s="52">
        <v>2381</v>
      </c>
      <c r="F7" s="52">
        <v>4612</v>
      </c>
      <c r="G7" s="52">
        <v>2906</v>
      </c>
      <c r="H7" s="52">
        <v>2554</v>
      </c>
      <c r="I7" s="52">
        <v>3398</v>
      </c>
      <c r="J7" s="51">
        <v>1950</v>
      </c>
      <c r="K7" s="53">
        <f>SUM(D7:J7)</f>
        <v>21045</v>
      </c>
      <c r="L7" s="57">
        <f>K7/人口統計!D5</f>
        <v>9.7401695793838866E-2</v>
      </c>
    </row>
    <row r="8" spans="1:12" ht="20.100000000000001" customHeight="1" thickBot="1" x14ac:dyDescent="0.2">
      <c r="B8" s="190" t="s">
        <v>68</v>
      </c>
      <c r="C8" s="191"/>
      <c r="D8" s="45">
        <v>93</v>
      </c>
      <c r="E8" s="46">
        <v>124</v>
      </c>
      <c r="F8" s="46">
        <v>110</v>
      </c>
      <c r="G8" s="46">
        <v>107</v>
      </c>
      <c r="H8" s="46">
        <v>88</v>
      </c>
      <c r="I8" s="46">
        <v>68</v>
      </c>
      <c r="J8" s="45">
        <v>69</v>
      </c>
      <c r="K8" s="47">
        <f>SUM(D8:J8)</f>
        <v>659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7788</v>
      </c>
      <c r="E9" s="34">
        <f t="shared" ref="E9:K9" si="1">E4+E8</f>
        <v>5314</v>
      </c>
      <c r="F9" s="34">
        <f t="shared" si="1"/>
        <v>8606</v>
      </c>
      <c r="G9" s="34">
        <f t="shared" si="1"/>
        <v>5301</v>
      </c>
      <c r="H9" s="34">
        <f t="shared" si="1"/>
        <v>4381</v>
      </c>
      <c r="I9" s="34">
        <f t="shared" si="1"/>
        <v>5410</v>
      </c>
      <c r="J9" s="35">
        <f t="shared" si="1"/>
        <v>3257</v>
      </c>
      <c r="K9" s="54">
        <f t="shared" si="1"/>
        <v>40057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1273</v>
      </c>
      <c r="E24" s="46">
        <v>823</v>
      </c>
      <c r="F24" s="46">
        <v>1219</v>
      </c>
      <c r="G24" s="46">
        <v>818</v>
      </c>
      <c r="H24" s="46">
        <v>656</v>
      </c>
      <c r="I24" s="46">
        <v>874</v>
      </c>
      <c r="J24" s="45">
        <v>565</v>
      </c>
      <c r="K24" s="47">
        <f>SUM(D24:J24)</f>
        <v>6228</v>
      </c>
      <c r="L24" s="55">
        <f>K24/人口統計!D6</f>
        <v>0.14346924671734623</v>
      </c>
    </row>
    <row r="25" spans="1:12" ht="20.100000000000001" customHeight="1" x14ac:dyDescent="0.15">
      <c r="B25" s="198" t="s">
        <v>44</v>
      </c>
      <c r="C25" s="199"/>
      <c r="D25" s="45">
        <v>1136</v>
      </c>
      <c r="E25" s="46">
        <v>902</v>
      </c>
      <c r="F25" s="46">
        <v>1159</v>
      </c>
      <c r="G25" s="46">
        <v>699</v>
      </c>
      <c r="H25" s="46">
        <v>553</v>
      </c>
      <c r="I25" s="46">
        <v>657</v>
      </c>
      <c r="J25" s="45">
        <v>431</v>
      </c>
      <c r="K25" s="47">
        <f t="shared" ref="K25:K31" si="2">SUM(D25:J25)</f>
        <v>5537</v>
      </c>
      <c r="L25" s="55">
        <f>K25/人口統計!D7</f>
        <v>0.18427183173588924</v>
      </c>
    </row>
    <row r="26" spans="1:12" ht="20.100000000000001" customHeight="1" x14ac:dyDescent="0.15">
      <c r="B26" s="198" t="s">
        <v>45</v>
      </c>
      <c r="C26" s="199"/>
      <c r="D26" s="45">
        <v>833</v>
      </c>
      <c r="E26" s="46">
        <v>457</v>
      </c>
      <c r="F26" s="46">
        <v>857</v>
      </c>
      <c r="G26" s="46">
        <v>554</v>
      </c>
      <c r="H26" s="46">
        <v>413</v>
      </c>
      <c r="I26" s="46">
        <v>481</v>
      </c>
      <c r="J26" s="45">
        <v>301</v>
      </c>
      <c r="K26" s="47">
        <f t="shared" si="2"/>
        <v>3896</v>
      </c>
      <c r="L26" s="55">
        <f>K26/人口統計!D8</f>
        <v>0.20947362761438787</v>
      </c>
    </row>
    <row r="27" spans="1:12" ht="20.100000000000001" customHeight="1" x14ac:dyDescent="0.15">
      <c r="B27" s="198" t="s">
        <v>46</v>
      </c>
      <c r="C27" s="199"/>
      <c r="D27" s="45">
        <v>254</v>
      </c>
      <c r="E27" s="46">
        <v>161</v>
      </c>
      <c r="F27" s="46">
        <v>365</v>
      </c>
      <c r="G27" s="46">
        <v>200</v>
      </c>
      <c r="H27" s="46">
        <v>183</v>
      </c>
      <c r="I27" s="46">
        <v>210</v>
      </c>
      <c r="J27" s="45">
        <v>151</v>
      </c>
      <c r="K27" s="47">
        <f t="shared" si="2"/>
        <v>1524</v>
      </c>
      <c r="L27" s="55">
        <f>K27/人口統計!D9</f>
        <v>0.1603197980223017</v>
      </c>
    </row>
    <row r="28" spans="1:12" ht="20.100000000000001" customHeight="1" x14ac:dyDescent="0.15">
      <c r="B28" s="198" t="s">
        <v>47</v>
      </c>
      <c r="C28" s="199"/>
      <c r="D28" s="45">
        <v>394</v>
      </c>
      <c r="E28" s="46">
        <v>252</v>
      </c>
      <c r="F28" s="46">
        <v>519</v>
      </c>
      <c r="G28" s="46">
        <v>314</v>
      </c>
      <c r="H28" s="46">
        <v>279</v>
      </c>
      <c r="I28" s="46">
        <v>354</v>
      </c>
      <c r="J28" s="45">
        <v>189</v>
      </c>
      <c r="K28" s="47">
        <f t="shared" si="2"/>
        <v>2301</v>
      </c>
      <c r="L28" s="55">
        <f>K28/人口統計!D10</f>
        <v>0.16270683071701314</v>
      </c>
    </row>
    <row r="29" spans="1:12" ht="20.100000000000001" customHeight="1" x14ac:dyDescent="0.15">
      <c r="B29" s="198" t="s">
        <v>48</v>
      </c>
      <c r="C29" s="199"/>
      <c r="D29" s="45">
        <v>766</v>
      </c>
      <c r="E29" s="46">
        <v>650</v>
      </c>
      <c r="F29" s="46">
        <v>1370</v>
      </c>
      <c r="G29" s="46">
        <v>666</v>
      </c>
      <c r="H29" s="46">
        <v>640</v>
      </c>
      <c r="I29" s="46">
        <v>789</v>
      </c>
      <c r="J29" s="45">
        <v>392</v>
      </c>
      <c r="K29" s="47">
        <f t="shared" si="2"/>
        <v>5273</v>
      </c>
      <c r="L29" s="55">
        <f>K29/人口統計!D11</f>
        <v>0.17009128737782653</v>
      </c>
    </row>
    <row r="30" spans="1:12" ht="20.100000000000001" customHeight="1" x14ac:dyDescent="0.15">
      <c r="B30" s="198" t="s">
        <v>49</v>
      </c>
      <c r="C30" s="199"/>
      <c r="D30" s="45">
        <v>2496</v>
      </c>
      <c r="E30" s="46">
        <v>1551</v>
      </c>
      <c r="F30" s="46">
        <v>2263</v>
      </c>
      <c r="G30" s="46">
        <v>1529</v>
      </c>
      <c r="H30" s="46">
        <v>1215</v>
      </c>
      <c r="I30" s="46">
        <v>1449</v>
      </c>
      <c r="J30" s="45">
        <v>812</v>
      </c>
      <c r="K30" s="47">
        <f t="shared" si="2"/>
        <v>11315</v>
      </c>
      <c r="L30" s="55">
        <f>K30/人口統計!D12</f>
        <v>0.23107870767471306</v>
      </c>
    </row>
    <row r="31" spans="1:12" ht="20.100000000000001" customHeight="1" thickBot="1" x14ac:dyDescent="0.2">
      <c r="B31" s="194" t="s">
        <v>25</v>
      </c>
      <c r="C31" s="195"/>
      <c r="D31" s="45">
        <v>543</v>
      </c>
      <c r="E31" s="46">
        <v>394</v>
      </c>
      <c r="F31" s="46">
        <v>744</v>
      </c>
      <c r="G31" s="46">
        <v>414</v>
      </c>
      <c r="H31" s="46">
        <v>354</v>
      </c>
      <c r="I31" s="46">
        <v>528</v>
      </c>
      <c r="J31" s="45">
        <v>347</v>
      </c>
      <c r="K31" s="47">
        <f t="shared" si="2"/>
        <v>3324</v>
      </c>
      <c r="L31" s="59">
        <f>K31/人口統計!D13</f>
        <v>0.16300510003923108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7695</v>
      </c>
      <c r="E32" s="34">
        <f t="shared" ref="E32:J32" si="3">SUM(E24:E31)</f>
        <v>5190</v>
      </c>
      <c r="F32" s="34">
        <f t="shared" si="3"/>
        <v>8496</v>
      </c>
      <c r="G32" s="34">
        <f t="shared" si="3"/>
        <v>5194</v>
      </c>
      <c r="H32" s="34">
        <f t="shared" si="3"/>
        <v>4293</v>
      </c>
      <c r="I32" s="34">
        <f t="shared" si="3"/>
        <v>5342</v>
      </c>
      <c r="J32" s="35">
        <f t="shared" si="3"/>
        <v>3188</v>
      </c>
      <c r="K32" s="54">
        <f>SUM(K24:K31)</f>
        <v>39398</v>
      </c>
      <c r="L32" s="60">
        <f>K32/人口統計!D5</f>
        <v>0.18234412026066352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5227</v>
      </c>
      <c r="E5" s="149">
        <v>292147.18000000005</v>
      </c>
      <c r="F5" s="151">
        <v>1491</v>
      </c>
      <c r="G5" s="152">
        <v>30174.239999999994</v>
      </c>
      <c r="H5" s="150">
        <v>577</v>
      </c>
      <c r="I5" s="149">
        <v>118671.45</v>
      </c>
      <c r="J5" s="151">
        <v>1108</v>
      </c>
      <c r="K5" s="152">
        <v>347774.98</v>
      </c>
      <c r="M5" s="162">
        <f>Q5+Q7</f>
        <v>38097</v>
      </c>
      <c r="N5" s="121" t="s">
        <v>108</v>
      </c>
      <c r="O5" s="122"/>
      <c r="P5" s="134"/>
      <c r="Q5" s="123">
        <v>30505</v>
      </c>
      <c r="R5" s="124">
        <v>1905006.7499999995</v>
      </c>
      <c r="S5" s="124">
        <f>R5/Q5*100</f>
        <v>6244.900016390754</v>
      </c>
    </row>
    <row r="6" spans="1:19" ht="20.100000000000001" customHeight="1" x14ac:dyDescent="0.15">
      <c r="B6" s="202" t="s">
        <v>115</v>
      </c>
      <c r="C6" s="202"/>
      <c r="D6" s="153">
        <v>4549</v>
      </c>
      <c r="E6" s="154">
        <v>280982.65999999997</v>
      </c>
      <c r="F6" s="155">
        <v>1307</v>
      </c>
      <c r="G6" s="156">
        <v>24036.34</v>
      </c>
      <c r="H6" s="153">
        <v>503</v>
      </c>
      <c r="I6" s="154">
        <v>96357.07</v>
      </c>
      <c r="J6" s="155">
        <v>904</v>
      </c>
      <c r="K6" s="156">
        <v>259657.64000000004</v>
      </c>
      <c r="M6" s="58"/>
      <c r="N6" s="125"/>
      <c r="O6" s="94" t="s">
        <v>105</v>
      </c>
      <c r="P6" s="107"/>
      <c r="Q6" s="98">
        <f>Q5/Q$13</f>
        <v>0.61686079430558927</v>
      </c>
      <c r="R6" s="99">
        <f>R5/R$13</f>
        <v>0.38325740159311106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2848</v>
      </c>
      <c r="E7" s="154">
        <v>182652.76999999996</v>
      </c>
      <c r="F7" s="155">
        <v>891</v>
      </c>
      <c r="G7" s="156">
        <v>16379.51</v>
      </c>
      <c r="H7" s="153">
        <v>512</v>
      </c>
      <c r="I7" s="154">
        <v>112334.84999999999</v>
      </c>
      <c r="J7" s="155">
        <v>631</v>
      </c>
      <c r="K7" s="156">
        <v>192936.5</v>
      </c>
      <c r="M7" s="58"/>
      <c r="N7" s="126" t="s">
        <v>109</v>
      </c>
      <c r="O7" s="127"/>
      <c r="P7" s="135"/>
      <c r="Q7" s="128">
        <v>7592</v>
      </c>
      <c r="R7" s="129">
        <v>145148.41000000006</v>
      </c>
      <c r="S7" s="129">
        <f>R7/Q7*100</f>
        <v>1911.8599841938892</v>
      </c>
    </row>
    <row r="8" spans="1:19" ht="20.100000000000001" customHeight="1" x14ac:dyDescent="0.15">
      <c r="B8" s="202" t="s">
        <v>117</v>
      </c>
      <c r="C8" s="202"/>
      <c r="D8" s="153">
        <v>1177</v>
      </c>
      <c r="E8" s="154">
        <v>74163.37</v>
      </c>
      <c r="F8" s="155">
        <v>264</v>
      </c>
      <c r="G8" s="156">
        <v>4843.4100000000008</v>
      </c>
      <c r="H8" s="153">
        <v>79</v>
      </c>
      <c r="I8" s="154">
        <v>15804.76</v>
      </c>
      <c r="J8" s="155">
        <v>352</v>
      </c>
      <c r="K8" s="156">
        <v>102568.31</v>
      </c>
      <c r="L8" s="89"/>
      <c r="M8" s="88"/>
      <c r="N8" s="130"/>
      <c r="O8" s="94" t="s">
        <v>105</v>
      </c>
      <c r="P8" s="107"/>
      <c r="Q8" s="98">
        <f>Q7/Q$13</f>
        <v>0.15352260778128285</v>
      </c>
      <c r="R8" s="99">
        <f>R7/R$13</f>
        <v>2.9201577612242881E-2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1737</v>
      </c>
      <c r="E9" s="154">
        <v>119589.79</v>
      </c>
      <c r="F9" s="155">
        <v>418</v>
      </c>
      <c r="G9" s="156">
        <v>8507.33</v>
      </c>
      <c r="H9" s="153">
        <v>294</v>
      </c>
      <c r="I9" s="154">
        <v>60458.359999999993</v>
      </c>
      <c r="J9" s="155">
        <v>403</v>
      </c>
      <c r="K9" s="156">
        <v>119646.95000000001</v>
      </c>
      <c r="L9" s="89"/>
      <c r="M9" s="88"/>
      <c r="N9" s="126" t="s">
        <v>110</v>
      </c>
      <c r="O9" s="127"/>
      <c r="P9" s="135"/>
      <c r="Q9" s="128">
        <v>4408</v>
      </c>
      <c r="R9" s="129">
        <v>893870.38999999966</v>
      </c>
      <c r="S9" s="129">
        <f>R9/Q9*100</f>
        <v>20278.366379310337</v>
      </c>
    </row>
    <row r="10" spans="1:19" ht="20.100000000000001" customHeight="1" x14ac:dyDescent="0.15">
      <c r="B10" s="202" t="s">
        <v>119</v>
      </c>
      <c r="C10" s="202"/>
      <c r="D10" s="153">
        <v>3834</v>
      </c>
      <c r="E10" s="154">
        <v>257790.62</v>
      </c>
      <c r="F10" s="155">
        <v>613</v>
      </c>
      <c r="G10" s="156">
        <v>13050.760000000002</v>
      </c>
      <c r="H10" s="153">
        <v>597</v>
      </c>
      <c r="I10" s="154">
        <v>128160.83</v>
      </c>
      <c r="J10" s="155">
        <v>998</v>
      </c>
      <c r="K10" s="156">
        <v>291114.64</v>
      </c>
      <c r="L10" s="89"/>
      <c r="M10" s="88"/>
      <c r="N10" s="95"/>
      <c r="O10" s="94" t="s">
        <v>105</v>
      </c>
      <c r="P10" s="107"/>
      <c r="Q10" s="98">
        <f>Q9/Q$13</f>
        <v>8.9136940871956644E-2</v>
      </c>
      <c r="R10" s="99">
        <f>R9/R$13</f>
        <v>0.17983266622673161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8664</v>
      </c>
      <c r="E11" s="154">
        <v>527056.97999999986</v>
      </c>
      <c r="F11" s="155">
        <v>1929</v>
      </c>
      <c r="G11" s="156">
        <v>34972.160000000003</v>
      </c>
      <c r="H11" s="153">
        <v>1549</v>
      </c>
      <c r="I11" s="154">
        <v>306092.37</v>
      </c>
      <c r="J11" s="155">
        <v>1762</v>
      </c>
      <c r="K11" s="156">
        <v>484349.41</v>
      </c>
      <c r="L11" s="89"/>
      <c r="M11" s="88"/>
      <c r="N11" s="126" t="s">
        <v>111</v>
      </c>
      <c r="O11" s="127"/>
      <c r="P11" s="135"/>
      <c r="Q11" s="101">
        <v>6947</v>
      </c>
      <c r="R11" s="102">
        <v>2026541.86</v>
      </c>
      <c r="S11" s="102">
        <f>R11/Q11*100</f>
        <v>29171.46768389233</v>
      </c>
    </row>
    <row r="12" spans="1:19" ht="20.100000000000001" customHeight="1" thickBot="1" x14ac:dyDescent="0.2">
      <c r="B12" s="203" t="s">
        <v>121</v>
      </c>
      <c r="C12" s="203"/>
      <c r="D12" s="157">
        <v>2469</v>
      </c>
      <c r="E12" s="158">
        <v>170623.37999999998</v>
      </c>
      <c r="F12" s="159">
        <v>679</v>
      </c>
      <c r="G12" s="160">
        <v>13184.659999999998</v>
      </c>
      <c r="H12" s="157">
        <v>297</v>
      </c>
      <c r="I12" s="158">
        <v>55990.700000000019</v>
      </c>
      <c r="J12" s="159">
        <v>789</v>
      </c>
      <c r="K12" s="160">
        <v>228493.43</v>
      </c>
      <c r="L12" s="89"/>
      <c r="M12" s="88"/>
      <c r="N12" s="125"/>
      <c r="O12" s="84" t="s">
        <v>105</v>
      </c>
      <c r="P12" s="108"/>
      <c r="Q12" s="103">
        <f>Q11/Q$13</f>
        <v>0.14047965704117124</v>
      </c>
      <c r="R12" s="104">
        <f>R11/R$13</f>
        <v>0.40770835456791449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30505</v>
      </c>
      <c r="E13" s="149">
        <v>1905006.7499999995</v>
      </c>
      <c r="F13" s="151">
        <v>7592</v>
      </c>
      <c r="G13" s="152">
        <v>145148.41000000006</v>
      </c>
      <c r="H13" s="150">
        <v>4408</v>
      </c>
      <c r="I13" s="149">
        <v>893870.38999999966</v>
      </c>
      <c r="J13" s="151">
        <v>6947</v>
      </c>
      <c r="K13" s="152">
        <v>2026541.86</v>
      </c>
      <c r="M13" s="58"/>
      <c r="N13" s="131" t="s">
        <v>112</v>
      </c>
      <c r="O13" s="132"/>
      <c r="P13" s="133"/>
      <c r="Q13" s="96">
        <f>Q5+Q7+Q9+Q11</f>
        <v>49452</v>
      </c>
      <c r="R13" s="97">
        <f>R5+R7+R9+R11</f>
        <v>4970567.4099999992</v>
      </c>
      <c r="S13" s="97">
        <f>R13/Q13*100</f>
        <v>10051.29703550918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0.62203974770915149</v>
      </c>
      <c r="O16" s="58">
        <f>F5/(D5+F5+H5+J5)</f>
        <v>0.17743662977508032</v>
      </c>
      <c r="P16" s="58">
        <f>H5/(D5+F5+H5+J5)</f>
        <v>6.866595263596334E-2</v>
      </c>
      <c r="Q16" s="58">
        <f>J5/(D5+F5+H5+J5)</f>
        <v>0.13185766987980482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0.62632520996833263</v>
      </c>
      <c r="O17" s="58">
        <f t="shared" ref="O17:O23" si="1">F6/(D6+F6+H6+J6)</f>
        <v>0.17995318738813162</v>
      </c>
      <c r="P17" s="58">
        <f t="shared" ref="P17:P23" si="2">H6/(D6+F6+H6+J6)</f>
        <v>6.9255128734682633E-2</v>
      </c>
      <c r="Q17" s="58">
        <f t="shared" ref="Q17:Q23" si="3">J6/(D6+F6+H6+J6)</f>
        <v>0.12446647390885308</v>
      </c>
    </row>
    <row r="18" spans="13:17" ht="20.100000000000001" customHeight="1" x14ac:dyDescent="0.15">
      <c r="M18" s="14" t="s">
        <v>135</v>
      </c>
      <c r="N18" s="58">
        <f t="shared" si="0"/>
        <v>0.58336747234739861</v>
      </c>
      <c r="O18" s="58">
        <f t="shared" si="1"/>
        <v>0.18250716919295371</v>
      </c>
      <c r="P18" s="58">
        <f t="shared" si="2"/>
        <v>0.1048750512085211</v>
      </c>
      <c r="Q18" s="58">
        <f t="shared" si="3"/>
        <v>0.1292503072511266</v>
      </c>
    </row>
    <row r="19" spans="13:17" ht="20.100000000000001" customHeight="1" x14ac:dyDescent="0.15">
      <c r="M19" s="14" t="s">
        <v>136</v>
      </c>
      <c r="N19" s="58">
        <f t="shared" si="0"/>
        <v>0.62873931623931623</v>
      </c>
      <c r="O19" s="58">
        <f t="shared" si="1"/>
        <v>0.14102564102564102</v>
      </c>
      <c r="P19" s="58">
        <f t="shared" si="2"/>
        <v>4.2200854700854704E-2</v>
      </c>
      <c r="Q19" s="58">
        <f t="shared" si="3"/>
        <v>0.18803418803418803</v>
      </c>
    </row>
    <row r="20" spans="13:17" ht="20.100000000000001" customHeight="1" x14ac:dyDescent="0.15">
      <c r="M20" s="14" t="s">
        <v>137</v>
      </c>
      <c r="N20" s="58">
        <f t="shared" si="0"/>
        <v>0.60904628330995791</v>
      </c>
      <c r="O20" s="58">
        <f t="shared" si="1"/>
        <v>0.14656381486676018</v>
      </c>
      <c r="P20" s="58">
        <f t="shared" si="2"/>
        <v>0.10308555399719495</v>
      </c>
      <c r="Q20" s="58">
        <f t="shared" si="3"/>
        <v>0.14130434782608695</v>
      </c>
    </row>
    <row r="21" spans="13:17" ht="20.100000000000001" customHeight="1" x14ac:dyDescent="0.15">
      <c r="M21" s="14" t="s">
        <v>138</v>
      </c>
      <c r="N21" s="58">
        <f t="shared" si="0"/>
        <v>0.63455809334657398</v>
      </c>
      <c r="O21" s="58">
        <f t="shared" si="1"/>
        <v>0.10145647136709698</v>
      </c>
      <c r="P21" s="58">
        <f t="shared" si="2"/>
        <v>9.8808341608738831E-2</v>
      </c>
      <c r="Q21" s="58">
        <f t="shared" si="3"/>
        <v>0.1651770936775902</v>
      </c>
    </row>
    <row r="22" spans="13:17" ht="20.100000000000001" customHeight="1" x14ac:dyDescent="0.15">
      <c r="M22" s="14" t="s">
        <v>139</v>
      </c>
      <c r="N22" s="58">
        <f t="shared" si="0"/>
        <v>0.62313003452243954</v>
      </c>
      <c r="O22" s="58">
        <f t="shared" si="1"/>
        <v>0.13873705408515535</v>
      </c>
      <c r="P22" s="58">
        <f t="shared" si="2"/>
        <v>0.11140678941311853</v>
      </c>
      <c r="Q22" s="58">
        <f t="shared" si="3"/>
        <v>0.12672612197928654</v>
      </c>
    </row>
    <row r="23" spans="13:17" ht="20.100000000000001" customHeight="1" x14ac:dyDescent="0.15">
      <c r="M23" s="14" t="s">
        <v>140</v>
      </c>
      <c r="N23" s="58">
        <f t="shared" si="0"/>
        <v>0.58313651393481336</v>
      </c>
      <c r="O23" s="58">
        <f t="shared" si="1"/>
        <v>0.1603684459140293</v>
      </c>
      <c r="P23" s="58">
        <f t="shared" si="2"/>
        <v>7.0146433632498825E-2</v>
      </c>
      <c r="Q23" s="58">
        <f t="shared" si="3"/>
        <v>0.18634860651865848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0.61686079430558927</v>
      </c>
      <c r="O24" s="58">
        <f t="shared" ref="O24" si="5">F13/(D13+F13+H13+J13)</f>
        <v>0.15352260778128285</v>
      </c>
      <c r="P24" s="58">
        <f t="shared" ref="P24" si="6">H13/(D13+F13+H13+J13)</f>
        <v>8.9136940871956644E-2</v>
      </c>
      <c r="Q24" s="58">
        <f t="shared" ref="Q24" si="7">J13/(D13+F13+H13+J13)</f>
        <v>0.14047965704117124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0.37038423916492036</v>
      </c>
      <c r="O29" s="58">
        <f>G5/(E5+G5+I5+K5)</f>
        <v>3.8254906053790089E-2</v>
      </c>
      <c r="P29" s="58">
        <f>I5/(E5+G5+I5+K5)</f>
        <v>0.15045168232959796</v>
      </c>
      <c r="Q29" s="58">
        <f>K5/(E5+G5+I5+K5)</f>
        <v>0.44090917245169153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0.42506555376729566</v>
      </c>
      <c r="O30" s="58">
        <f t="shared" ref="O30:O37" si="9">G6/(E6+G6+I6+K6)</f>
        <v>3.6361746211097161E-2</v>
      </c>
      <c r="P30" s="58">
        <f t="shared" ref="P30:P37" si="10">I6/(E6+G6+I6+K6)</f>
        <v>0.14576725595431433</v>
      </c>
      <c r="Q30" s="58">
        <f t="shared" ref="Q30:Q37" si="11">K6/(E6+G6+I6+K6)</f>
        <v>0.39280544406729273</v>
      </c>
    </row>
    <row r="31" spans="13:17" ht="20.100000000000001" customHeight="1" x14ac:dyDescent="0.15">
      <c r="M31" s="14" t="s">
        <v>135</v>
      </c>
      <c r="N31" s="58">
        <f t="shared" si="8"/>
        <v>0.36218809291537318</v>
      </c>
      <c r="O31" s="58">
        <f t="shared" si="9"/>
        <v>3.2479460835925379E-2</v>
      </c>
      <c r="P31" s="58">
        <f t="shared" si="10"/>
        <v>0.22275241207365493</v>
      </c>
      <c r="Q31" s="58">
        <f t="shared" si="11"/>
        <v>0.38258003417504655</v>
      </c>
    </row>
    <row r="32" spans="13:17" ht="20.100000000000001" customHeight="1" x14ac:dyDescent="0.15">
      <c r="M32" s="14" t="s">
        <v>136</v>
      </c>
      <c r="N32" s="58">
        <f t="shared" si="8"/>
        <v>0.37573931685529199</v>
      </c>
      <c r="O32" s="58">
        <f t="shared" si="9"/>
        <v>2.4538523055924914E-2</v>
      </c>
      <c r="P32" s="58">
        <f t="shared" si="10"/>
        <v>8.0072813916922128E-2</v>
      </c>
      <c r="Q32" s="58">
        <f t="shared" si="11"/>
        <v>0.51964934617186109</v>
      </c>
    </row>
    <row r="33" spans="13:17" ht="20.100000000000001" customHeight="1" x14ac:dyDescent="0.15">
      <c r="M33" s="14" t="s">
        <v>137</v>
      </c>
      <c r="N33" s="58">
        <f t="shared" si="8"/>
        <v>0.38802351428572446</v>
      </c>
      <c r="O33" s="58">
        <f t="shared" si="9"/>
        <v>2.760305945673433E-2</v>
      </c>
      <c r="P33" s="58">
        <f t="shared" si="10"/>
        <v>0.19616444944966849</v>
      </c>
      <c r="Q33" s="58">
        <f t="shared" si="11"/>
        <v>0.3882089768078727</v>
      </c>
    </row>
    <row r="34" spans="13:17" ht="20.100000000000001" customHeight="1" x14ac:dyDescent="0.15">
      <c r="M34" s="14" t="s">
        <v>138</v>
      </c>
      <c r="N34" s="58">
        <f t="shared" si="8"/>
        <v>0.37354633494313311</v>
      </c>
      <c r="O34" s="58">
        <f t="shared" si="9"/>
        <v>1.8910942400551443E-2</v>
      </c>
      <c r="P34" s="58">
        <f t="shared" si="10"/>
        <v>0.18570888393755344</v>
      </c>
      <c r="Q34" s="58">
        <f t="shared" si="11"/>
        <v>0.42183383871876184</v>
      </c>
    </row>
    <row r="35" spans="13:17" ht="20.100000000000001" customHeight="1" x14ac:dyDescent="0.15">
      <c r="M35" s="14" t="s">
        <v>139</v>
      </c>
      <c r="N35" s="58">
        <f t="shared" si="8"/>
        <v>0.38969930680653742</v>
      </c>
      <c r="O35" s="58">
        <f t="shared" si="9"/>
        <v>2.5857975563718594E-2</v>
      </c>
      <c r="P35" s="58">
        <f t="shared" si="10"/>
        <v>0.2263208513200417</v>
      </c>
      <c r="Q35" s="58">
        <f t="shared" si="11"/>
        <v>0.35812186630970222</v>
      </c>
    </row>
    <row r="36" spans="13:17" ht="20.100000000000001" customHeight="1" x14ac:dyDescent="0.15">
      <c r="M36" s="14" t="s">
        <v>140</v>
      </c>
      <c r="N36" s="58">
        <f t="shared" si="8"/>
        <v>0.36435240845474737</v>
      </c>
      <c r="O36" s="58">
        <f t="shared" si="9"/>
        <v>2.8154773546608731E-2</v>
      </c>
      <c r="P36" s="58">
        <f t="shared" si="10"/>
        <v>0.11956360491784439</v>
      </c>
      <c r="Q36" s="58">
        <f t="shared" si="11"/>
        <v>0.48792921308079956</v>
      </c>
    </row>
    <row r="37" spans="13:17" ht="20.100000000000001" customHeight="1" x14ac:dyDescent="0.15">
      <c r="M37" s="14" t="s">
        <v>141</v>
      </c>
      <c r="N37" s="58">
        <f t="shared" si="8"/>
        <v>0.38325740159311106</v>
      </c>
      <c r="O37" s="58">
        <f t="shared" si="9"/>
        <v>2.9201577612242881E-2</v>
      </c>
      <c r="P37" s="58">
        <f t="shared" si="10"/>
        <v>0.17983266622673161</v>
      </c>
      <c r="Q37" s="58">
        <f t="shared" si="11"/>
        <v>0.40770835456791449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4872</v>
      </c>
      <c r="F5" s="164">
        <f t="shared" ref="F5:F16" si="0">E5/SUM(E$5:E$16)</f>
        <v>0.15971152270119651</v>
      </c>
      <c r="G5" s="165">
        <v>277460.42</v>
      </c>
      <c r="H5" s="166">
        <f t="shared" ref="H5:H16" si="1">G5/SUM(G$5:G$16)</f>
        <v>0.14564799836011078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196</v>
      </c>
      <c r="F6" s="168">
        <f t="shared" si="0"/>
        <v>6.4251762006228485E-3</v>
      </c>
      <c r="G6" s="169">
        <v>14583.470000000003</v>
      </c>
      <c r="H6" s="170">
        <f t="shared" si="1"/>
        <v>7.6553377041839897E-3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1534</v>
      </c>
      <c r="F7" s="168">
        <f t="shared" si="0"/>
        <v>5.0286838223242092E-2</v>
      </c>
      <c r="G7" s="169">
        <v>75748.060000000012</v>
      </c>
      <c r="H7" s="170">
        <f t="shared" si="1"/>
        <v>3.9762620263681485E-2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311</v>
      </c>
      <c r="F8" s="168">
        <f t="shared" si="0"/>
        <v>1.0195049991804622E-2</v>
      </c>
      <c r="G8" s="169">
        <v>13043.130000000001</v>
      </c>
      <c r="H8" s="170">
        <f t="shared" si="1"/>
        <v>6.8467631413904441E-3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3210</v>
      </c>
      <c r="F9" s="168">
        <f t="shared" si="0"/>
        <v>0.10522865104081298</v>
      </c>
      <c r="G9" s="169">
        <v>44224.830000000009</v>
      </c>
      <c r="H9" s="170">
        <f t="shared" si="1"/>
        <v>2.3215051600210871E-2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6316</v>
      </c>
      <c r="F10" s="168">
        <f t="shared" si="0"/>
        <v>0.20704802491394853</v>
      </c>
      <c r="G10" s="169">
        <v>688171.9</v>
      </c>
      <c r="H10" s="170">
        <f t="shared" si="1"/>
        <v>0.36124381186575849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3305</v>
      </c>
      <c r="F11" s="168">
        <f t="shared" si="0"/>
        <v>0.1083428946074414</v>
      </c>
      <c r="G11" s="169">
        <v>295852.68</v>
      </c>
      <c r="H11" s="170">
        <f t="shared" si="1"/>
        <v>0.15530269380935263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1338</v>
      </c>
      <c r="F12" s="168">
        <f t="shared" si="0"/>
        <v>4.3861662022619242E-2</v>
      </c>
      <c r="G12" s="169">
        <v>146420.92000000004</v>
      </c>
      <c r="H12" s="170">
        <f t="shared" si="1"/>
        <v>7.6861102985593122E-2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261</v>
      </c>
      <c r="F13" s="168">
        <f t="shared" si="0"/>
        <v>8.555974430421243E-3</v>
      </c>
      <c r="G13" s="169">
        <v>19714.490000000009</v>
      </c>
      <c r="H13" s="170">
        <f t="shared" si="1"/>
        <v>1.0348776979399159E-2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3</v>
      </c>
      <c r="F14" s="168">
        <f t="shared" si="0"/>
        <v>9.8344533683002785E-5</v>
      </c>
      <c r="G14" s="169">
        <v>300.73</v>
      </c>
      <c r="H14" s="170">
        <f t="shared" si="1"/>
        <v>1.5786295770343071E-4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8111</v>
      </c>
      <c r="F15" s="168">
        <f t="shared" si="0"/>
        <v>0.26589083756761189</v>
      </c>
      <c r="G15" s="169">
        <v>107253.00999999998</v>
      </c>
      <c r="H15" s="170">
        <f t="shared" si="1"/>
        <v>5.6300593160627896E-2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1048</v>
      </c>
      <c r="F16" s="172">
        <f t="shared" si="0"/>
        <v>3.435502376659564E-2</v>
      </c>
      <c r="G16" s="173">
        <v>222233.10999999996</v>
      </c>
      <c r="H16" s="174">
        <f t="shared" si="1"/>
        <v>0.11665738717198769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1</v>
      </c>
      <c r="F18" s="168">
        <f t="shared" si="2"/>
        <v>1.3171759747102212E-4</v>
      </c>
      <c r="G18" s="169">
        <v>80.459999999999994</v>
      </c>
      <c r="H18" s="170">
        <f t="shared" si="3"/>
        <v>5.5432918624461684E-4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450</v>
      </c>
      <c r="F19" s="168">
        <f t="shared" si="2"/>
        <v>5.9272918861959956E-2</v>
      </c>
      <c r="G19" s="169">
        <v>14230.770000000002</v>
      </c>
      <c r="H19" s="170">
        <f t="shared" si="3"/>
        <v>9.8042892788147012E-2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79</v>
      </c>
      <c r="F20" s="168">
        <f t="shared" si="2"/>
        <v>1.0405690200210748E-2</v>
      </c>
      <c r="G20" s="169">
        <v>2798.7599999999998</v>
      </c>
      <c r="H20" s="170">
        <f t="shared" si="3"/>
        <v>1.92820575850607E-2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340</v>
      </c>
      <c r="F21" s="168">
        <f t="shared" si="2"/>
        <v>4.4783983140147525E-2</v>
      </c>
      <c r="G21" s="169">
        <v>4192.6100000000015</v>
      </c>
      <c r="H21" s="170">
        <f t="shared" si="3"/>
        <v>2.8884987441474573E-2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2245</v>
      </c>
      <c r="F23" s="168">
        <f t="shared" si="2"/>
        <v>0.2957060063224447</v>
      </c>
      <c r="G23" s="169">
        <v>74756.189999999973</v>
      </c>
      <c r="H23" s="170">
        <f t="shared" si="3"/>
        <v>0.51503278609803571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82</v>
      </c>
      <c r="F24" s="168">
        <f t="shared" si="2"/>
        <v>1.0800842992623814E-2</v>
      </c>
      <c r="G24" s="169">
        <v>2857.31</v>
      </c>
      <c r="H24" s="170">
        <f t="shared" si="3"/>
        <v>1.9685437821881757E-2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11</v>
      </c>
      <c r="F25" s="168">
        <f t="shared" si="2"/>
        <v>1.4488935721812435E-3</v>
      </c>
      <c r="G25" s="169">
        <v>450.63000000000005</v>
      </c>
      <c r="H25" s="170">
        <f t="shared" si="3"/>
        <v>3.1046154759807572E-3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4127</v>
      </c>
      <c r="F27" s="168">
        <f t="shared" si="2"/>
        <v>0.54359852476290837</v>
      </c>
      <c r="G27" s="169">
        <v>25342.670000000002</v>
      </c>
      <c r="H27" s="170">
        <f t="shared" si="3"/>
        <v>0.17459833008160411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257</v>
      </c>
      <c r="F28" s="172">
        <f t="shared" si="2"/>
        <v>3.385142255005269E-2</v>
      </c>
      <c r="G28" s="173">
        <v>20439.010000000002</v>
      </c>
      <c r="H28" s="174">
        <f t="shared" si="3"/>
        <v>0.14081456352157082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121</v>
      </c>
      <c r="F29" s="176">
        <f>E29/SUM(E$29:E$39)</f>
        <v>3.8894246223079396E-2</v>
      </c>
      <c r="G29" s="177">
        <v>15543.810000000001</v>
      </c>
      <c r="H29" s="178">
        <f>G29/SUM(G$29:G$39)</f>
        <v>2.0734338020154924E-2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4</v>
      </c>
      <c r="F30" s="168">
        <f t="shared" ref="F30:F40" si="4">E30/SUM(E$29:E$39)</f>
        <v>1.2857602057216328E-3</v>
      </c>
      <c r="G30" s="169">
        <v>684.12</v>
      </c>
      <c r="H30" s="170">
        <f t="shared" ref="H30:H40" si="5">G30/SUM(G$29:G$39)</f>
        <v>9.1256746745800327E-4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171</v>
      </c>
      <c r="F31" s="168">
        <f t="shared" si="4"/>
        <v>5.4966248794599805E-2</v>
      </c>
      <c r="G31" s="169">
        <v>25864.810000000005</v>
      </c>
      <c r="H31" s="170">
        <f t="shared" si="5"/>
        <v>3.4501818625361697E-2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9</v>
      </c>
      <c r="F32" s="168">
        <f t="shared" si="4"/>
        <v>2.8929604628736743E-3</v>
      </c>
      <c r="G32" s="169">
        <v>456.77000000000004</v>
      </c>
      <c r="H32" s="170">
        <f t="shared" si="5"/>
        <v>6.0929872260830293E-4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584</v>
      </c>
      <c r="F33" s="168">
        <f t="shared" si="4"/>
        <v>0.18772099003535841</v>
      </c>
      <c r="G33" s="169">
        <v>121840.94</v>
      </c>
      <c r="H33" s="170">
        <f t="shared" si="5"/>
        <v>0.16252715612539106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134</v>
      </c>
      <c r="F34" s="168">
        <f t="shared" si="4"/>
        <v>4.3072966891674704E-2</v>
      </c>
      <c r="G34" s="169">
        <v>8552.39</v>
      </c>
      <c r="H34" s="170">
        <f t="shared" si="5"/>
        <v>1.1408280539982973E-2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1928</v>
      </c>
      <c r="F35" s="168">
        <f t="shared" si="4"/>
        <v>0.61973641915782707</v>
      </c>
      <c r="G35" s="169">
        <v>534116.72999999975</v>
      </c>
      <c r="H35" s="170">
        <f t="shared" si="5"/>
        <v>0.7124737642855784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31</v>
      </c>
      <c r="F36" s="168">
        <f t="shared" si="4"/>
        <v>9.9646415943426547E-3</v>
      </c>
      <c r="G36" s="169">
        <v>7766.08</v>
      </c>
      <c r="H36" s="170">
        <f t="shared" si="5"/>
        <v>1.0359398873993233E-2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26</v>
      </c>
      <c r="F37" s="168">
        <f t="shared" si="4"/>
        <v>8.3574413371906141E-3</v>
      </c>
      <c r="G37" s="169">
        <v>5611.91</v>
      </c>
      <c r="H37" s="170">
        <f t="shared" si="5"/>
        <v>7.4858891660852522E-3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81</v>
      </c>
      <c r="F38" s="168">
        <f t="shared" si="4"/>
        <v>2.6036644165863067E-2</v>
      </c>
      <c r="G38" s="169">
        <v>23685.249999999996</v>
      </c>
      <c r="H38" s="170">
        <f t="shared" si="5"/>
        <v>3.1594440461629056E-2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22</v>
      </c>
      <c r="F39" s="168">
        <f t="shared" si="4"/>
        <v>7.0716811314689813E-3</v>
      </c>
      <c r="G39" s="169">
        <v>5542.3099999999995</v>
      </c>
      <c r="H39" s="184">
        <f t="shared" si="5"/>
        <v>7.3930477117569518E-3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1297</v>
      </c>
      <c r="F40" s="185">
        <f t="shared" si="4"/>
        <v>0.41690774670523945</v>
      </c>
      <c r="G40" s="169">
        <v>144205.26999999999</v>
      </c>
      <c r="H40" s="172">
        <f t="shared" si="5"/>
        <v>0.19235958316961579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3672</v>
      </c>
      <c r="F41" s="176">
        <f>E41/SUM(E$41:E$44)</f>
        <v>0.52857348495753564</v>
      </c>
      <c r="G41" s="177">
        <v>999322.85000000033</v>
      </c>
      <c r="H41" s="178">
        <f>G41/SUM(G$41:G$44)</f>
        <v>0.49311729983213876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2757</v>
      </c>
      <c r="F42" s="168">
        <f t="shared" ref="F42:F44" si="6">E42/SUM(E$41:E$44)</f>
        <v>0.39686195480063335</v>
      </c>
      <c r="G42" s="169">
        <v>830693.83000000007</v>
      </c>
      <c r="H42" s="170">
        <f t="shared" ref="H42:H44" si="7">G42/SUM(G$41:G$44)</f>
        <v>0.40990706700724155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2</v>
      </c>
      <c r="F43" s="168">
        <f t="shared" si="6"/>
        <v>2.8789405498776452E-4</v>
      </c>
      <c r="G43" s="169">
        <v>808.76</v>
      </c>
      <c r="H43" s="170">
        <f t="shared" si="7"/>
        <v>3.9908378699860653E-4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516</v>
      </c>
      <c r="F44" s="172">
        <f t="shared" si="6"/>
        <v>7.427666618684324E-2</v>
      </c>
      <c r="G44" s="173">
        <v>195716.42000000004</v>
      </c>
      <c r="H44" s="174">
        <f t="shared" si="7"/>
        <v>9.6576549373621132E-2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49452</v>
      </c>
      <c r="F45" s="179">
        <f>E45/E$45</f>
        <v>1</v>
      </c>
      <c r="G45" s="180">
        <f>SUM(G5:G44)</f>
        <v>4970567.4100000011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3080</v>
      </c>
      <c r="E4" s="67">
        <v>55498.99</v>
      </c>
      <c r="F4" s="67">
        <f>E4*1000/D4</f>
        <v>18019.152597402597</v>
      </c>
      <c r="G4" s="67">
        <v>50030</v>
      </c>
      <c r="H4" s="63">
        <f>F4/G4</f>
        <v>0.36016695177698577</v>
      </c>
      <c r="K4" s="14">
        <f>D4*G4</f>
        <v>154092400</v>
      </c>
      <c r="L4" s="14" t="s">
        <v>27</v>
      </c>
      <c r="M4" s="24">
        <f>G4-F4</f>
        <v>32010.847402597403</v>
      </c>
    </row>
    <row r="5" spans="1:13" s="14" customFormat="1" ht="20.100000000000001" customHeight="1" x14ac:dyDescent="0.15">
      <c r="B5" s="238" t="s">
        <v>28</v>
      </c>
      <c r="C5" s="239"/>
      <c r="D5" s="64">
        <v>3052</v>
      </c>
      <c r="E5" s="68">
        <v>89630.470000000016</v>
      </c>
      <c r="F5" s="68">
        <f t="shared" ref="F5:F13" si="0">E5*1000/D5</f>
        <v>29367.781782437749</v>
      </c>
      <c r="G5" s="68">
        <v>104730</v>
      </c>
      <c r="H5" s="65">
        <f t="shared" ref="H5:H10" si="1">F5/G5</f>
        <v>0.28041422498269597</v>
      </c>
      <c r="K5" s="14">
        <f t="shared" ref="K5:K10" si="2">D5*G5</f>
        <v>319635960</v>
      </c>
      <c r="L5" s="14" t="s">
        <v>28</v>
      </c>
      <c r="M5" s="24">
        <f t="shared" ref="M5:M10" si="3">G5-F5</f>
        <v>75362.218217562244</v>
      </c>
    </row>
    <row r="6" spans="1:13" s="14" customFormat="1" ht="20.100000000000001" customHeight="1" x14ac:dyDescent="0.15">
      <c r="B6" s="238" t="s">
        <v>29</v>
      </c>
      <c r="C6" s="239"/>
      <c r="D6" s="64">
        <v>6216</v>
      </c>
      <c r="E6" s="68">
        <v>577801.89999999991</v>
      </c>
      <c r="F6" s="68">
        <f t="shared" si="0"/>
        <v>92953.973616473595</v>
      </c>
      <c r="G6" s="68">
        <v>166920</v>
      </c>
      <c r="H6" s="65">
        <f t="shared" si="1"/>
        <v>0.55687738806897669</v>
      </c>
      <c r="K6" s="14">
        <f t="shared" si="2"/>
        <v>1037574720</v>
      </c>
      <c r="L6" s="14" t="s">
        <v>29</v>
      </c>
      <c r="M6" s="24">
        <f t="shared" si="3"/>
        <v>73966.026383526405</v>
      </c>
    </row>
    <row r="7" spans="1:13" s="14" customFormat="1" ht="20.100000000000001" customHeight="1" x14ac:dyDescent="0.15">
      <c r="B7" s="238" t="s">
        <v>30</v>
      </c>
      <c r="C7" s="239"/>
      <c r="D7" s="64">
        <v>3659</v>
      </c>
      <c r="E7" s="68">
        <v>420357.5199999999</v>
      </c>
      <c r="F7" s="68">
        <f t="shared" si="0"/>
        <v>114883.17026509972</v>
      </c>
      <c r="G7" s="68">
        <v>196160</v>
      </c>
      <c r="H7" s="65">
        <f t="shared" si="1"/>
        <v>0.58566053357004344</v>
      </c>
      <c r="K7" s="14">
        <f t="shared" si="2"/>
        <v>717749440</v>
      </c>
      <c r="L7" s="14" t="s">
        <v>30</v>
      </c>
      <c r="M7" s="24">
        <f t="shared" si="3"/>
        <v>81276.829734900282</v>
      </c>
    </row>
    <row r="8" spans="1:13" s="14" customFormat="1" ht="20.100000000000001" customHeight="1" x14ac:dyDescent="0.15">
      <c r="B8" s="238" t="s">
        <v>31</v>
      </c>
      <c r="C8" s="239"/>
      <c r="D8" s="64">
        <v>2252</v>
      </c>
      <c r="E8" s="68">
        <v>345819.90999999992</v>
      </c>
      <c r="F8" s="68">
        <f t="shared" si="0"/>
        <v>153561.23889875662</v>
      </c>
      <c r="G8" s="68">
        <v>269310</v>
      </c>
      <c r="H8" s="65">
        <f t="shared" si="1"/>
        <v>0.5702025134557076</v>
      </c>
      <c r="K8" s="14">
        <f t="shared" si="2"/>
        <v>606486120</v>
      </c>
      <c r="L8" s="14" t="s">
        <v>31</v>
      </c>
      <c r="M8" s="24">
        <f t="shared" si="3"/>
        <v>115748.76110124338</v>
      </c>
    </row>
    <row r="9" spans="1:13" s="14" customFormat="1" ht="20.100000000000001" customHeight="1" x14ac:dyDescent="0.15">
      <c r="B9" s="238" t="s">
        <v>32</v>
      </c>
      <c r="C9" s="239"/>
      <c r="D9" s="64">
        <v>2071</v>
      </c>
      <c r="E9" s="68">
        <v>370780.45999999996</v>
      </c>
      <c r="F9" s="68">
        <f t="shared" si="0"/>
        <v>179034.50507001445</v>
      </c>
      <c r="G9" s="68">
        <v>308060</v>
      </c>
      <c r="H9" s="65">
        <f t="shared" si="1"/>
        <v>0.58116764614040917</v>
      </c>
      <c r="K9" s="14">
        <f t="shared" si="2"/>
        <v>637992260</v>
      </c>
      <c r="L9" s="14" t="s">
        <v>32</v>
      </c>
      <c r="M9" s="24">
        <f t="shared" si="3"/>
        <v>129025.49492998555</v>
      </c>
    </row>
    <row r="10" spans="1:13" s="14" customFormat="1" ht="20.100000000000001" customHeight="1" x14ac:dyDescent="0.15">
      <c r="B10" s="240" t="s">
        <v>33</v>
      </c>
      <c r="C10" s="241"/>
      <c r="D10" s="72">
        <v>939</v>
      </c>
      <c r="E10" s="73">
        <v>190265.91</v>
      </c>
      <c r="F10" s="73">
        <f t="shared" si="0"/>
        <v>202626.10223642172</v>
      </c>
      <c r="G10" s="73">
        <v>360650</v>
      </c>
      <c r="H10" s="75">
        <f t="shared" si="1"/>
        <v>0.56183585813509418</v>
      </c>
      <c r="K10" s="14">
        <f t="shared" si="2"/>
        <v>338650350</v>
      </c>
      <c r="L10" s="14" t="s">
        <v>33</v>
      </c>
      <c r="M10" s="24">
        <f t="shared" si="3"/>
        <v>158023.89776357828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6132</v>
      </c>
      <c r="E11" s="67">
        <f>SUM(E4:E5)</f>
        <v>145129.46000000002</v>
      </c>
      <c r="F11" s="67">
        <f t="shared" si="0"/>
        <v>23667.557077625577</v>
      </c>
      <c r="G11" s="82"/>
      <c r="H11" s="63">
        <f>SUM(E4:E5)*1000/SUM(K4:K5)</f>
        <v>0.30635586182765168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15137</v>
      </c>
      <c r="E12" s="78">
        <f>SUM(E6:E10)</f>
        <v>1905025.6999999995</v>
      </c>
      <c r="F12" s="69">
        <f t="shared" si="0"/>
        <v>125852.26266763556</v>
      </c>
      <c r="G12" s="83"/>
      <c r="H12" s="70">
        <f>SUM(E6:E10)*1000/SUM(K6:K10)</f>
        <v>0.57063129622296382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21269</v>
      </c>
      <c r="E13" s="79">
        <f>SUM(E11:E12)</f>
        <v>2050155.1599999995</v>
      </c>
      <c r="F13" s="74">
        <f t="shared" si="0"/>
        <v>96391.704358455943</v>
      </c>
      <c r="G13" s="77"/>
      <c r="H13" s="76">
        <f>SUM(E4:E10)*1000/SUM(K4:K10)</f>
        <v>0.53779057855656776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07月状況（表紙）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'07月状況（表紙）'!Print_Area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2019-08-30T06:57:50Z</dcterms:modified>
</cp:coreProperties>
</file>