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9月報告書\"/>
    </mc:Choice>
  </mc:AlternateContent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<sst xmlns="http://schemas.openxmlformats.org/spreadsheetml/2006/main" count="208" uniqueCount="154">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</sst>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60188</c:v>
                </c:pt>
                <c:pt idx="1">
                  <c:v>29253</c:v>
                </c:pt>
                <c:pt idx="2">
                  <c:v>15624</c:v>
                </c:pt>
                <c:pt idx="3">
                  <c:v>10150</c:v>
                </c:pt>
                <c:pt idx="4">
                  <c:v>14230</c:v>
                </c:pt>
                <c:pt idx="5">
                  <c:v>32342</c:v>
                </c:pt>
                <c:pt idx="6">
                  <c:v>42048</c:v>
                </c:pt>
                <c:pt idx="7">
                  <c:v>17898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23939</c:v>
                </c:pt>
                <c:pt idx="1">
                  <c:v>15086</c:v>
                </c:pt>
                <c:pt idx="2">
                  <c:v>9306</c:v>
                </c:pt>
                <c:pt idx="3">
                  <c:v>4960</c:v>
                </c:pt>
                <c:pt idx="4">
                  <c:v>6887</c:v>
                </c:pt>
                <c:pt idx="5">
                  <c:v>15134</c:v>
                </c:pt>
                <c:pt idx="6">
                  <c:v>24460</c:v>
                </c:pt>
                <c:pt idx="7">
                  <c:v>9663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19616</c:v>
                </c:pt>
                <c:pt idx="1">
                  <c:v>15026</c:v>
                </c:pt>
                <c:pt idx="2">
                  <c:v>9356</c:v>
                </c:pt>
                <c:pt idx="3">
                  <c:v>4601</c:v>
                </c:pt>
                <c:pt idx="4">
                  <c:v>7274</c:v>
                </c:pt>
                <c:pt idx="5">
                  <c:v>15893</c:v>
                </c:pt>
                <c:pt idx="6">
                  <c:v>24615</c:v>
                </c:pt>
                <c:pt idx="7">
                  <c:v>10747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59516792"/>
        <c:axId val="45951836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0.23454370197252572</c:v>
                </c:pt>
                <c:pt idx="1">
                  <c:v>0.32013267985668875</c:v>
                </c:pt>
                <c:pt idx="2">
                  <c:v>0.35736581068918633</c:v>
                </c:pt>
                <c:pt idx="3">
                  <c:v>0.30042419481539673</c:v>
                </c:pt>
                <c:pt idx="4">
                  <c:v>0.31050058105115441</c:v>
                </c:pt>
                <c:pt idx="5">
                  <c:v>0.30784418780013495</c:v>
                </c:pt>
                <c:pt idx="6">
                  <c:v>0.34846483753692342</c:v>
                </c:pt>
                <c:pt idx="7">
                  <c:v>0.34516581826791359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15616"/>
        <c:axId val="459521496"/>
      </c:lineChart>
      <c:catAx>
        <c:axId val="459516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59518360"/>
        <c:crosses val="autoZero"/>
        <c:auto val="1"/>
        <c:lblAlgn val="ctr"/>
        <c:lblOffset val="100"/>
        <c:noMultiLvlLbl val="0"/>
      </c:catAx>
      <c:valAx>
        <c:axId val="4595183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59516792"/>
        <c:crosses val="autoZero"/>
        <c:crossBetween val="between"/>
      </c:valAx>
      <c:valAx>
        <c:axId val="4595214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9515616"/>
        <c:crosses val="max"/>
        <c:crossBetween val="between"/>
      </c:valAx>
      <c:catAx>
        <c:axId val="459515616"/>
        <c:scaling>
          <c:orientation val="minMax"/>
        </c:scaling>
        <c:delete val="1"/>
        <c:axPos val="b"/>
        <c:majorTickMark val="out"/>
        <c:minorTickMark val="none"/>
        <c:tickLblPos val="nextTo"/>
        <c:crossAx val="45952149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3680</c:v>
                </c:pt>
                <c:pt idx="1">
                  <c:v>2754</c:v>
                </c:pt>
                <c:pt idx="2">
                  <c:v>3</c:v>
                </c:pt>
                <c:pt idx="3">
                  <c:v>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971751.90000000037</c:v>
                </c:pt>
                <c:pt idx="1">
                  <c:v>802693.42000000016</c:v>
                </c:pt>
                <c:pt idx="2">
                  <c:v>1135.8</c:v>
                </c:pt>
                <c:pt idx="3">
                  <c:v>192663.00000000003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17038.109999999997</c:v>
                </c:pt>
                <c:pt idx="1">
                  <c:v>709.34</c:v>
                </c:pt>
                <c:pt idx="2">
                  <c:v>25479.670000000002</c:v>
                </c:pt>
                <c:pt idx="3">
                  <c:v>479.5</c:v>
                </c:pt>
                <c:pt idx="4">
                  <c:v>121240.08</c:v>
                </c:pt>
                <c:pt idx="5">
                  <c:v>8712.86</c:v>
                </c:pt>
                <c:pt idx="6">
                  <c:v>519827.39</c:v>
                </c:pt>
                <c:pt idx="7">
                  <c:v>6572.8899999999985</c:v>
                </c:pt>
                <c:pt idx="8">
                  <c:v>4763.6899999999996</c:v>
                </c:pt>
                <c:pt idx="9">
                  <c:v>22309.040000000001</c:v>
                </c:pt>
                <c:pt idx="10">
                  <c:v>5636.37</c:v>
                </c:pt>
                <c:pt idx="11">
                  <c:v>142986.77000000002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74144"/>
        <c:axId val="4606733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127</c:v>
                </c:pt>
                <c:pt idx="1">
                  <c:v>4</c:v>
                </c:pt>
                <c:pt idx="2">
                  <c:v>170</c:v>
                </c:pt>
                <c:pt idx="3">
                  <c:v>9</c:v>
                </c:pt>
                <c:pt idx="4">
                  <c:v>583</c:v>
                </c:pt>
                <c:pt idx="5">
                  <c:v>132</c:v>
                </c:pt>
                <c:pt idx="6">
                  <c:v>1934</c:v>
                </c:pt>
                <c:pt idx="7">
                  <c:v>27</c:v>
                </c:pt>
                <c:pt idx="8">
                  <c:v>26</c:v>
                </c:pt>
                <c:pt idx="9">
                  <c:v>81</c:v>
                </c:pt>
                <c:pt idx="10">
                  <c:v>23</c:v>
                </c:pt>
                <c:pt idx="11">
                  <c:v>1307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72184"/>
        <c:axId val="460671792"/>
      </c:lineChart>
      <c:catAx>
        <c:axId val="460672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60671792"/>
        <c:crosses val="autoZero"/>
        <c:auto val="1"/>
        <c:lblAlgn val="ctr"/>
        <c:lblOffset val="100"/>
        <c:noMultiLvlLbl val="0"/>
      </c:catAx>
      <c:valAx>
        <c:axId val="460671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60672184"/>
        <c:crosses val="autoZero"/>
        <c:crossBetween val="between"/>
      </c:valAx>
      <c:valAx>
        <c:axId val="4606733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60674144"/>
        <c:crosses val="max"/>
        <c:crossBetween val="between"/>
      </c:valAx>
      <c:catAx>
        <c:axId val="460674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733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17854.265036989385</c:v>
                </c:pt>
                <c:pt idx="1">
                  <c:v>28678.628795298726</c:v>
                </c:pt>
                <c:pt idx="2">
                  <c:v>89800.789131142199</c:v>
                </c:pt>
                <c:pt idx="3">
                  <c:v>111836.40533778149</c:v>
                </c:pt>
                <c:pt idx="4">
                  <c:v>147800.83034111312</c:v>
                </c:pt>
                <c:pt idx="5">
                  <c:v>175886.72131147538</c:v>
                </c:pt>
                <c:pt idx="6">
                  <c:v>199149.61894953661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514832"/>
        <c:axId val="45952071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3109</c:v>
                </c:pt>
                <c:pt idx="1">
                  <c:v>3063</c:v>
                </c:pt>
                <c:pt idx="2">
                  <c:v>6146</c:v>
                </c:pt>
                <c:pt idx="3">
                  <c:v>3597</c:v>
                </c:pt>
                <c:pt idx="4">
                  <c:v>2228</c:v>
                </c:pt>
                <c:pt idx="5">
                  <c:v>2074</c:v>
                </c:pt>
                <c:pt idx="6">
                  <c:v>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20320"/>
        <c:axId val="459516400"/>
      </c:lineChart>
      <c:catAx>
        <c:axId val="4595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9516400"/>
        <c:crosses val="autoZero"/>
        <c:auto val="1"/>
        <c:lblAlgn val="ctr"/>
        <c:lblOffset val="100"/>
        <c:noMultiLvlLbl val="0"/>
      </c:catAx>
      <c:valAx>
        <c:axId val="4595164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9520320"/>
        <c:crosses val="autoZero"/>
        <c:crossBetween val="between"/>
      </c:valAx>
      <c:valAx>
        <c:axId val="4595207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59514832"/>
        <c:crosses val="max"/>
        <c:crossBetween val="between"/>
      </c:valAx>
      <c:catAx>
        <c:axId val="45951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5207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313688"/>
        <c:axId val="46131956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17854.265036989385</c:v>
                </c:pt>
                <c:pt idx="1">
                  <c:v>28678.628795298726</c:v>
                </c:pt>
                <c:pt idx="2">
                  <c:v>89800.789131142199</c:v>
                </c:pt>
                <c:pt idx="3">
                  <c:v>111836.40533778149</c:v>
                </c:pt>
                <c:pt idx="4">
                  <c:v>147800.83034111312</c:v>
                </c:pt>
                <c:pt idx="5">
                  <c:v>175886.72131147538</c:v>
                </c:pt>
                <c:pt idx="6">
                  <c:v>199149.61894953661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314080"/>
        <c:axId val="461316824"/>
      </c:barChart>
      <c:catAx>
        <c:axId val="46131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1319568"/>
        <c:crosses val="autoZero"/>
        <c:auto val="1"/>
        <c:lblAlgn val="ctr"/>
        <c:lblOffset val="100"/>
        <c:noMultiLvlLbl val="0"/>
      </c:catAx>
      <c:valAx>
        <c:axId val="461319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61313688"/>
        <c:crosses val="autoZero"/>
        <c:crossBetween val="between"/>
      </c:valAx>
      <c:valAx>
        <c:axId val="46131682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61314080"/>
        <c:crosses val="max"/>
        <c:crossBetween val="between"/>
      </c:valAx>
      <c:catAx>
        <c:axId val="46131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3168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7724</c:v>
                </c:pt>
                <c:pt idx="1">
                  <c:v>5206</c:v>
                </c:pt>
                <c:pt idx="2">
                  <c:v>8532</c:v>
                </c:pt>
                <c:pt idx="3">
                  <c:v>5196</c:v>
                </c:pt>
                <c:pt idx="4">
                  <c:v>4284</c:v>
                </c:pt>
                <c:pt idx="5">
                  <c:v>5347</c:v>
                </c:pt>
                <c:pt idx="6">
                  <c:v>3223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1019</c:v>
                </c:pt>
                <c:pt idx="1">
                  <c:v>771</c:v>
                </c:pt>
                <c:pt idx="2">
                  <c:v>837</c:v>
                </c:pt>
                <c:pt idx="3">
                  <c:v>631</c:v>
                </c:pt>
                <c:pt idx="4">
                  <c:v>493</c:v>
                </c:pt>
                <c:pt idx="5">
                  <c:v>513</c:v>
                </c:pt>
                <c:pt idx="6">
                  <c:v>342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3277</c:v>
                </c:pt>
                <c:pt idx="1">
                  <c:v>2416</c:v>
                </c:pt>
                <c:pt idx="2">
                  <c:v>4620</c:v>
                </c:pt>
                <c:pt idx="3">
                  <c:v>2896</c:v>
                </c:pt>
                <c:pt idx="4">
                  <c:v>2536</c:v>
                </c:pt>
                <c:pt idx="5">
                  <c:v>3398</c:v>
                </c:pt>
                <c:pt idx="6">
                  <c:v>1999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1297</c:v>
                </c:pt>
                <c:pt idx="1">
                  <c:v>1184</c:v>
                </c:pt>
                <c:pt idx="2">
                  <c:v>820</c:v>
                </c:pt>
                <c:pt idx="3">
                  <c:v>275</c:v>
                </c:pt>
                <c:pt idx="4">
                  <c:v>386</c:v>
                </c:pt>
                <c:pt idx="5">
                  <c:v>789</c:v>
                </c:pt>
                <c:pt idx="6">
                  <c:v>2444</c:v>
                </c:pt>
                <c:pt idx="7">
                  <c:v>529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814</c:v>
                </c:pt>
                <c:pt idx="1">
                  <c:v>911</c:v>
                </c:pt>
                <c:pt idx="2">
                  <c:v>457</c:v>
                </c:pt>
                <c:pt idx="3">
                  <c:v>162</c:v>
                </c:pt>
                <c:pt idx="4">
                  <c:v>259</c:v>
                </c:pt>
                <c:pt idx="5">
                  <c:v>657</c:v>
                </c:pt>
                <c:pt idx="6">
                  <c:v>1530</c:v>
                </c:pt>
                <c:pt idx="7">
                  <c:v>416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1175</c:v>
                </c:pt>
                <c:pt idx="1">
                  <c:v>1194</c:v>
                </c:pt>
                <c:pt idx="2">
                  <c:v>871</c:v>
                </c:pt>
                <c:pt idx="3">
                  <c:v>360</c:v>
                </c:pt>
                <c:pt idx="4">
                  <c:v>526</c:v>
                </c:pt>
                <c:pt idx="5">
                  <c:v>1383</c:v>
                </c:pt>
                <c:pt idx="6">
                  <c:v>2270</c:v>
                </c:pt>
                <c:pt idx="7">
                  <c:v>753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821</c:v>
                </c:pt>
                <c:pt idx="1">
                  <c:v>687</c:v>
                </c:pt>
                <c:pt idx="2">
                  <c:v>556</c:v>
                </c:pt>
                <c:pt idx="3">
                  <c:v>182</c:v>
                </c:pt>
                <c:pt idx="4">
                  <c:v>311</c:v>
                </c:pt>
                <c:pt idx="5">
                  <c:v>662</c:v>
                </c:pt>
                <c:pt idx="6">
                  <c:v>1558</c:v>
                </c:pt>
                <c:pt idx="7">
                  <c:v>419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658</c:v>
                </c:pt>
                <c:pt idx="1">
                  <c:v>568</c:v>
                </c:pt>
                <c:pt idx="2">
                  <c:v>412</c:v>
                </c:pt>
                <c:pt idx="3">
                  <c:v>189</c:v>
                </c:pt>
                <c:pt idx="4">
                  <c:v>271</c:v>
                </c:pt>
                <c:pt idx="5">
                  <c:v>640</c:v>
                </c:pt>
                <c:pt idx="6">
                  <c:v>1200</c:v>
                </c:pt>
                <c:pt idx="7">
                  <c:v>346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889</c:v>
                </c:pt>
                <c:pt idx="1">
                  <c:v>639</c:v>
                </c:pt>
                <c:pt idx="2">
                  <c:v>492</c:v>
                </c:pt>
                <c:pt idx="3">
                  <c:v>214</c:v>
                </c:pt>
                <c:pt idx="4">
                  <c:v>367</c:v>
                </c:pt>
                <c:pt idx="5">
                  <c:v>769</c:v>
                </c:pt>
                <c:pt idx="6">
                  <c:v>1444</c:v>
                </c:pt>
                <c:pt idx="7">
                  <c:v>533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568</c:v>
                </c:pt>
                <c:pt idx="1">
                  <c:v>436</c:v>
                </c:pt>
                <c:pt idx="2">
                  <c:v>304</c:v>
                </c:pt>
                <c:pt idx="3">
                  <c:v>153</c:v>
                </c:pt>
                <c:pt idx="4">
                  <c:v>191</c:v>
                </c:pt>
                <c:pt idx="5">
                  <c:v>400</c:v>
                </c:pt>
                <c:pt idx="6">
                  <c:v>814</c:v>
                </c:pt>
                <c:pt idx="7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521104"/>
        <c:axId val="459517184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0.14285386293192515</c:v>
                </c:pt>
                <c:pt idx="1">
                  <c:v>0.18660334750265675</c:v>
                </c:pt>
                <c:pt idx="2">
                  <c:v>0.20962383453006109</c:v>
                </c:pt>
                <c:pt idx="3">
                  <c:v>0.16054805982637799</c:v>
                </c:pt>
                <c:pt idx="4">
                  <c:v>0.16319468964056211</c:v>
                </c:pt>
                <c:pt idx="5">
                  <c:v>0.17081896412801753</c:v>
                </c:pt>
                <c:pt idx="6">
                  <c:v>0.22944472745797248</c:v>
                </c:pt>
                <c:pt idx="7">
                  <c:v>0.16428221460068593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17576"/>
        <c:axId val="459522280"/>
      </c:lineChart>
      <c:catAx>
        <c:axId val="45952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59517184"/>
        <c:crosses val="autoZero"/>
        <c:auto val="1"/>
        <c:lblAlgn val="ctr"/>
        <c:lblOffset val="100"/>
        <c:noMultiLvlLbl val="0"/>
      </c:catAx>
      <c:valAx>
        <c:axId val="4595171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9521104"/>
        <c:crosses val="autoZero"/>
        <c:crossBetween val="between"/>
      </c:valAx>
      <c:valAx>
        <c:axId val="4595222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9517576"/>
        <c:crosses val="max"/>
        <c:crossBetween val="between"/>
      </c:valAx>
      <c:catAx>
        <c:axId val="45951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522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0.61981981981981982</c:v>
                </c:pt>
                <c:pt idx="1">
                  <c:v>0.6223455933379598</c:v>
                </c:pt>
                <c:pt idx="2">
                  <c:v>0.58321421278333674</c:v>
                </c:pt>
                <c:pt idx="3">
                  <c:v>0.61111111111111116</c:v>
                </c:pt>
                <c:pt idx="4">
                  <c:v>0.60902777777777772</c:v>
                </c:pt>
                <c:pt idx="5">
                  <c:v>0.62880932556203162</c:v>
                </c:pt>
                <c:pt idx="6">
                  <c:v>0.62068467427415863</c:v>
                </c:pt>
                <c:pt idx="7">
                  <c:v>0.58390370545197079</c:v>
                </c:pt>
                <c:pt idx="8">
                  <c:v>0.6138398749213182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0.17969969969969971</c:v>
                </c:pt>
                <c:pt idx="1">
                  <c:v>0.18390006939625261</c:v>
                </c:pt>
                <c:pt idx="2">
                  <c:v>0.18174392485195018</c:v>
                </c:pt>
                <c:pt idx="3">
                  <c:v>0.15695792880258899</c:v>
                </c:pt>
                <c:pt idx="4">
                  <c:v>0.14166666666666666</c:v>
                </c:pt>
                <c:pt idx="5">
                  <c:v>0.10391340549542048</c:v>
                </c:pt>
                <c:pt idx="6">
                  <c:v>0.13953488372093023</c:v>
                </c:pt>
                <c:pt idx="7">
                  <c:v>0.15742270474392259</c:v>
                </c:pt>
                <c:pt idx="8">
                  <c:v>0.154987918536417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6.7987987987987983E-2</c:v>
                </c:pt>
                <c:pt idx="1">
                  <c:v>6.7036780013879249E-2</c:v>
                </c:pt>
                <c:pt idx="2">
                  <c:v>0.10434960179701858</c:v>
                </c:pt>
                <c:pt idx="3">
                  <c:v>4.4228694714131607E-2</c:v>
                </c:pt>
                <c:pt idx="4">
                  <c:v>0.11076388888888888</c:v>
                </c:pt>
                <c:pt idx="5">
                  <c:v>0.10208159866777686</c:v>
                </c:pt>
                <c:pt idx="6">
                  <c:v>0.11216235735952622</c:v>
                </c:pt>
                <c:pt idx="7">
                  <c:v>6.9860750531036117E-2</c:v>
                </c:pt>
                <c:pt idx="8">
                  <c:v>8.9808930130561029E-2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0.13249249249249248</c:v>
                </c:pt>
                <c:pt idx="1">
                  <c:v>0.12671755725190839</c:v>
                </c:pt>
                <c:pt idx="2">
                  <c:v>0.13069226056769451</c:v>
                </c:pt>
                <c:pt idx="3">
                  <c:v>0.18770226537216828</c:v>
                </c:pt>
                <c:pt idx="4">
                  <c:v>0.13854166666666667</c:v>
                </c:pt>
                <c:pt idx="5">
                  <c:v>0.16519567027477103</c:v>
                </c:pt>
                <c:pt idx="6">
                  <c:v>0.12761808464538496</c:v>
                </c:pt>
                <c:pt idx="7">
                  <c:v>0.18881283927307058</c:v>
                </c:pt>
                <c:pt idx="8">
                  <c:v>0.14136327641170379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9518752"/>
        <c:axId val="459519144"/>
      </c:barChart>
      <c:catAx>
        <c:axId val="45951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59519144"/>
        <c:crosses val="autoZero"/>
        <c:auto val="1"/>
        <c:lblAlgn val="ctr"/>
        <c:lblOffset val="100"/>
        <c:noMultiLvlLbl val="0"/>
      </c:catAx>
      <c:valAx>
        <c:axId val="45951914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5951875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0.37011226724200064</c:v>
                </c:pt>
                <c:pt idx="1">
                  <c:v>0.42154221710236561</c:v>
                </c:pt>
                <c:pt idx="2">
                  <c:v>0.3594041207195483</c:v>
                </c:pt>
                <c:pt idx="3">
                  <c:v>0.37697362688715708</c:v>
                </c:pt>
                <c:pt idx="4">
                  <c:v>0.38103134030786789</c:v>
                </c:pt>
                <c:pt idx="5">
                  <c:v>0.37086421160136762</c:v>
                </c:pt>
                <c:pt idx="6">
                  <c:v>0.389218495194041</c:v>
                </c:pt>
                <c:pt idx="7">
                  <c:v>0.36257390003762113</c:v>
                </c:pt>
                <c:pt idx="8">
                  <c:v>0.38137345970713504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3.8041328262507883E-2</c:v>
                </c:pt>
                <c:pt idx="1">
                  <c:v>3.7585958823755553E-2</c:v>
                </c:pt>
                <c:pt idx="2">
                  <c:v>3.2972203924126225E-2</c:v>
                </c:pt>
                <c:pt idx="3">
                  <c:v>2.7241199001724739E-2</c:v>
                </c:pt>
                <c:pt idx="4">
                  <c:v>2.8450223971139412E-2</c:v>
                </c:pt>
                <c:pt idx="5">
                  <c:v>1.9804132561685003E-2</c:v>
                </c:pt>
                <c:pt idx="6">
                  <c:v>2.6047395509651516E-2</c:v>
                </c:pt>
                <c:pt idx="7">
                  <c:v>2.8045643356823153E-2</c:v>
                </c:pt>
                <c:pt idx="8">
                  <c:v>2.9685518086633552E-2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0.14996869401727475</c:v>
                </c:pt>
                <c:pt idx="1">
                  <c:v>0.14240554733148322</c:v>
                </c:pt>
                <c:pt idx="2">
                  <c:v>0.22175855524751553</c:v>
                </c:pt>
                <c:pt idx="3">
                  <c:v>7.9990283194383421E-2</c:v>
                </c:pt>
                <c:pt idx="4">
                  <c:v>0.20823708563084312</c:v>
                </c:pt>
                <c:pt idx="5">
                  <c:v>0.19272410118263494</c:v>
                </c:pt>
                <c:pt idx="6">
                  <c:v>0.22695711312231495</c:v>
                </c:pt>
                <c:pt idx="7">
                  <c:v>0.12006134131437497</c:v>
                </c:pt>
                <c:pt idx="8">
                  <c:v>0.18135319756694362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0.44187771047821672</c:v>
                </c:pt>
                <c:pt idx="1">
                  <c:v>0.39846627674239554</c:v>
                </c:pt>
                <c:pt idx="2">
                  <c:v>0.38586512010880991</c:v>
                </c:pt>
                <c:pt idx="3">
                  <c:v>0.51579489091673469</c:v>
                </c:pt>
                <c:pt idx="4">
                  <c:v>0.38228135009014952</c:v>
                </c:pt>
                <c:pt idx="5">
                  <c:v>0.41660755465431248</c:v>
                </c:pt>
                <c:pt idx="6">
                  <c:v>0.35777699617399261</c:v>
                </c:pt>
                <c:pt idx="7">
                  <c:v>0.48931911529118083</c:v>
                </c:pt>
                <c:pt idx="8">
                  <c:v>0.40758782463928783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0669440"/>
        <c:axId val="460673752"/>
      </c:barChart>
      <c:catAx>
        <c:axId val="46066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60673752"/>
        <c:crosses val="autoZero"/>
        <c:auto val="1"/>
        <c:lblAlgn val="ctr"/>
        <c:lblOffset val="100"/>
        <c:noMultiLvlLbl val="0"/>
      </c:catAx>
      <c:valAx>
        <c:axId val="4606737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606694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267354.49</c:v>
                </c:pt>
                <c:pt idx="1">
                  <c:v>13059.400000000001</c:v>
                </c:pt>
                <c:pt idx="2">
                  <c:v>70223.22</c:v>
                </c:pt>
                <c:pt idx="3">
                  <c:v>12152.390000000003</c:v>
                </c:pt>
                <c:pt idx="4">
                  <c:v>44521.799999999996</c:v>
                </c:pt>
                <c:pt idx="5">
                  <c:v>666294.76</c:v>
                </c:pt>
                <c:pt idx="6">
                  <c:v>284485.86999999994</c:v>
                </c:pt>
                <c:pt idx="7">
                  <c:v>143185.16999999998</c:v>
                </c:pt>
                <c:pt idx="8">
                  <c:v>19981.780000000002</c:v>
                </c:pt>
                <c:pt idx="9">
                  <c:v>225.42</c:v>
                </c:pt>
                <c:pt idx="10">
                  <c:v>105657.13000000002</c:v>
                </c:pt>
                <c:pt idx="11">
                  <c:v>214513.36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75712"/>
        <c:axId val="46067610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4828</c:v>
                </c:pt>
                <c:pt idx="1">
                  <c:v>183</c:v>
                </c:pt>
                <c:pt idx="2">
                  <c:v>1519</c:v>
                </c:pt>
                <c:pt idx="3">
                  <c:v>321</c:v>
                </c:pt>
                <c:pt idx="4">
                  <c:v>3254</c:v>
                </c:pt>
                <c:pt idx="5">
                  <c:v>6223</c:v>
                </c:pt>
                <c:pt idx="6">
                  <c:v>3252</c:v>
                </c:pt>
                <c:pt idx="7">
                  <c:v>1298</c:v>
                </c:pt>
                <c:pt idx="8">
                  <c:v>266</c:v>
                </c:pt>
                <c:pt idx="9">
                  <c:v>3</c:v>
                </c:pt>
                <c:pt idx="10">
                  <c:v>8028</c:v>
                </c:pt>
                <c:pt idx="11">
                  <c:v>1056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69832"/>
        <c:axId val="460675320"/>
      </c:lineChart>
      <c:catAx>
        <c:axId val="460669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60675320"/>
        <c:crosses val="autoZero"/>
        <c:auto val="1"/>
        <c:lblAlgn val="ctr"/>
        <c:lblOffset val="100"/>
        <c:noMultiLvlLbl val="0"/>
      </c:catAx>
      <c:valAx>
        <c:axId val="4606753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60669832"/>
        <c:crosses val="autoZero"/>
        <c:crossBetween val="between"/>
      </c:valAx>
      <c:valAx>
        <c:axId val="4606761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60675712"/>
        <c:crosses val="max"/>
        <c:crossBetween val="between"/>
      </c:valAx>
      <c:catAx>
        <c:axId val="4606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761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62.58</c:v>
                </c:pt>
                <c:pt idx="2">
                  <c:v>13294.230000000001</c:v>
                </c:pt>
                <c:pt idx="3">
                  <c:v>2998.0199999999995</c:v>
                </c:pt>
                <c:pt idx="4">
                  <c:v>3747.0999999999995</c:v>
                </c:pt>
                <c:pt idx="5">
                  <c:v>0</c:v>
                </c:pt>
                <c:pt idx="6">
                  <c:v>74980.17</c:v>
                </c:pt>
                <c:pt idx="7">
                  <c:v>2357.73</c:v>
                </c:pt>
                <c:pt idx="8">
                  <c:v>688.65</c:v>
                </c:pt>
                <c:pt idx="9">
                  <c:v>43.74</c:v>
                </c:pt>
                <c:pt idx="10">
                  <c:v>25481.080000000005</c:v>
                </c:pt>
                <c:pt idx="11">
                  <c:v>19698.25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670224"/>
        <c:axId val="4606768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444</c:v>
                </c:pt>
                <c:pt idx="3">
                  <c:v>84</c:v>
                </c:pt>
                <c:pt idx="4">
                  <c:v>325</c:v>
                </c:pt>
                <c:pt idx="5">
                  <c:v>0</c:v>
                </c:pt>
                <c:pt idx="6">
                  <c:v>2262</c:v>
                </c:pt>
                <c:pt idx="7">
                  <c:v>78</c:v>
                </c:pt>
                <c:pt idx="8">
                  <c:v>17</c:v>
                </c:pt>
                <c:pt idx="9">
                  <c:v>1</c:v>
                </c:pt>
                <c:pt idx="10">
                  <c:v>4162</c:v>
                </c:pt>
                <c:pt idx="11">
                  <c:v>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672968"/>
        <c:axId val="460676496"/>
      </c:lineChart>
      <c:catAx>
        <c:axId val="460672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60676496"/>
        <c:crosses val="autoZero"/>
        <c:auto val="1"/>
        <c:lblAlgn val="ctr"/>
        <c:lblOffset val="100"/>
        <c:noMultiLvlLbl val="0"/>
      </c:catAx>
      <c:valAx>
        <c:axId val="4606764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60672968"/>
        <c:crosses val="autoZero"/>
        <c:crossBetween val="between"/>
      </c:valAx>
      <c:valAx>
        <c:axId val="4606768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60670224"/>
        <c:crosses val="max"/>
        <c:crossBetween val="between"/>
      </c:valAx>
      <c:catAx>
        <c:axId val="46067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06768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710166</v>
      </c>
      <c r="D5" s="30">
        <f>SUM(E5:F5)</f>
        <v>216563</v>
      </c>
      <c r="E5" s="31">
        <f>SUM(E6:E13)</f>
        <v>109435</v>
      </c>
      <c r="F5" s="32">
        <f t="shared" ref="F5:G5" si="0">SUM(F6:F13)</f>
        <v>107128</v>
      </c>
      <c r="G5" s="29">
        <f t="shared" si="0"/>
        <v>221733</v>
      </c>
      <c r="H5" s="33">
        <f>D5/C5</f>
        <v>0.30494701238865279</v>
      </c>
      <c r="I5" s="26"/>
      <c r="J5" s="24">
        <f t="shared" ref="J5:J13" si="1">C5-D5-G5</f>
        <v>271870</v>
      </c>
      <c r="K5" s="58">
        <f>E5/C5</f>
        <v>0.15409777432318641</v>
      </c>
      <c r="L5" s="58">
        <f>F5/C5</f>
        <v>0.15084923806546638</v>
      </c>
    </row>
    <row r="6" spans="1:12" ht="20.100000000000001" customHeight="1" thickTop="1" x14ac:dyDescent="0.15">
      <c r="B6" s="18" t="s">
        <v>18</v>
      </c>
      <c r="C6" s="34">
        <v>185701</v>
      </c>
      <c r="D6" s="35">
        <f t="shared" ref="D6:D13" si="2">SUM(E6:F6)</f>
        <v>43555</v>
      </c>
      <c r="E6" s="36">
        <v>23939</v>
      </c>
      <c r="F6" s="37">
        <v>19616</v>
      </c>
      <c r="G6" s="34">
        <v>60188</v>
      </c>
      <c r="H6" s="38">
        <f t="shared" ref="H6:H13" si="3">D6/C6</f>
        <v>0.23454370197252572</v>
      </c>
      <c r="I6" s="26"/>
      <c r="J6" s="24">
        <f t="shared" si="1"/>
        <v>81958</v>
      </c>
      <c r="K6" s="58">
        <f t="shared" ref="K6:K13" si="4">E6/C6</f>
        <v>0.12891152982482593</v>
      </c>
      <c r="L6" s="58">
        <f t="shared" ref="L6:L13" si="5">F6/C6</f>
        <v>0.10563217214769979</v>
      </c>
    </row>
    <row r="7" spans="1:12" ht="20.100000000000001" customHeight="1" x14ac:dyDescent="0.15">
      <c r="B7" s="19" t="s">
        <v>19</v>
      </c>
      <c r="C7" s="39">
        <v>94061</v>
      </c>
      <c r="D7" s="40">
        <f t="shared" si="2"/>
        <v>30112</v>
      </c>
      <c r="E7" s="41">
        <v>15086</v>
      </c>
      <c r="F7" s="42">
        <v>15026</v>
      </c>
      <c r="G7" s="39">
        <v>29253</v>
      </c>
      <c r="H7" s="43">
        <f t="shared" si="3"/>
        <v>0.32013267985668875</v>
      </c>
      <c r="I7" s="26"/>
      <c r="J7" s="24">
        <f t="shared" si="1"/>
        <v>34696</v>
      </c>
      <c r="K7" s="58">
        <f t="shared" si="4"/>
        <v>0.16038528189153847</v>
      </c>
      <c r="L7" s="58">
        <f t="shared" si="5"/>
        <v>0.15974739796515028</v>
      </c>
    </row>
    <row r="8" spans="1:12" ht="20.100000000000001" customHeight="1" x14ac:dyDescent="0.15">
      <c r="B8" s="19" t="s">
        <v>20</v>
      </c>
      <c r="C8" s="39">
        <v>52221</v>
      </c>
      <c r="D8" s="40">
        <f t="shared" si="2"/>
        <v>18662</v>
      </c>
      <c r="E8" s="41">
        <v>9306</v>
      </c>
      <c r="F8" s="42">
        <v>9356</v>
      </c>
      <c r="G8" s="39">
        <v>15624</v>
      </c>
      <c r="H8" s="43">
        <f t="shared" si="3"/>
        <v>0.35736581068918633</v>
      </c>
      <c r="I8" s="26"/>
      <c r="J8" s="24">
        <f t="shared" si="1"/>
        <v>17935</v>
      </c>
      <c r="K8" s="58">
        <f t="shared" si="4"/>
        <v>0.17820417073591083</v>
      </c>
      <c r="L8" s="58">
        <f t="shared" si="5"/>
        <v>0.1791616399532755</v>
      </c>
    </row>
    <row r="9" spans="1:12" ht="20.100000000000001" customHeight="1" x14ac:dyDescent="0.15">
      <c r="B9" s="19" t="s">
        <v>21</v>
      </c>
      <c r="C9" s="39">
        <v>31825</v>
      </c>
      <c r="D9" s="40">
        <f t="shared" si="2"/>
        <v>9561</v>
      </c>
      <c r="E9" s="41">
        <v>4960</v>
      </c>
      <c r="F9" s="42">
        <v>4601</v>
      </c>
      <c r="G9" s="39">
        <v>10150</v>
      </c>
      <c r="H9" s="43">
        <f t="shared" si="3"/>
        <v>0.30042419481539673</v>
      </c>
      <c r="I9" s="26"/>
      <c r="J9" s="24">
        <f t="shared" si="1"/>
        <v>12114</v>
      </c>
      <c r="K9" s="58">
        <f t="shared" si="4"/>
        <v>0.1558523173605656</v>
      </c>
      <c r="L9" s="58">
        <f t="shared" si="5"/>
        <v>0.1445718774548311</v>
      </c>
    </row>
    <row r="10" spans="1:12" ht="20.100000000000001" customHeight="1" x14ac:dyDescent="0.15">
      <c r="B10" s="19" t="s">
        <v>22</v>
      </c>
      <c r="C10" s="39">
        <v>45607</v>
      </c>
      <c r="D10" s="40">
        <f t="shared" si="2"/>
        <v>14161</v>
      </c>
      <c r="E10" s="41">
        <v>6887</v>
      </c>
      <c r="F10" s="42">
        <v>7274</v>
      </c>
      <c r="G10" s="39">
        <v>14230</v>
      </c>
      <c r="H10" s="43">
        <f t="shared" si="3"/>
        <v>0.31050058105115441</v>
      </c>
      <c r="I10" s="26"/>
      <c r="J10" s="24">
        <f t="shared" si="1"/>
        <v>17216</v>
      </c>
      <c r="K10" s="58">
        <f t="shared" si="4"/>
        <v>0.15100752077531956</v>
      </c>
      <c r="L10" s="58">
        <f t="shared" si="5"/>
        <v>0.15949306027583485</v>
      </c>
    </row>
    <row r="11" spans="1:12" ht="20.100000000000001" customHeight="1" x14ac:dyDescent="0.15">
      <c r="B11" s="19" t="s">
        <v>23</v>
      </c>
      <c r="C11" s="39">
        <v>100788</v>
      </c>
      <c r="D11" s="40">
        <f t="shared" si="2"/>
        <v>31027</v>
      </c>
      <c r="E11" s="41">
        <v>15134</v>
      </c>
      <c r="F11" s="42">
        <v>15893</v>
      </c>
      <c r="G11" s="39">
        <v>32342</v>
      </c>
      <c r="H11" s="43">
        <f t="shared" si="3"/>
        <v>0.30784418780013495</v>
      </c>
      <c r="I11" s="26"/>
      <c r="J11" s="24">
        <f t="shared" si="1"/>
        <v>37419</v>
      </c>
      <c r="K11" s="58">
        <f t="shared" si="4"/>
        <v>0.15015676469420963</v>
      </c>
      <c r="L11" s="58">
        <f t="shared" si="5"/>
        <v>0.15768742310592532</v>
      </c>
    </row>
    <row r="12" spans="1:12" ht="20.100000000000001" customHeight="1" x14ac:dyDescent="0.15">
      <c r="B12" s="19" t="s">
        <v>24</v>
      </c>
      <c r="C12" s="39">
        <v>140832</v>
      </c>
      <c r="D12" s="40">
        <f t="shared" si="2"/>
        <v>49075</v>
      </c>
      <c r="E12" s="41">
        <v>24460</v>
      </c>
      <c r="F12" s="42">
        <v>24615</v>
      </c>
      <c r="G12" s="39">
        <v>42048</v>
      </c>
      <c r="H12" s="43">
        <f t="shared" si="3"/>
        <v>0.34846483753692342</v>
      </c>
      <c r="I12" s="26"/>
      <c r="J12" s="24">
        <f t="shared" si="1"/>
        <v>49709</v>
      </c>
      <c r="K12" s="58">
        <f t="shared" si="4"/>
        <v>0.17368211770052261</v>
      </c>
      <c r="L12" s="58">
        <f t="shared" si="5"/>
        <v>0.17478271983640081</v>
      </c>
    </row>
    <row r="13" spans="1:12" ht="20.100000000000001" customHeight="1" x14ac:dyDescent="0.15">
      <c r="B13" s="19" t="s">
        <v>25</v>
      </c>
      <c r="C13" s="39">
        <v>59131</v>
      </c>
      <c r="D13" s="40">
        <f t="shared" si="2"/>
        <v>20410</v>
      </c>
      <c r="E13" s="41">
        <v>9663</v>
      </c>
      <c r="F13" s="42">
        <v>10747</v>
      </c>
      <c r="G13" s="39">
        <v>17898</v>
      </c>
      <c r="H13" s="43">
        <f t="shared" si="3"/>
        <v>0.34516581826791359</v>
      </c>
      <c r="I13" s="26"/>
      <c r="J13" s="24">
        <f t="shared" si="1"/>
        <v>20823</v>
      </c>
      <c r="K13" s="58">
        <f t="shared" si="4"/>
        <v>0.16341682028039436</v>
      </c>
      <c r="L13" s="58">
        <f t="shared" si="5"/>
        <v>0.18174899798751923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7724</v>
      </c>
      <c r="E4" s="46">
        <f t="shared" ref="E4:K4" si="0">SUM(E5:E7)</f>
        <v>5206</v>
      </c>
      <c r="F4" s="46">
        <f t="shared" si="0"/>
        <v>8532</v>
      </c>
      <c r="G4" s="46">
        <f t="shared" si="0"/>
        <v>5196</v>
      </c>
      <c r="H4" s="46">
        <f t="shared" si="0"/>
        <v>4284</v>
      </c>
      <c r="I4" s="46">
        <f t="shared" si="0"/>
        <v>5347</v>
      </c>
      <c r="J4" s="45">
        <f t="shared" si="0"/>
        <v>3223</v>
      </c>
      <c r="K4" s="47">
        <f t="shared" si="0"/>
        <v>39512</v>
      </c>
      <c r="L4" s="55">
        <f>K4/人口統計!D5</f>
        <v>0.18245037240895259</v>
      </c>
    </row>
    <row r="5" spans="1:12" ht="20.100000000000001" customHeight="1" x14ac:dyDescent="0.15">
      <c r="B5" s="117"/>
      <c r="C5" s="118" t="s">
        <v>15</v>
      </c>
      <c r="D5" s="48">
        <v>1019</v>
      </c>
      <c r="E5" s="49">
        <v>771</v>
      </c>
      <c r="F5" s="49">
        <v>837</v>
      </c>
      <c r="G5" s="49">
        <v>631</v>
      </c>
      <c r="H5" s="49">
        <v>493</v>
      </c>
      <c r="I5" s="49">
        <v>513</v>
      </c>
      <c r="J5" s="48">
        <v>342</v>
      </c>
      <c r="K5" s="50">
        <f>SUM(D5:J5)</f>
        <v>4606</v>
      </c>
      <c r="L5" s="56">
        <f>K5/人口統計!D5</f>
        <v>2.1268637763606896E-2</v>
      </c>
    </row>
    <row r="6" spans="1:12" ht="20.100000000000001" customHeight="1" x14ac:dyDescent="0.15">
      <c r="B6" s="117"/>
      <c r="C6" s="118" t="s">
        <v>145</v>
      </c>
      <c r="D6" s="48">
        <v>3428</v>
      </c>
      <c r="E6" s="49">
        <v>2019</v>
      </c>
      <c r="F6" s="49">
        <v>3075</v>
      </c>
      <c r="G6" s="49">
        <v>1669</v>
      </c>
      <c r="H6" s="49">
        <v>1255</v>
      </c>
      <c r="I6" s="49">
        <v>1436</v>
      </c>
      <c r="J6" s="48">
        <v>882</v>
      </c>
      <c r="K6" s="50">
        <f>SUM(D6:J6)</f>
        <v>13764</v>
      </c>
      <c r="L6" s="56">
        <f>K6/人口統計!D5</f>
        <v>6.3556563217170056E-2</v>
      </c>
    </row>
    <row r="7" spans="1:12" ht="20.100000000000001" customHeight="1" x14ac:dyDescent="0.15">
      <c r="B7" s="117"/>
      <c r="C7" s="119" t="s">
        <v>144</v>
      </c>
      <c r="D7" s="51">
        <v>3277</v>
      </c>
      <c r="E7" s="52">
        <v>2416</v>
      </c>
      <c r="F7" s="52">
        <v>4620</v>
      </c>
      <c r="G7" s="52">
        <v>2896</v>
      </c>
      <c r="H7" s="52">
        <v>2536</v>
      </c>
      <c r="I7" s="52">
        <v>3398</v>
      </c>
      <c r="J7" s="51">
        <v>1999</v>
      </c>
      <c r="K7" s="53">
        <f>SUM(D7:J7)</f>
        <v>21142</v>
      </c>
      <c r="L7" s="57">
        <f>K7/人口統計!D5</f>
        <v>9.7625171428175631E-2</v>
      </c>
    </row>
    <row r="8" spans="1:12" ht="20.100000000000001" customHeight="1" thickBot="1" x14ac:dyDescent="0.2">
      <c r="B8" s="190" t="s">
        <v>68</v>
      </c>
      <c r="C8" s="191"/>
      <c r="D8" s="45">
        <v>94</v>
      </c>
      <c r="E8" s="46">
        <v>125</v>
      </c>
      <c r="F8" s="46">
        <v>124</v>
      </c>
      <c r="G8" s="46">
        <v>98</v>
      </c>
      <c r="H8" s="46">
        <v>85</v>
      </c>
      <c r="I8" s="46">
        <v>68</v>
      </c>
      <c r="J8" s="45">
        <v>66</v>
      </c>
      <c r="K8" s="47">
        <f>SUM(D8:J8)</f>
        <v>660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7818</v>
      </c>
      <c r="E9" s="34">
        <f t="shared" ref="E9:K9" si="1">E4+E8</f>
        <v>5331</v>
      </c>
      <c r="F9" s="34">
        <f t="shared" si="1"/>
        <v>8656</v>
      </c>
      <c r="G9" s="34">
        <f t="shared" si="1"/>
        <v>5294</v>
      </c>
      <c r="H9" s="34">
        <f t="shared" si="1"/>
        <v>4369</v>
      </c>
      <c r="I9" s="34">
        <f t="shared" si="1"/>
        <v>5415</v>
      </c>
      <c r="J9" s="35">
        <f t="shared" si="1"/>
        <v>3289</v>
      </c>
      <c r="K9" s="54">
        <f t="shared" si="1"/>
        <v>40172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1297</v>
      </c>
      <c r="E24" s="46">
        <v>814</v>
      </c>
      <c r="F24" s="46">
        <v>1175</v>
      </c>
      <c r="G24" s="46">
        <v>821</v>
      </c>
      <c r="H24" s="46">
        <v>658</v>
      </c>
      <c r="I24" s="46">
        <v>889</v>
      </c>
      <c r="J24" s="45">
        <v>568</v>
      </c>
      <c r="K24" s="47">
        <f>SUM(D24:J24)</f>
        <v>6222</v>
      </c>
      <c r="L24" s="55">
        <f>K24/人口統計!D6</f>
        <v>0.14285386293192515</v>
      </c>
    </row>
    <row r="25" spans="1:12" ht="20.100000000000001" customHeight="1" x14ac:dyDescent="0.15">
      <c r="B25" s="198" t="s">
        <v>44</v>
      </c>
      <c r="C25" s="199"/>
      <c r="D25" s="45">
        <v>1184</v>
      </c>
      <c r="E25" s="46">
        <v>911</v>
      </c>
      <c r="F25" s="46">
        <v>1194</v>
      </c>
      <c r="G25" s="46">
        <v>687</v>
      </c>
      <c r="H25" s="46">
        <v>568</v>
      </c>
      <c r="I25" s="46">
        <v>639</v>
      </c>
      <c r="J25" s="45">
        <v>436</v>
      </c>
      <c r="K25" s="47">
        <f t="shared" ref="K25:K31" si="2">SUM(D25:J25)</f>
        <v>5619</v>
      </c>
      <c r="L25" s="55">
        <f>K25/人口統計!D7</f>
        <v>0.18660334750265675</v>
      </c>
    </row>
    <row r="26" spans="1:12" ht="20.100000000000001" customHeight="1" x14ac:dyDescent="0.15">
      <c r="B26" s="198" t="s">
        <v>45</v>
      </c>
      <c r="C26" s="199"/>
      <c r="D26" s="45">
        <v>820</v>
      </c>
      <c r="E26" s="46">
        <v>457</v>
      </c>
      <c r="F26" s="46">
        <v>871</v>
      </c>
      <c r="G26" s="46">
        <v>556</v>
      </c>
      <c r="H26" s="46">
        <v>412</v>
      </c>
      <c r="I26" s="46">
        <v>492</v>
      </c>
      <c r="J26" s="45">
        <v>304</v>
      </c>
      <c r="K26" s="47">
        <f t="shared" si="2"/>
        <v>3912</v>
      </c>
      <c r="L26" s="55">
        <f>K26/人口統計!D8</f>
        <v>0.20962383453006109</v>
      </c>
    </row>
    <row r="27" spans="1:12" ht="20.100000000000001" customHeight="1" x14ac:dyDescent="0.15">
      <c r="B27" s="198" t="s">
        <v>46</v>
      </c>
      <c r="C27" s="199"/>
      <c r="D27" s="45">
        <v>275</v>
      </c>
      <c r="E27" s="46">
        <v>162</v>
      </c>
      <c r="F27" s="46">
        <v>360</v>
      </c>
      <c r="G27" s="46">
        <v>182</v>
      </c>
      <c r="H27" s="46">
        <v>189</v>
      </c>
      <c r="I27" s="46">
        <v>214</v>
      </c>
      <c r="J27" s="45">
        <v>153</v>
      </c>
      <c r="K27" s="47">
        <f t="shared" si="2"/>
        <v>1535</v>
      </c>
      <c r="L27" s="55">
        <f>K27/人口統計!D9</f>
        <v>0.16054805982637799</v>
      </c>
    </row>
    <row r="28" spans="1:12" ht="20.100000000000001" customHeight="1" x14ac:dyDescent="0.15">
      <c r="B28" s="198" t="s">
        <v>47</v>
      </c>
      <c r="C28" s="199"/>
      <c r="D28" s="45">
        <v>386</v>
      </c>
      <c r="E28" s="46">
        <v>259</v>
      </c>
      <c r="F28" s="46">
        <v>526</v>
      </c>
      <c r="G28" s="46">
        <v>311</v>
      </c>
      <c r="H28" s="46">
        <v>271</v>
      </c>
      <c r="I28" s="46">
        <v>367</v>
      </c>
      <c r="J28" s="45">
        <v>191</v>
      </c>
      <c r="K28" s="47">
        <f t="shared" si="2"/>
        <v>2311</v>
      </c>
      <c r="L28" s="55">
        <f>K28/人口統計!D10</f>
        <v>0.16319468964056211</v>
      </c>
    </row>
    <row r="29" spans="1:12" ht="20.100000000000001" customHeight="1" x14ac:dyDescent="0.15">
      <c r="B29" s="198" t="s">
        <v>48</v>
      </c>
      <c r="C29" s="199"/>
      <c r="D29" s="45">
        <v>789</v>
      </c>
      <c r="E29" s="46">
        <v>657</v>
      </c>
      <c r="F29" s="46">
        <v>1383</v>
      </c>
      <c r="G29" s="46">
        <v>662</v>
      </c>
      <c r="H29" s="46">
        <v>640</v>
      </c>
      <c r="I29" s="46">
        <v>769</v>
      </c>
      <c r="J29" s="45">
        <v>400</v>
      </c>
      <c r="K29" s="47">
        <f t="shared" si="2"/>
        <v>5300</v>
      </c>
      <c r="L29" s="55">
        <f>K29/人口統計!D11</f>
        <v>0.17081896412801753</v>
      </c>
    </row>
    <row r="30" spans="1:12" ht="20.100000000000001" customHeight="1" x14ac:dyDescent="0.15">
      <c r="B30" s="198" t="s">
        <v>49</v>
      </c>
      <c r="C30" s="199"/>
      <c r="D30" s="45">
        <v>2444</v>
      </c>
      <c r="E30" s="46">
        <v>1530</v>
      </c>
      <c r="F30" s="46">
        <v>2270</v>
      </c>
      <c r="G30" s="46">
        <v>1558</v>
      </c>
      <c r="H30" s="46">
        <v>1200</v>
      </c>
      <c r="I30" s="46">
        <v>1444</v>
      </c>
      <c r="J30" s="45">
        <v>814</v>
      </c>
      <c r="K30" s="47">
        <f t="shared" si="2"/>
        <v>11260</v>
      </c>
      <c r="L30" s="55">
        <f>K30/人口統計!D12</f>
        <v>0.22944472745797248</v>
      </c>
    </row>
    <row r="31" spans="1:12" ht="20.100000000000001" customHeight="1" thickBot="1" x14ac:dyDescent="0.2">
      <c r="B31" s="194" t="s">
        <v>25</v>
      </c>
      <c r="C31" s="195"/>
      <c r="D31" s="45">
        <v>529</v>
      </c>
      <c r="E31" s="46">
        <v>416</v>
      </c>
      <c r="F31" s="46">
        <v>753</v>
      </c>
      <c r="G31" s="46">
        <v>419</v>
      </c>
      <c r="H31" s="46">
        <v>346</v>
      </c>
      <c r="I31" s="46">
        <v>533</v>
      </c>
      <c r="J31" s="45">
        <v>357</v>
      </c>
      <c r="K31" s="47">
        <f t="shared" si="2"/>
        <v>3353</v>
      </c>
      <c r="L31" s="59">
        <f>K31/人口統計!D13</f>
        <v>0.16428221460068593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7724</v>
      </c>
      <c r="E32" s="34">
        <f t="shared" ref="E32:J32" si="3">SUM(E24:E31)</f>
        <v>5206</v>
      </c>
      <c r="F32" s="34">
        <f t="shared" si="3"/>
        <v>8532</v>
      </c>
      <c r="G32" s="34">
        <f t="shared" si="3"/>
        <v>5196</v>
      </c>
      <c r="H32" s="34">
        <f t="shared" si="3"/>
        <v>4284</v>
      </c>
      <c r="I32" s="34">
        <f t="shared" si="3"/>
        <v>5347</v>
      </c>
      <c r="J32" s="35">
        <f t="shared" si="3"/>
        <v>3223</v>
      </c>
      <c r="K32" s="54">
        <f>SUM(K24:K31)</f>
        <v>39512</v>
      </c>
      <c r="L32" s="60">
        <f>K32/人口統計!D5</f>
        <v>0.18245037240895259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5160</v>
      </c>
      <c r="E5" s="149">
        <v>281485.75000000012</v>
      </c>
      <c r="F5" s="151">
        <v>1496</v>
      </c>
      <c r="G5" s="152">
        <v>28932.009999999995</v>
      </c>
      <c r="H5" s="150">
        <v>566</v>
      </c>
      <c r="I5" s="149">
        <v>114057.42</v>
      </c>
      <c r="J5" s="151">
        <v>1103</v>
      </c>
      <c r="K5" s="152">
        <v>336066.35000000003</v>
      </c>
      <c r="M5" s="162">
        <f>Q5+Q7</f>
        <v>37864</v>
      </c>
      <c r="N5" s="121" t="s">
        <v>108</v>
      </c>
      <c r="O5" s="122"/>
      <c r="P5" s="134"/>
      <c r="Q5" s="123">
        <v>30231</v>
      </c>
      <c r="R5" s="124">
        <v>1841654.7900000019</v>
      </c>
      <c r="S5" s="124">
        <f>R5/Q5*100</f>
        <v>6091.9413515927426</v>
      </c>
    </row>
    <row r="6" spans="1:19" ht="20.100000000000001" customHeight="1" x14ac:dyDescent="0.15">
      <c r="B6" s="202" t="s">
        <v>115</v>
      </c>
      <c r="C6" s="202"/>
      <c r="D6" s="153">
        <v>4484</v>
      </c>
      <c r="E6" s="154">
        <v>269615.27</v>
      </c>
      <c r="F6" s="155">
        <v>1325</v>
      </c>
      <c r="G6" s="156">
        <v>24039.699999999993</v>
      </c>
      <c r="H6" s="153">
        <v>483</v>
      </c>
      <c r="I6" s="154">
        <v>91081.530000000013</v>
      </c>
      <c r="J6" s="155">
        <v>913</v>
      </c>
      <c r="K6" s="156">
        <v>254856.07000000004</v>
      </c>
      <c r="M6" s="58"/>
      <c r="N6" s="125"/>
      <c r="O6" s="94" t="s">
        <v>105</v>
      </c>
      <c r="P6" s="107"/>
      <c r="Q6" s="98">
        <f>Q5/Q$13</f>
        <v>0.6138398749213182</v>
      </c>
      <c r="R6" s="99">
        <f>R5/R$13</f>
        <v>0.38137345970713504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2856</v>
      </c>
      <c r="E7" s="154">
        <v>177931.18999999997</v>
      </c>
      <c r="F7" s="155">
        <v>890</v>
      </c>
      <c r="G7" s="156">
        <v>16323.640000000001</v>
      </c>
      <c r="H7" s="153">
        <v>511</v>
      </c>
      <c r="I7" s="154">
        <v>109786.62</v>
      </c>
      <c r="J7" s="155">
        <v>640</v>
      </c>
      <c r="K7" s="156">
        <v>191031.31000000003</v>
      </c>
      <c r="M7" s="58"/>
      <c r="N7" s="126" t="s">
        <v>109</v>
      </c>
      <c r="O7" s="127"/>
      <c r="P7" s="135"/>
      <c r="Q7" s="128">
        <v>7633</v>
      </c>
      <c r="R7" s="129">
        <v>143351.55000000005</v>
      </c>
      <c r="S7" s="129">
        <f>R7/Q7*100</f>
        <v>1878.0499148434437</v>
      </c>
    </row>
    <row r="8" spans="1:19" ht="20.100000000000001" customHeight="1" x14ac:dyDescent="0.15">
      <c r="B8" s="202" t="s">
        <v>117</v>
      </c>
      <c r="C8" s="202"/>
      <c r="D8" s="153">
        <v>1133</v>
      </c>
      <c r="E8" s="154">
        <v>71214.02</v>
      </c>
      <c r="F8" s="155">
        <v>291</v>
      </c>
      <c r="G8" s="156">
        <v>5146.13</v>
      </c>
      <c r="H8" s="153">
        <v>82</v>
      </c>
      <c r="I8" s="154">
        <v>15110.949999999999</v>
      </c>
      <c r="J8" s="155">
        <v>348</v>
      </c>
      <c r="K8" s="156">
        <v>97438.719999999987</v>
      </c>
      <c r="L8" s="89"/>
      <c r="M8" s="88"/>
      <c r="N8" s="130"/>
      <c r="O8" s="94" t="s">
        <v>105</v>
      </c>
      <c r="P8" s="107"/>
      <c r="Q8" s="98">
        <f>Q7/Q$13</f>
        <v>0.154987918536417</v>
      </c>
      <c r="R8" s="99">
        <f>R7/R$13</f>
        <v>2.9685518086633552E-2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1754</v>
      </c>
      <c r="E9" s="154">
        <v>114905.95999999999</v>
      </c>
      <c r="F9" s="155">
        <v>408</v>
      </c>
      <c r="G9" s="156">
        <v>8579.6099999999988</v>
      </c>
      <c r="H9" s="153">
        <v>319</v>
      </c>
      <c r="I9" s="154">
        <v>62797.150000000009</v>
      </c>
      <c r="J9" s="155">
        <v>399</v>
      </c>
      <c r="K9" s="156">
        <v>115282.92</v>
      </c>
      <c r="L9" s="89"/>
      <c r="M9" s="88"/>
      <c r="N9" s="126" t="s">
        <v>110</v>
      </c>
      <c r="O9" s="127"/>
      <c r="P9" s="135"/>
      <c r="Q9" s="128">
        <v>4423</v>
      </c>
      <c r="R9" s="129">
        <v>875755.71</v>
      </c>
      <c r="S9" s="129">
        <f>R9/Q9*100</f>
        <v>19800.038661541937</v>
      </c>
    </row>
    <row r="10" spans="1:19" ht="20.100000000000001" customHeight="1" x14ac:dyDescent="0.15">
      <c r="B10" s="202" t="s">
        <v>119</v>
      </c>
      <c r="C10" s="202"/>
      <c r="D10" s="153">
        <v>3776</v>
      </c>
      <c r="E10" s="154">
        <v>250559.56999999998</v>
      </c>
      <c r="F10" s="155">
        <v>624</v>
      </c>
      <c r="G10" s="156">
        <v>13379.870000000004</v>
      </c>
      <c r="H10" s="153">
        <v>613</v>
      </c>
      <c r="I10" s="154">
        <v>130206.32999999999</v>
      </c>
      <c r="J10" s="155">
        <v>992</v>
      </c>
      <c r="K10" s="156">
        <v>281464.23000000004</v>
      </c>
      <c r="L10" s="89"/>
      <c r="M10" s="88"/>
      <c r="N10" s="95"/>
      <c r="O10" s="94" t="s">
        <v>105</v>
      </c>
      <c r="P10" s="107"/>
      <c r="Q10" s="98">
        <f>Q9/Q$13</f>
        <v>8.9808930130561029E-2</v>
      </c>
      <c r="R10" s="99">
        <f>R9/R$13</f>
        <v>0.18135319756694362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8594</v>
      </c>
      <c r="E11" s="154">
        <v>511507.99999999994</v>
      </c>
      <c r="F11" s="155">
        <v>1932</v>
      </c>
      <c r="G11" s="156">
        <v>34231.290000000008</v>
      </c>
      <c r="H11" s="153">
        <v>1553</v>
      </c>
      <c r="I11" s="154">
        <v>298265.31999999989</v>
      </c>
      <c r="J11" s="155">
        <v>1767</v>
      </c>
      <c r="K11" s="156">
        <v>470187.81999999995</v>
      </c>
      <c r="L11" s="89"/>
      <c r="M11" s="88"/>
      <c r="N11" s="126" t="s">
        <v>111</v>
      </c>
      <c r="O11" s="127"/>
      <c r="P11" s="135"/>
      <c r="Q11" s="101">
        <v>6962</v>
      </c>
      <c r="R11" s="102">
        <v>1968244.1199999994</v>
      </c>
      <c r="S11" s="102">
        <f>R11/Q11*100</f>
        <v>28271.245619074973</v>
      </c>
    </row>
    <row r="12" spans="1:19" ht="20.100000000000001" customHeight="1" thickBot="1" x14ac:dyDescent="0.2">
      <c r="B12" s="203" t="s">
        <v>121</v>
      </c>
      <c r="C12" s="203"/>
      <c r="D12" s="157">
        <v>2474</v>
      </c>
      <c r="E12" s="158">
        <v>164435.02999999997</v>
      </c>
      <c r="F12" s="159">
        <v>667</v>
      </c>
      <c r="G12" s="160">
        <v>12719.300000000001</v>
      </c>
      <c r="H12" s="157">
        <v>296</v>
      </c>
      <c r="I12" s="158">
        <v>54450.389999999992</v>
      </c>
      <c r="J12" s="159">
        <v>800</v>
      </c>
      <c r="K12" s="160">
        <v>221916.7</v>
      </c>
      <c r="L12" s="89"/>
      <c r="M12" s="88"/>
      <c r="N12" s="125"/>
      <c r="O12" s="84" t="s">
        <v>105</v>
      </c>
      <c r="P12" s="108"/>
      <c r="Q12" s="103">
        <f>Q11/Q$13</f>
        <v>0.14136327641170379</v>
      </c>
      <c r="R12" s="104">
        <f>R11/R$13</f>
        <v>0.40758782463928783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30231</v>
      </c>
      <c r="E13" s="149">
        <v>1841654.7900000019</v>
      </c>
      <c r="F13" s="151">
        <v>7633</v>
      </c>
      <c r="G13" s="152">
        <v>143351.55000000005</v>
      </c>
      <c r="H13" s="150">
        <v>4423</v>
      </c>
      <c r="I13" s="149">
        <v>875755.71</v>
      </c>
      <c r="J13" s="151">
        <v>6962</v>
      </c>
      <c r="K13" s="152">
        <v>1968244.1199999994</v>
      </c>
      <c r="M13" s="58"/>
      <c r="N13" s="131" t="s">
        <v>112</v>
      </c>
      <c r="O13" s="132"/>
      <c r="P13" s="133"/>
      <c r="Q13" s="96">
        <f>Q5+Q7+Q9+Q11</f>
        <v>49249</v>
      </c>
      <c r="R13" s="97">
        <f>R5+R7+R9+R11</f>
        <v>4829006.1700000009</v>
      </c>
      <c r="S13" s="97">
        <f>R13/Q13*100</f>
        <v>9805.2877621880671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0.61981981981981982</v>
      </c>
      <c r="O16" s="58">
        <f>F5/(D5+F5+H5+J5)</f>
        <v>0.17969969969969971</v>
      </c>
      <c r="P16" s="58">
        <f>H5/(D5+F5+H5+J5)</f>
        <v>6.7987987987987983E-2</v>
      </c>
      <c r="Q16" s="58">
        <f>J5/(D5+F5+H5+J5)</f>
        <v>0.13249249249249248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0.6223455933379598</v>
      </c>
      <c r="O17" s="58">
        <f t="shared" ref="O17:O23" si="1">F6/(D6+F6+H6+J6)</f>
        <v>0.18390006939625261</v>
      </c>
      <c r="P17" s="58">
        <f t="shared" ref="P17:P23" si="2">H6/(D6+F6+H6+J6)</f>
        <v>6.7036780013879249E-2</v>
      </c>
      <c r="Q17" s="58">
        <f t="shared" ref="Q17:Q23" si="3">J6/(D6+F6+H6+J6)</f>
        <v>0.12671755725190839</v>
      </c>
    </row>
    <row r="18" spans="13:17" ht="20.100000000000001" customHeight="1" x14ac:dyDescent="0.15">
      <c r="M18" s="14" t="s">
        <v>135</v>
      </c>
      <c r="N18" s="58">
        <f t="shared" si="0"/>
        <v>0.58321421278333674</v>
      </c>
      <c r="O18" s="58">
        <f t="shared" si="1"/>
        <v>0.18174392485195018</v>
      </c>
      <c r="P18" s="58">
        <f t="shared" si="2"/>
        <v>0.10434960179701858</v>
      </c>
      <c r="Q18" s="58">
        <f t="shared" si="3"/>
        <v>0.13069226056769451</v>
      </c>
    </row>
    <row r="19" spans="13:17" ht="20.100000000000001" customHeight="1" x14ac:dyDescent="0.15">
      <c r="M19" s="14" t="s">
        <v>136</v>
      </c>
      <c r="N19" s="58">
        <f t="shared" si="0"/>
        <v>0.61111111111111116</v>
      </c>
      <c r="O19" s="58">
        <f t="shared" si="1"/>
        <v>0.15695792880258899</v>
      </c>
      <c r="P19" s="58">
        <f t="shared" si="2"/>
        <v>4.4228694714131607E-2</v>
      </c>
      <c r="Q19" s="58">
        <f t="shared" si="3"/>
        <v>0.18770226537216828</v>
      </c>
    </row>
    <row r="20" spans="13:17" ht="20.100000000000001" customHeight="1" x14ac:dyDescent="0.15">
      <c r="M20" s="14" t="s">
        <v>137</v>
      </c>
      <c r="N20" s="58">
        <f t="shared" si="0"/>
        <v>0.60902777777777772</v>
      </c>
      <c r="O20" s="58">
        <f t="shared" si="1"/>
        <v>0.14166666666666666</v>
      </c>
      <c r="P20" s="58">
        <f t="shared" si="2"/>
        <v>0.11076388888888888</v>
      </c>
      <c r="Q20" s="58">
        <f t="shared" si="3"/>
        <v>0.13854166666666667</v>
      </c>
    </row>
    <row r="21" spans="13:17" ht="20.100000000000001" customHeight="1" x14ac:dyDescent="0.15">
      <c r="M21" s="14" t="s">
        <v>138</v>
      </c>
      <c r="N21" s="58">
        <f t="shared" si="0"/>
        <v>0.62880932556203162</v>
      </c>
      <c r="O21" s="58">
        <f t="shared" si="1"/>
        <v>0.10391340549542048</v>
      </c>
      <c r="P21" s="58">
        <f t="shared" si="2"/>
        <v>0.10208159866777686</v>
      </c>
      <c r="Q21" s="58">
        <f t="shared" si="3"/>
        <v>0.16519567027477103</v>
      </c>
    </row>
    <row r="22" spans="13:17" ht="20.100000000000001" customHeight="1" x14ac:dyDescent="0.15">
      <c r="M22" s="14" t="s">
        <v>139</v>
      </c>
      <c r="N22" s="58">
        <f t="shared" si="0"/>
        <v>0.62068467427415863</v>
      </c>
      <c r="O22" s="58">
        <f t="shared" si="1"/>
        <v>0.13953488372093023</v>
      </c>
      <c r="P22" s="58">
        <f t="shared" si="2"/>
        <v>0.11216235735952622</v>
      </c>
      <c r="Q22" s="58">
        <f t="shared" si="3"/>
        <v>0.12761808464538496</v>
      </c>
    </row>
    <row r="23" spans="13:17" ht="20.100000000000001" customHeight="1" x14ac:dyDescent="0.15">
      <c r="M23" s="14" t="s">
        <v>140</v>
      </c>
      <c r="N23" s="58">
        <f t="shared" si="0"/>
        <v>0.58390370545197079</v>
      </c>
      <c r="O23" s="58">
        <f t="shared" si="1"/>
        <v>0.15742270474392259</v>
      </c>
      <c r="P23" s="58">
        <f t="shared" si="2"/>
        <v>6.9860750531036117E-2</v>
      </c>
      <c r="Q23" s="58">
        <f t="shared" si="3"/>
        <v>0.18881283927307058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0.6138398749213182</v>
      </c>
      <c r="O24" s="58">
        <f t="shared" ref="O24" si="5">F13/(D13+F13+H13+J13)</f>
        <v>0.154987918536417</v>
      </c>
      <c r="P24" s="58">
        <f t="shared" ref="P24" si="6">H13/(D13+F13+H13+J13)</f>
        <v>8.9808930130561029E-2</v>
      </c>
      <c r="Q24" s="58">
        <f t="shared" ref="Q24" si="7">J13/(D13+F13+H13+J13)</f>
        <v>0.14136327641170379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0.37011226724200064</v>
      </c>
      <c r="O29" s="58">
        <f>G5/(E5+G5+I5+K5)</f>
        <v>3.8041328262507883E-2</v>
      </c>
      <c r="P29" s="58">
        <f>I5/(E5+G5+I5+K5)</f>
        <v>0.14996869401727475</v>
      </c>
      <c r="Q29" s="58">
        <f>K5/(E5+G5+I5+K5)</f>
        <v>0.44187771047821672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0.42154221710236561</v>
      </c>
      <c r="O30" s="58">
        <f t="shared" ref="O30:O37" si="9">G6/(E6+G6+I6+K6)</f>
        <v>3.7585958823755553E-2</v>
      </c>
      <c r="P30" s="58">
        <f t="shared" ref="P30:P37" si="10">I6/(E6+G6+I6+K6)</f>
        <v>0.14240554733148322</v>
      </c>
      <c r="Q30" s="58">
        <f t="shared" ref="Q30:Q37" si="11">K6/(E6+G6+I6+K6)</f>
        <v>0.39846627674239554</v>
      </c>
    </row>
    <row r="31" spans="13:17" ht="20.100000000000001" customHeight="1" x14ac:dyDescent="0.15">
      <c r="M31" s="14" t="s">
        <v>135</v>
      </c>
      <c r="N31" s="58">
        <f t="shared" si="8"/>
        <v>0.3594041207195483</v>
      </c>
      <c r="O31" s="58">
        <f t="shared" si="9"/>
        <v>3.2972203924126225E-2</v>
      </c>
      <c r="P31" s="58">
        <f t="shared" si="10"/>
        <v>0.22175855524751553</v>
      </c>
      <c r="Q31" s="58">
        <f t="shared" si="11"/>
        <v>0.38586512010880991</v>
      </c>
    </row>
    <row r="32" spans="13:17" ht="20.100000000000001" customHeight="1" x14ac:dyDescent="0.15">
      <c r="M32" s="14" t="s">
        <v>136</v>
      </c>
      <c r="N32" s="58">
        <f t="shared" si="8"/>
        <v>0.37697362688715708</v>
      </c>
      <c r="O32" s="58">
        <f t="shared" si="9"/>
        <v>2.7241199001724739E-2</v>
      </c>
      <c r="P32" s="58">
        <f t="shared" si="10"/>
        <v>7.9990283194383421E-2</v>
      </c>
      <c r="Q32" s="58">
        <f t="shared" si="11"/>
        <v>0.51579489091673469</v>
      </c>
    </row>
    <row r="33" spans="13:17" ht="20.100000000000001" customHeight="1" x14ac:dyDescent="0.15">
      <c r="M33" s="14" t="s">
        <v>137</v>
      </c>
      <c r="N33" s="58">
        <f t="shared" si="8"/>
        <v>0.38103134030786789</v>
      </c>
      <c r="O33" s="58">
        <f t="shared" si="9"/>
        <v>2.8450223971139412E-2</v>
      </c>
      <c r="P33" s="58">
        <f t="shared" si="10"/>
        <v>0.20823708563084312</v>
      </c>
      <c r="Q33" s="58">
        <f t="shared" si="11"/>
        <v>0.38228135009014952</v>
      </c>
    </row>
    <row r="34" spans="13:17" ht="20.100000000000001" customHeight="1" x14ac:dyDescent="0.15">
      <c r="M34" s="14" t="s">
        <v>138</v>
      </c>
      <c r="N34" s="58">
        <f t="shared" si="8"/>
        <v>0.37086421160136762</v>
      </c>
      <c r="O34" s="58">
        <f t="shared" si="9"/>
        <v>1.9804132561685003E-2</v>
      </c>
      <c r="P34" s="58">
        <f t="shared" si="10"/>
        <v>0.19272410118263494</v>
      </c>
      <c r="Q34" s="58">
        <f t="shared" si="11"/>
        <v>0.41660755465431248</v>
      </c>
    </row>
    <row r="35" spans="13:17" ht="20.100000000000001" customHeight="1" x14ac:dyDescent="0.15">
      <c r="M35" s="14" t="s">
        <v>139</v>
      </c>
      <c r="N35" s="58">
        <f t="shared" si="8"/>
        <v>0.389218495194041</v>
      </c>
      <c r="O35" s="58">
        <f t="shared" si="9"/>
        <v>2.6047395509651516E-2</v>
      </c>
      <c r="P35" s="58">
        <f t="shared" si="10"/>
        <v>0.22695711312231495</v>
      </c>
      <c r="Q35" s="58">
        <f t="shared" si="11"/>
        <v>0.35777699617399261</v>
      </c>
    </row>
    <row r="36" spans="13:17" ht="20.100000000000001" customHeight="1" x14ac:dyDescent="0.15">
      <c r="M36" s="14" t="s">
        <v>140</v>
      </c>
      <c r="N36" s="58">
        <f t="shared" si="8"/>
        <v>0.36257390003762113</v>
      </c>
      <c r="O36" s="58">
        <f t="shared" si="9"/>
        <v>2.8045643356823153E-2</v>
      </c>
      <c r="P36" s="58">
        <f t="shared" si="10"/>
        <v>0.12006134131437497</v>
      </c>
      <c r="Q36" s="58">
        <f t="shared" si="11"/>
        <v>0.48931911529118083</v>
      </c>
    </row>
    <row r="37" spans="13:17" ht="20.100000000000001" customHeight="1" x14ac:dyDescent="0.15">
      <c r="M37" s="14" t="s">
        <v>141</v>
      </c>
      <c r="N37" s="58">
        <f t="shared" si="8"/>
        <v>0.38137345970713504</v>
      </c>
      <c r="O37" s="58">
        <f t="shared" si="9"/>
        <v>2.9685518086633552E-2</v>
      </c>
      <c r="P37" s="58">
        <f t="shared" si="10"/>
        <v>0.18135319756694362</v>
      </c>
      <c r="Q37" s="58">
        <f t="shared" si="11"/>
        <v>0.40758782463928783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4828</v>
      </c>
      <c r="F5" s="164">
        <f t="shared" ref="F5:F16" si="0">E5/SUM(E$5:E$16)</f>
        <v>0.15970361549402931</v>
      </c>
      <c r="G5" s="165">
        <v>267354.49</v>
      </c>
      <c r="H5" s="166">
        <f t="shared" ref="H5:H16" si="1">G5/SUM(G$5:G$16)</f>
        <v>0.14517079501093688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183</v>
      </c>
      <c r="F6" s="168">
        <f t="shared" si="0"/>
        <v>6.0533889054282027E-3</v>
      </c>
      <c r="G6" s="169">
        <v>13059.400000000001</v>
      </c>
      <c r="H6" s="170">
        <f t="shared" si="1"/>
        <v>7.0911226527964021E-3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1519</v>
      </c>
      <c r="F7" s="168">
        <f t="shared" si="0"/>
        <v>5.0246435777843934E-2</v>
      </c>
      <c r="G7" s="169">
        <v>70223.22</v>
      </c>
      <c r="H7" s="170">
        <f t="shared" si="1"/>
        <v>3.8130501102217967E-2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321</v>
      </c>
      <c r="F8" s="168">
        <f t="shared" si="0"/>
        <v>1.061823955542324E-2</v>
      </c>
      <c r="G8" s="169">
        <v>12152.390000000003</v>
      </c>
      <c r="H8" s="170">
        <f t="shared" si="1"/>
        <v>6.5986253590989237E-3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3254</v>
      </c>
      <c r="F9" s="168">
        <f t="shared" si="0"/>
        <v>0.10763785518176706</v>
      </c>
      <c r="G9" s="169">
        <v>44521.799999999996</v>
      </c>
      <c r="H9" s="170">
        <f t="shared" si="1"/>
        <v>2.4174888932360659E-2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6223</v>
      </c>
      <c r="F10" s="168">
        <f t="shared" si="0"/>
        <v>0.20584830141245741</v>
      </c>
      <c r="G10" s="169">
        <v>666294.76</v>
      </c>
      <c r="H10" s="170">
        <f t="shared" si="1"/>
        <v>0.36179134309964789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3252</v>
      </c>
      <c r="F11" s="168">
        <f t="shared" si="0"/>
        <v>0.10757169792597003</v>
      </c>
      <c r="G11" s="169">
        <v>284485.86999999994</v>
      </c>
      <c r="H11" s="170">
        <f t="shared" si="1"/>
        <v>0.15447296178672004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1298</v>
      </c>
      <c r="F12" s="168">
        <f t="shared" si="0"/>
        <v>4.2936059012272168E-2</v>
      </c>
      <c r="G12" s="169">
        <v>143185.16999999998</v>
      </c>
      <c r="H12" s="170">
        <f t="shared" si="1"/>
        <v>7.7748105007236445E-2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266</v>
      </c>
      <c r="F13" s="168">
        <f t="shared" si="0"/>
        <v>8.7989150210049279E-3</v>
      </c>
      <c r="G13" s="169">
        <v>19981.780000000002</v>
      </c>
      <c r="H13" s="170">
        <f t="shared" si="1"/>
        <v>1.084990526373295E-2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3</v>
      </c>
      <c r="F14" s="168">
        <f t="shared" si="0"/>
        <v>9.9235883695544306E-5</v>
      </c>
      <c r="G14" s="169">
        <v>225.42</v>
      </c>
      <c r="H14" s="170">
        <f t="shared" si="1"/>
        <v>1.2240078934662885E-4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8028</v>
      </c>
      <c r="F15" s="168">
        <f t="shared" si="0"/>
        <v>0.26555522476927657</v>
      </c>
      <c r="G15" s="169">
        <v>105657.13000000002</v>
      </c>
      <c r="H15" s="170">
        <f t="shared" si="1"/>
        <v>5.7370757306802335E-2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1056</v>
      </c>
      <c r="F16" s="172">
        <f t="shared" si="0"/>
        <v>3.4931031060831598E-2</v>
      </c>
      <c r="G16" s="173">
        <v>214513.36</v>
      </c>
      <c r="H16" s="174">
        <f t="shared" si="1"/>
        <v>0.11647859368910282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1.3101008777675882E-4</v>
      </c>
      <c r="G18" s="169">
        <v>62.58</v>
      </c>
      <c r="H18" s="170">
        <f t="shared" si="3"/>
        <v>4.3654916880912694E-4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444</v>
      </c>
      <c r="F19" s="168">
        <f t="shared" si="2"/>
        <v>5.816847897288091E-2</v>
      </c>
      <c r="G19" s="169">
        <v>13294.230000000001</v>
      </c>
      <c r="H19" s="170">
        <f t="shared" si="3"/>
        <v>9.2738655424374566E-2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84</v>
      </c>
      <c r="F20" s="168">
        <f t="shared" si="2"/>
        <v>1.100484737324774E-2</v>
      </c>
      <c r="G20" s="169">
        <v>2998.0199999999995</v>
      </c>
      <c r="H20" s="170">
        <f t="shared" si="3"/>
        <v>2.0913760611587385E-2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325</v>
      </c>
      <c r="F21" s="168">
        <f t="shared" si="2"/>
        <v>4.2578278527446611E-2</v>
      </c>
      <c r="G21" s="169">
        <v>3747.0999999999995</v>
      </c>
      <c r="H21" s="170">
        <f t="shared" si="3"/>
        <v>2.6139236025002868E-2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2262</v>
      </c>
      <c r="F23" s="168">
        <f t="shared" si="2"/>
        <v>0.29634481855102845</v>
      </c>
      <c r="G23" s="169">
        <v>74980.17</v>
      </c>
      <c r="H23" s="170">
        <f t="shared" si="3"/>
        <v>0.52305098898477209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78</v>
      </c>
      <c r="F24" s="168">
        <f t="shared" si="2"/>
        <v>1.0218786846587188E-2</v>
      </c>
      <c r="G24" s="169">
        <v>2357.73</v>
      </c>
      <c r="H24" s="170">
        <f t="shared" si="3"/>
        <v>1.6447188746825551E-2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17</v>
      </c>
      <c r="F25" s="168">
        <f t="shared" si="2"/>
        <v>2.2271714922048997E-3</v>
      </c>
      <c r="G25" s="169">
        <v>688.65</v>
      </c>
      <c r="H25" s="170">
        <f t="shared" si="3"/>
        <v>4.8039243384532639E-3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1.3101008777675882E-4</v>
      </c>
      <c r="G26" s="169">
        <v>43.74</v>
      </c>
      <c r="H26" s="170">
        <f t="shared" si="3"/>
        <v>3.0512401156457676E-4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4162</v>
      </c>
      <c r="F27" s="168">
        <f t="shared" si="2"/>
        <v>0.54526398532687015</v>
      </c>
      <c r="G27" s="169">
        <v>25481.080000000005</v>
      </c>
      <c r="H27" s="170">
        <f t="shared" si="3"/>
        <v>0.17775238565610213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259</v>
      </c>
      <c r="F28" s="172">
        <f t="shared" si="2"/>
        <v>3.3931612734180529E-2</v>
      </c>
      <c r="G28" s="173">
        <v>19698.25</v>
      </c>
      <c r="H28" s="174">
        <f t="shared" si="3"/>
        <v>0.13741218703250854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127</v>
      </c>
      <c r="F29" s="176">
        <f>E29/SUM(E$29:E$39)</f>
        <v>4.0757381258023105E-2</v>
      </c>
      <c r="G29" s="177">
        <v>17038.109999999997</v>
      </c>
      <c r="H29" s="178">
        <f>G29/SUM(G$29:G$39)</f>
        <v>2.3251681491849256E-2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4</v>
      </c>
      <c r="F30" s="168">
        <f t="shared" ref="F30:F40" si="4">E30/SUM(E$29:E$39)</f>
        <v>1.2836970474967907E-3</v>
      </c>
      <c r="G30" s="169">
        <v>709.34</v>
      </c>
      <c r="H30" s="170">
        <f t="shared" ref="H30:H40" si="5">G30/SUM(G$29:G$39)</f>
        <v>9.6802683803710356E-4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170</v>
      </c>
      <c r="F31" s="168">
        <f t="shared" si="4"/>
        <v>5.4557124518613609E-2</v>
      </c>
      <c r="G31" s="169">
        <v>25479.670000000002</v>
      </c>
      <c r="H31" s="170">
        <f t="shared" si="5"/>
        <v>3.477176584476957E-2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2.8883183568677792E-3</v>
      </c>
      <c r="G32" s="169">
        <v>479.5</v>
      </c>
      <c r="H32" s="170">
        <f t="shared" si="5"/>
        <v>6.5436725524965625E-4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583</v>
      </c>
      <c r="F33" s="168">
        <f t="shared" si="4"/>
        <v>0.18709884467265725</v>
      </c>
      <c r="G33" s="169">
        <v>121240.08</v>
      </c>
      <c r="H33" s="170">
        <f t="shared" si="5"/>
        <v>0.16545472028331334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132</v>
      </c>
      <c r="F34" s="168">
        <f t="shared" si="4"/>
        <v>4.2362002567394093E-2</v>
      </c>
      <c r="G34" s="169">
        <v>8712.86</v>
      </c>
      <c r="H34" s="170">
        <f t="shared" si="5"/>
        <v>1.1890323844785234E-2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1934</v>
      </c>
      <c r="F35" s="168">
        <f t="shared" si="4"/>
        <v>0.62066752246469836</v>
      </c>
      <c r="G35" s="169">
        <v>519827.39</v>
      </c>
      <c r="H35" s="170">
        <f t="shared" si="5"/>
        <v>0.70940150656494805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27</v>
      </c>
      <c r="F36" s="168">
        <f t="shared" si="4"/>
        <v>8.6649550706033376E-3</v>
      </c>
      <c r="G36" s="169">
        <v>6572.8899999999985</v>
      </c>
      <c r="H36" s="170">
        <f t="shared" si="5"/>
        <v>8.9699353250425693E-3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26</v>
      </c>
      <c r="F37" s="168">
        <f t="shared" si="4"/>
        <v>8.3440308087291398E-3</v>
      </c>
      <c r="G37" s="169">
        <v>4763.6899999999996</v>
      </c>
      <c r="H37" s="170">
        <f t="shared" si="5"/>
        <v>6.5009442130557551E-3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81</v>
      </c>
      <c r="F38" s="168">
        <f t="shared" si="4"/>
        <v>2.5994865211810013E-2</v>
      </c>
      <c r="G38" s="169">
        <v>22309.040000000001</v>
      </c>
      <c r="H38" s="170">
        <f t="shared" si="5"/>
        <v>3.0444849368206031E-2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23</v>
      </c>
      <c r="F39" s="168">
        <f t="shared" si="4"/>
        <v>7.381258023106547E-3</v>
      </c>
      <c r="G39" s="169">
        <v>5636.37</v>
      </c>
      <c r="H39" s="184">
        <f t="shared" si="5"/>
        <v>7.6918789707434926E-3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1307</v>
      </c>
      <c r="F40" s="185">
        <f t="shared" si="4"/>
        <v>0.4194480102695764</v>
      </c>
      <c r="G40" s="169">
        <v>142986.77000000002</v>
      </c>
      <c r="H40" s="172">
        <f t="shared" si="5"/>
        <v>0.19513213810618124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3680</v>
      </c>
      <c r="F41" s="176">
        <f>E41/SUM(E$41:E$44)</f>
        <v>0.52858374030451016</v>
      </c>
      <c r="G41" s="177">
        <v>971751.90000000037</v>
      </c>
      <c r="H41" s="178">
        <f>G41/SUM(G$41:G$44)</f>
        <v>0.49371512919850619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2754</v>
      </c>
      <c r="F42" s="168">
        <f t="shared" ref="F42:F44" si="6">E42/SUM(E$41:E$44)</f>
        <v>0.39557598391266879</v>
      </c>
      <c r="G42" s="169">
        <v>802693.42000000016</v>
      </c>
      <c r="H42" s="170">
        <f t="shared" ref="H42:H44" si="7">G42/SUM(G$41:G$44)</f>
        <v>0.40782208458979158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3</v>
      </c>
      <c r="F43" s="168">
        <f t="shared" si="6"/>
        <v>4.3091065785693766E-4</v>
      </c>
      <c r="G43" s="169">
        <v>1135.8</v>
      </c>
      <c r="H43" s="170">
        <f t="shared" si="7"/>
        <v>5.7706256477981996E-4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525</v>
      </c>
      <c r="F44" s="172">
        <f t="shared" si="6"/>
        <v>7.5409365124964087E-2</v>
      </c>
      <c r="G44" s="173">
        <v>192663.00000000003</v>
      </c>
      <c r="H44" s="174">
        <f t="shared" si="7"/>
        <v>9.7885723646922398E-2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49249</v>
      </c>
      <c r="F45" s="179">
        <f>E45/E$45</f>
        <v>1</v>
      </c>
      <c r="G45" s="180">
        <f>SUM(G5:G44)</f>
        <v>4829006.1700000009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3109</v>
      </c>
      <c r="E4" s="67">
        <v>55508.91</v>
      </c>
      <c r="F4" s="67">
        <f>E4*1000/D4</f>
        <v>17854.265036989385</v>
      </c>
      <c r="G4" s="67">
        <v>50030</v>
      </c>
      <c r="H4" s="63">
        <f>F4/G4</f>
        <v>0.35687117803296792</v>
      </c>
      <c r="K4" s="14">
        <f>D4*G4</f>
        <v>155543270</v>
      </c>
      <c r="L4" s="14" t="s">
        <v>27</v>
      </c>
      <c r="M4" s="24">
        <f>G4-F4</f>
        <v>32175.734963010615</v>
      </c>
    </row>
    <row r="5" spans="1:13" s="14" customFormat="1" ht="20.100000000000001" customHeight="1" x14ac:dyDescent="0.15">
      <c r="B5" s="238" t="s">
        <v>28</v>
      </c>
      <c r="C5" s="239"/>
      <c r="D5" s="64">
        <v>3063</v>
      </c>
      <c r="E5" s="68">
        <v>87842.64</v>
      </c>
      <c r="F5" s="68">
        <f t="shared" ref="F5:F13" si="0">E5*1000/D5</f>
        <v>28678.628795298726</v>
      </c>
      <c r="G5" s="68">
        <v>104730</v>
      </c>
      <c r="H5" s="65">
        <f t="shared" ref="H5:H10" si="1">F5/G5</f>
        <v>0.27383394247396853</v>
      </c>
      <c r="K5" s="14">
        <f t="shared" ref="K5:K10" si="2">D5*G5</f>
        <v>320787990</v>
      </c>
      <c r="L5" s="14" t="s">
        <v>28</v>
      </c>
      <c r="M5" s="24">
        <f t="shared" ref="M5:M10" si="3">G5-F5</f>
        <v>76051.371204701281</v>
      </c>
    </row>
    <row r="6" spans="1:13" s="14" customFormat="1" ht="20.100000000000001" customHeight="1" x14ac:dyDescent="0.15">
      <c r="B6" s="238" t="s">
        <v>29</v>
      </c>
      <c r="C6" s="239"/>
      <c r="D6" s="64">
        <v>6146</v>
      </c>
      <c r="E6" s="68">
        <v>551915.65</v>
      </c>
      <c r="F6" s="68">
        <f t="shared" si="0"/>
        <v>89800.789131142199</v>
      </c>
      <c r="G6" s="68">
        <v>166920</v>
      </c>
      <c r="H6" s="65">
        <f t="shared" si="1"/>
        <v>0.53798699455512944</v>
      </c>
      <c r="K6" s="14">
        <f t="shared" si="2"/>
        <v>1025890320</v>
      </c>
      <c r="L6" s="14" t="s">
        <v>29</v>
      </c>
      <c r="M6" s="24">
        <f t="shared" si="3"/>
        <v>77119.210868857801</v>
      </c>
    </row>
    <row r="7" spans="1:13" s="14" customFormat="1" ht="20.100000000000001" customHeight="1" x14ac:dyDescent="0.15">
      <c r="B7" s="238" t="s">
        <v>30</v>
      </c>
      <c r="C7" s="239"/>
      <c r="D7" s="64">
        <v>3597</v>
      </c>
      <c r="E7" s="68">
        <v>402275.55</v>
      </c>
      <c r="F7" s="68">
        <f t="shared" si="0"/>
        <v>111836.40533778149</v>
      </c>
      <c r="G7" s="68">
        <v>196160</v>
      </c>
      <c r="H7" s="65">
        <f t="shared" si="1"/>
        <v>0.57012849376927754</v>
      </c>
      <c r="K7" s="14">
        <f t="shared" si="2"/>
        <v>705587520</v>
      </c>
      <c r="L7" s="14" t="s">
        <v>30</v>
      </c>
      <c r="M7" s="24">
        <f t="shared" si="3"/>
        <v>84323.594662218515</v>
      </c>
    </row>
    <row r="8" spans="1:13" s="14" customFormat="1" ht="20.100000000000001" customHeight="1" x14ac:dyDescent="0.15">
      <c r="B8" s="238" t="s">
        <v>31</v>
      </c>
      <c r="C8" s="239"/>
      <c r="D8" s="64">
        <v>2228</v>
      </c>
      <c r="E8" s="68">
        <v>329300.25</v>
      </c>
      <c r="F8" s="68">
        <f t="shared" si="0"/>
        <v>147800.83034111312</v>
      </c>
      <c r="G8" s="68">
        <v>269310</v>
      </c>
      <c r="H8" s="65">
        <f t="shared" si="1"/>
        <v>0.548813004868416</v>
      </c>
      <c r="K8" s="14">
        <f t="shared" si="2"/>
        <v>600022680</v>
      </c>
      <c r="L8" s="14" t="s">
        <v>31</v>
      </c>
      <c r="M8" s="24">
        <f t="shared" si="3"/>
        <v>121509.16965888688</v>
      </c>
    </row>
    <row r="9" spans="1:13" s="14" customFormat="1" ht="20.100000000000001" customHeight="1" x14ac:dyDescent="0.15">
      <c r="B9" s="238" t="s">
        <v>32</v>
      </c>
      <c r="C9" s="239"/>
      <c r="D9" s="64">
        <v>2074</v>
      </c>
      <c r="E9" s="68">
        <v>364789.05999999994</v>
      </c>
      <c r="F9" s="68">
        <f t="shared" si="0"/>
        <v>175886.72131147538</v>
      </c>
      <c r="G9" s="68">
        <v>308060</v>
      </c>
      <c r="H9" s="65">
        <f t="shared" si="1"/>
        <v>0.57094955953864635</v>
      </c>
      <c r="K9" s="14">
        <f t="shared" si="2"/>
        <v>638916440</v>
      </c>
      <c r="L9" s="14" t="s">
        <v>32</v>
      </c>
      <c r="M9" s="24">
        <f t="shared" si="3"/>
        <v>132173.27868852462</v>
      </c>
    </row>
    <row r="10" spans="1:13" s="14" customFormat="1" ht="20.100000000000001" customHeight="1" x14ac:dyDescent="0.15">
      <c r="B10" s="240" t="s">
        <v>33</v>
      </c>
      <c r="C10" s="241"/>
      <c r="D10" s="72">
        <v>971</v>
      </c>
      <c r="E10" s="73">
        <v>193374.28000000006</v>
      </c>
      <c r="F10" s="73">
        <f t="shared" si="0"/>
        <v>199149.61894953661</v>
      </c>
      <c r="G10" s="73">
        <v>360650</v>
      </c>
      <c r="H10" s="75">
        <f t="shared" si="1"/>
        <v>0.55219636475679079</v>
      </c>
      <c r="K10" s="14">
        <f t="shared" si="2"/>
        <v>350191150</v>
      </c>
      <c r="L10" s="14" t="s">
        <v>33</v>
      </c>
      <c r="M10" s="24">
        <f t="shared" si="3"/>
        <v>161500.38105046339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6172</v>
      </c>
      <c r="E11" s="67">
        <f>SUM(E4:E5)</f>
        <v>143351.54999999999</v>
      </c>
      <c r="F11" s="67">
        <f t="shared" si="0"/>
        <v>23226.109850939727</v>
      </c>
      <c r="G11" s="82"/>
      <c r="H11" s="63">
        <f>SUM(E4:E5)*1000/SUM(K4:K5)</f>
        <v>0.30094928054900283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15016</v>
      </c>
      <c r="E12" s="78">
        <f>SUM(E6:E10)</f>
        <v>1841654.7899999998</v>
      </c>
      <c r="F12" s="69">
        <f t="shared" si="0"/>
        <v>122646.16342567926</v>
      </c>
      <c r="G12" s="83"/>
      <c r="H12" s="70">
        <f>SUM(E6:E10)*1000/SUM(K6:K10)</f>
        <v>0.55461371200469656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21188</v>
      </c>
      <c r="E13" s="79">
        <f>SUM(E11:E12)</f>
        <v>1985006.3399999999</v>
      </c>
      <c r="F13" s="74">
        <f t="shared" si="0"/>
        <v>93685.404002265423</v>
      </c>
      <c r="G13" s="77"/>
      <c r="H13" s="76">
        <f>SUM(E4:E10)*1000/SUM(K4:K10)</f>
        <v>0.52279116060786612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2019-08-30T07:32:12Z</dcterms:modified>
</cp:coreProperties>
</file>