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月次統計報告\2018年10月報告書\"/>
    </mc:Choice>
  </mc:AlternateContent>
  <bookViews>
    <workbookView xWindow="-915" yWindow="5130" windowWidth="15480" windowHeight="6480"/>
  </bookViews>
  <sheets>
    <sheet name="10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'10月状況（表紙）'!$A$1:$L$45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'認定者数（2-1.2）'!$A$1:$L$45</definedName>
  </definedNames>
  <calcPr calcId="152511"/>
</workbook>
</file>

<file path=xl/calcChain.xml><?xml version="1.0" encoding="utf-8"?>
<calcChain xmlns="http://schemas.openxmlformats.org/spreadsheetml/2006/main">
  <c r="H12" i="12" l="1"/>
  <c r="F12" i="12"/>
  <c r="H43" i="12" l="1"/>
  <c r="F43" i="12"/>
  <c r="H40" i="12"/>
  <c r="H38" i="12"/>
  <c r="F40" i="12"/>
  <c r="F38" i="12"/>
  <c r="H26" i="12"/>
  <c r="F26" i="12"/>
  <c r="H14" i="12"/>
  <c r="F14" i="12"/>
  <c r="K6" i="10" l="1"/>
  <c r="G45" i="12" l="1"/>
  <c r="K4" i="13" l="1"/>
  <c r="H44" i="12"/>
  <c r="H42" i="12"/>
  <c r="H41" i="12"/>
  <c r="F44" i="12"/>
  <c r="F42" i="12"/>
  <c r="F41" i="12"/>
  <c r="H39" i="12"/>
  <c r="H37" i="12"/>
  <c r="H36" i="12"/>
  <c r="H35" i="12"/>
  <c r="H34" i="12"/>
  <c r="H33" i="12"/>
  <c r="H32" i="12"/>
  <c r="H31" i="12"/>
  <c r="H30" i="12"/>
  <c r="H29" i="12"/>
  <c r="F39" i="12"/>
  <c r="F37" i="12"/>
  <c r="F36" i="12"/>
  <c r="F35" i="12"/>
  <c r="F34" i="12"/>
  <c r="F33" i="12"/>
  <c r="F32" i="12"/>
  <c r="F31" i="12"/>
  <c r="F30" i="12"/>
  <c r="F29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5" i="12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K4" i="10" l="1"/>
  <c r="K9" i="10" l="1"/>
  <c r="G5" i="9"/>
  <c r="F5" i="9"/>
  <c r="E5" i="9"/>
  <c r="C5" i="9"/>
  <c r="D13" i="9"/>
  <c r="H13" i="9" s="1"/>
  <c r="D12" i="9"/>
  <c r="D11" i="9"/>
  <c r="D10" i="9"/>
  <c r="D9" i="9"/>
  <c r="D8" i="9"/>
  <c r="D7" i="9"/>
  <c r="D6" i="9"/>
  <c r="H7" i="9" l="1"/>
  <c r="L25" i="10"/>
  <c r="J7" i="9"/>
  <c r="H11" i="9"/>
  <c r="L29" i="10"/>
  <c r="J11" i="9"/>
  <c r="H8" i="9"/>
  <c r="L26" i="10"/>
  <c r="J8" i="9"/>
  <c r="H12" i="9"/>
  <c r="L30" i="10"/>
  <c r="J12" i="9"/>
  <c r="H9" i="9"/>
  <c r="L27" i="10"/>
  <c r="J9" i="9"/>
  <c r="L31" i="10"/>
  <c r="J13" i="9"/>
  <c r="H6" i="9"/>
  <c r="L24" i="10"/>
  <c r="J6" i="9"/>
  <c r="H10" i="9"/>
  <c r="L28" i="10"/>
  <c r="J10" i="9"/>
  <c r="L5" i="9"/>
  <c r="K5" i="9"/>
  <c r="D5" i="9"/>
  <c r="L6" i="10" s="1"/>
  <c r="H5" i="9" l="1"/>
  <c r="L32" i="10"/>
  <c r="L7" i="10"/>
  <c r="L5" i="10"/>
  <c r="L4" i="10"/>
  <c r="J5" i="9"/>
</calcChain>
</file>

<file path=xl/sharedStrings.xml><?xml version="1.0" encoding="utf-8"?>
<sst xmlns="http://schemas.openxmlformats.org/spreadsheetml/2006/main" count="208" uniqueCount="154">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</sst>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0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6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2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60210</c:v>
                </c:pt>
                <c:pt idx="1">
                  <c:v>29250</c:v>
                </c:pt>
                <c:pt idx="2">
                  <c:v>15587</c:v>
                </c:pt>
                <c:pt idx="3">
                  <c:v>10161</c:v>
                </c:pt>
                <c:pt idx="4">
                  <c:v>14216</c:v>
                </c:pt>
                <c:pt idx="5">
                  <c:v>32334</c:v>
                </c:pt>
                <c:pt idx="6">
                  <c:v>41951</c:v>
                </c:pt>
                <c:pt idx="7">
                  <c:v>17853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23958</c:v>
                </c:pt>
                <c:pt idx="1">
                  <c:v>15068</c:v>
                </c:pt>
                <c:pt idx="2">
                  <c:v>9301</c:v>
                </c:pt>
                <c:pt idx="3">
                  <c:v>4960</c:v>
                </c:pt>
                <c:pt idx="4">
                  <c:v>6889</c:v>
                </c:pt>
                <c:pt idx="5">
                  <c:v>15120</c:v>
                </c:pt>
                <c:pt idx="6">
                  <c:v>24503</c:v>
                </c:pt>
                <c:pt idx="7">
                  <c:v>9641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19694</c:v>
                </c:pt>
                <c:pt idx="1">
                  <c:v>15079</c:v>
                </c:pt>
                <c:pt idx="2">
                  <c:v>9362</c:v>
                </c:pt>
                <c:pt idx="3">
                  <c:v>4600</c:v>
                </c:pt>
                <c:pt idx="4">
                  <c:v>7276</c:v>
                </c:pt>
                <c:pt idx="5">
                  <c:v>15888</c:v>
                </c:pt>
                <c:pt idx="6">
                  <c:v>24611</c:v>
                </c:pt>
                <c:pt idx="7">
                  <c:v>10763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8747384"/>
        <c:axId val="448743072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0.2350103636706237</c:v>
                </c:pt>
                <c:pt idx="1">
                  <c:v>0.32090735871752019</c:v>
                </c:pt>
                <c:pt idx="2">
                  <c:v>0.35745341020091553</c:v>
                </c:pt>
                <c:pt idx="3">
                  <c:v>0.30027954895247666</c:v>
                </c:pt>
                <c:pt idx="4">
                  <c:v>0.31091551614390134</c:v>
                </c:pt>
                <c:pt idx="5">
                  <c:v>0.30783282041099969</c:v>
                </c:pt>
                <c:pt idx="6">
                  <c:v>0.34906646008201792</c:v>
                </c:pt>
                <c:pt idx="7">
                  <c:v>0.34605925951052391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740328"/>
        <c:axId val="448742680"/>
      </c:lineChart>
      <c:catAx>
        <c:axId val="448747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48743072"/>
        <c:crosses val="autoZero"/>
        <c:auto val="1"/>
        <c:lblAlgn val="ctr"/>
        <c:lblOffset val="100"/>
        <c:noMultiLvlLbl val="0"/>
      </c:catAx>
      <c:valAx>
        <c:axId val="44874307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448747384"/>
        <c:crosses val="autoZero"/>
        <c:crossBetween val="between"/>
      </c:valAx>
      <c:valAx>
        <c:axId val="44874268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448740328"/>
        <c:crosses val="max"/>
        <c:crossBetween val="between"/>
      </c:valAx>
      <c:catAx>
        <c:axId val="448740328"/>
        <c:scaling>
          <c:orientation val="minMax"/>
        </c:scaling>
        <c:delete val="1"/>
        <c:axPos val="b"/>
        <c:majorTickMark val="out"/>
        <c:minorTickMark val="none"/>
        <c:tickLblPos val="nextTo"/>
        <c:crossAx val="44874268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3692</c:v>
                </c:pt>
                <c:pt idx="1">
                  <c:v>2729</c:v>
                </c:pt>
                <c:pt idx="2">
                  <c:v>45</c:v>
                </c:pt>
                <c:pt idx="3">
                  <c:v>486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1003209.0100000004</c:v>
                </c:pt>
                <c:pt idx="1">
                  <c:v>822921.38000000012</c:v>
                </c:pt>
                <c:pt idx="2">
                  <c:v>18871.53</c:v>
                </c:pt>
                <c:pt idx="3">
                  <c:v>184184.75000000003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17823.060000000001</c:v>
                </c:pt>
                <c:pt idx="1">
                  <c:v>456.04</c:v>
                </c:pt>
                <c:pt idx="2">
                  <c:v>25785.960000000006</c:v>
                </c:pt>
                <c:pt idx="3">
                  <c:v>521.87</c:v>
                </c:pt>
                <c:pt idx="4">
                  <c:v>119781.04000000002</c:v>
                </c:pt>
                <c:pt idx="5">
                  <c:v>8979.8099999999977</c:v>
                </c:pt>
                <c:pt idx="6">
                  <c:v>535472.94999999984</c:v>
                </c:pt>
                <c:pt idx="7">
                  <c:v>6657.23</c:v>
                </c:pt>
                <c:pt idx="8">
                  <c:v>5131.18</c:v>
                </c:pt>
                <c:pt idx="9">
                  <c:v>23264.83</c:v>
                </c:pt>
                <c:pt idx="10">
                  <c:v>5481.33</c:v>
                </c:pt>
                <c:pt idx="11">
                  <c:v>150398.26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005168"/>
        <c:axId val="45000360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128</c:v>
                </c:pt>
                <c:pt idx="1">
                  <c:v>3</c:v>
                </c:pt>
                <c:pt idx="2">
                  <c:v>172</c:v>
                </c:pt>
                <c:pt idx="3">
                  <c:v>10</c:v>
                </c:pt>
                <c:pt idx="4">
                  <c:v>577</c:v>
                </c:pt>
                <c:pt idx="5">
                  <c:v>137</c:v>
                </c:pt>
                <c:pt idx="6">
                  <c:v>1940</c:v>
                </c:pt>
                <c:pt idx="7">
                  <c:v>27</c:v>
                </c:pt>
                <c:pt idx="8">
                  <c:v>25</c:v>
                </c:pt>
                <c:pt idx="9">
                  <c:v>81</c:v>
                </c:pt>
                <c:pt idx="10">
                  <c:v>23</c:v>
                </c:pt>
                <c:pt idx="11">
                  <c:v>1312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009872"/>
        <c:axId val="450010656"/>
      </c:lineChart>
      <c:catAx>
        <c:axId val="450009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450010656"/>
        <c:crosses val="autoZero"/>
        <c:auto val="1"/>
        <c:lblAlgn val="ctr"/>
        <c:lblOffset val="100"/>
        <c:noMultiLvlLbl val="0"/>
      </c:catAx>
      <c:valAx>
        <c:axId val="4500106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450009872"/>
        <c:crosses val="autoZero"/>
        <c:crossBetween val="between"/>
      </c:valAx>
      <c:valAx>
        <c:axId val="45000360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450005168"/>
        <c:crosses val="max"/>
        <c:crossBetween val="between"/>
      </c:valAx>
      <c:catAx>
        <c:axId val="450005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00036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18129.499839692209</c:v>
                </c:pt>
                <c:pt idx="1">
                  <c:v>29035.155239327305</c:v>
                </c:pt>
                <c:pt idx="2">
                  <c:v>94829.246531139084</c:v>
                </c:pt>
                <c:pt idx="3">
                  <c:v>116306.8979703785</c:v>
                </c:pt>
                <c:pt idx="4">
                  <c:v>153240.78396436526</c:v>
                </c:pt>
                <c:pt idx="5">
                  <c:v>182717.51674641145</c:v>
                </c:pt>
                <c:pt idx="6">
                  <c:v>203801.66833166839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741896"/>
        <c:axId val="448741112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3119</c:v>
                </c:pt>
                <c:pt idx="1">
                  <c:v>3092</c:v>
                </c:pt>
                <c:pt idx="2">
                  <c:v>6198</c:v>
                </c:pt>
                <c:pt idx="3">
                  <c:v>3646</c:v>
                </c:pt>
                <c:pt idx="4">
                  <c:v>2245</c:v>
                </c:pt>
                <c:pt idx="5">
                  <c:v>2090</c:v>
                </c:pt>
                <c:pt idx="6">
                  <c:v>1001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745816"/>
        <c:axId val="448747776"/>
      </c:lineChart>
      <c:catAx>
        <c:axId val="448745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8747776"/>
        <c:crosses val="autoZero"/>
        <c:auto val="1"/>
        <c:lblAlgn val="ctr"/>
        <c:lblOffset val="100"/>
        <c:noMultiLvlLbl val="0"/>
      </c:catAx>
      <c:valAx>
        <c:axId val="44874777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48745816"/>
        <c:crosses val="autoZero"/>
        <c:crossBetween val="between"/>
      </c:valAx>
      <c:valAx>
        <c:axId val="448741112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448741896"/>
        <c:crosses val="max"/>
        <c:crossBetween val="between"/>
      </c:valAx>
      <c:catAx>
        <c:axId val="448741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874111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578088"/>
        <c:axId val="450578872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18129.499839692209</c:v>
                </c:pt>
                <c:pt idx="1">
                  <c:v>29035.155239327305</c:v>
                </c:pt>
                <c:pt idx="2">
                  <c:v>94829.246531139084</c:v>
                </c:pt>
                <c:pt idx="3">
                  <c:v>116306.8979703785</c:v>
                </c:pt>
                <c:pt idx="4">
                  <c:v>153240.78396436526</c:v>
                </c:pt>
                <c:pt idx="5">
                  <c:v>182717.51674641145</c:v>
                </c:pt>
                <c:pt idx="6">
                  <c:v>203801.66833166839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579264"/>
        <c:axId val="450580440"/>
      </c:barChart>
      <c:catAx>
        <c:axId val="450578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0578872"/>
        <c:crosses val="autoZero"/>
        <c:auto val="1"/>
        <c:lblAlgn val="ctr"/>
        <c:lblOffset val="100"/>
        <c:noMultiLvlLbl val="0"/>
      </c:catAx>
      <c:valAx>
        <c:axId val="45057887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50578088"/>
        <c:crosses val="autoZero"/>
        <c:crossBetween val="between"/>
      </c:valAx>
      <c:valAx>
        <c:axId val="450580440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450579264"/>
        <c:crosses val="max"/>
        <c:crossBetween val="between"/>
      </c:valAx>
      <c:catAx>
        <c:axId val="450579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0580440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7727</c:v>
                </c:pt>
                <c:pt idx="1">
                  <c:v>5230</c:v>
                </c:pt>
                <c:pt idx="2">
                  <c:v>8572</c:v>
                </c:pt>
                <c:pt idx="3">
                  <c:v>5175</c:v>
                </c:pt>
                <c:pt idx="4">
                  <c:v>4259</c:v>
                </c:pt>
                <c:pt idx="5">
                  <c:v>5343</c:v>
                </c:pt>
                <c:pt idx="6">
                  <c:v>3233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1037</c:v>
                </c:pt>
                <c:pt idx="1">
                  <c:v>777</c:v>
                </c:pt>
                <c:pt idx="2">
                  <c:v>841</c:v>
                </c:pt>
                <c:pt idx="3">
                  <c:v>624</c:v>
                </c:pt>
                <c:pt idx="4">
                  <c:v>488</c:v>
                </c:pt>
                <c:pt idx="5">
                  <c:v>526</c:v>
                </c:pt>
                <c:pt idx="6">
                  <c:v>346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'認定者数（2-1.2）'!$D$7:$J$7</c:f>
              <c:numCache>
                <c:formatCode>#,##0_);[Red]\(#,##0\)</c:formatCode>
                <c:ptCount val="7"/>
                <c:pt idx="0">
                  <c:v>3289</c:v>
                </c:pt>
                <c:pt idx="1">
                  <c:v>2424</c:v>
                </c:pt>
                <c:pt idx="2">
                  <c:v>4646</c:v>
                </c:pt>
                <c:pt idx="3">
                  <c:v>2890</c:v>
                </c:pt>
                <c:pt idx="4">
                  <c:v>2526</c:v>
                </c:pt>
                <c:pt idx="5">
                  <c:v>3398</c:v>
                </c:pt>
                <c:pt idx="6">
                  <c:v>1998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'認定者数（2-1.2）'!$D$24:$D$31</c:f>
              <c:numCache>
                <c:formatCode>#,##0_);[Red]\(#,##0\)</c:formatCode>
                <c:ptCount val="8"/>
                <c:pt idx="0">
                  <c:v>1317</c:v>
                </c:pt>
                <c:pt idx="1">
                  <c:v>1183</c:v>
                </c:pt>
                <c:pt idx="2">
                  <c:v>822</c:v>
                </c:pt>
                <c:pt idx="3">
                  <c:v>270</c:v>
                </c:pt>
                <c:pt idx="4">
                  <c:v>392</c:v>
                </c:pt>
                <c:pt idx="5">
                  <c:v>798</c:v>
                </c:pt>
                <c:pt idx="6">
                  <c:v>2415</c:v>
                </c:pt>
                <c:pt idx="7">
                  <c:v>530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'認定者数（2-1.2）'!$E$24:$E$31</c:f>
              <c:numCache>
                <c:formatCode>#,##0_);[Red]\(#,##0\)</c:formatCode>
                <c:ptCount val="8"/>
                <c:pt idx="0">
                  <c:v>820</c:v>
                </c:pt>
                <c:pt idx="1">
                  <c:v>916</c:v>
                </c:pt>
                <c:pt idx="2">
                  <c:v>463</c:v>
                </c:pt>
                <c:pt idx="3">
                  <c:v>156</c:v>
                </c:pt>
                <c:pt idx="4">
                  <c:v>259</c:v>
                </c:pt>
                <c:pt idx="5">
                  <c:v>668</c:v>
                </c:pt>
                <c:pt idx="6">
                  <c:v>1537</c:v>
                </c:pt>
                <c:pt idx="7">
                  <c:v>411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'認定者数（2-1.2）'!$F$24:$F$31</c:f>
              <c:numCache>
                <c:formatCode>#,##0_);[Red]\(#,##0\)</c:formatCode>
                <c:ptCount val="8"/>
                <c:pt idx="0">
                  <c:v>1171</c:v>
                </c:pt>
                <c:pt idx="1">
                  <c:v>1193</c:v>
                </c:pt>
                <c:pt idx="2">
                  <c:v>874</c:v>
                </c:pt>
                <c:pt idx="3">
                  <c:v>364</c:v>
                </c:pt>
                <c:pt idx="4">
                  <c:v>530</c:v>
                </c:pt>
                <c:pt idx="5">
                  <c:v>1385</c:v>
                </c:pt>
                <c:pt idx="6">
                  <c:v>2300</c:v>
                </c:pt>
                <c:pt idx="7">
                  <c:v>755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'認定者数（2-1.2）'!$G$24:$G$31</c:f>
              <c:numCache>
                <c:formatCode>#,##0_);[Red]\(#,##0\)</c:formatCode>
                <c:ptCount val="8"/>
                <c:pt idx="0">
                  <c:v>806</c:v>
                </c:pt>
                <c:pt idx="1">
                  <c:v>684</c:v>
                </c:pt>
                <c:pt idx="2">
                  <c:v>540</c:v>
                </c:pt>
                <c:pt idx="3">
                  <c:v>183</c:v>
                </c:pt>
                <c:pt idx="4">
                  <c:v>313</c:v>
                </c:pt>
                <c:pt idx="5">
                  <c:v>662</c:v>
                </c:pt>
                <c:pt idx="6">
                  <c:v>1564</c:v>
                </c:pt>
                <c:pt idx="7">
                  <c:v>423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'認定者数（2-1.2）'!$H$24:$H$31</c:f>
              <c:numCache>
                <c:formatCode>#,##0_);[Red]\(#,##0\)</c:formatCode>
                <c:ptCount val="8"/>
                <c:pt idx="0">
                  <c:v>649</c:v>
                </c:pt>
                <c:pt idx="1">
                  <c:v>563</c:v>
                </c:pt>
                <c:pt idx="2">
                  <c:v>413</c:v>
                </c:pt>
                <c:pt idx="3">
                  <c:v>186</c:v>
                </c:pt>
                <c:pt idx="4">
                  <c:v>264</c:v>
                </c:pt>
                <c:pt idx="5">
                  <c:v>640</c:v>
                </c:pt>
                <c:pt idx="6">
                  <c:v>1208</c:v>
                </c:pt>
                <c:pt idx="7">
                  <c:v>336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'認定者数（2-1.2）'!$I$24:$I$31</c:f>
              <c:numCache>
                <c:formatCode>#,##0_);[Red]\(#,##0\)</c:formatCode>
                <c:ptCount val="8"/>
                <c:pt idx="0">
                  <c:v>898</c:v>
                </c:pt>
                <c:pt idx="1">
                  <c:v>646</c:v>
                </c:pt>
                <c:pt idx="2">
                  <c:v>506</c:v>
                </c:pt>
                <c:pt idx="3">
                  <c:v>212</c:v>
                </c:pt>
                <c:pt idx="4">
                  <c:v>384</c:v>
                </c:pt>
                <c:pt idx="5">
                  <c:v>752</c:v>
                </c:pt>
                <c:pt idx="6">
                  <c:v>1422</c:v>
                </c:pt>
                <c:pt idx="7">
                  <c:v>523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'認定者数（2-1.2）'!$J$24:$J$31</c:f>
              <c:numCache>
                <c:formatCode>#,##0_);[Red]\(#,##0\)</c:formatCode>
                <c:ptCount val="8"/>
                <c:pt idx="0">
                  <c:v>570</c:v>
                </c:pt>
                <c:pt idx="1">
                  <c:v>443</c:v>
                </c:pt>
                <c:pt idx="2">
                  <c:v>297</c:v>
                </c:pt>
                <c:pt idx="3">
                  <c:v>149</c:v>
                </c:pt>
                <c:pt idx="4">
                  <c:v>191</c:v>
                </c:pt>
                <c:pt idx="5">
                  <c:v>406</c:v>
                </c:pt>
                <c:pt idx="6">
                  <c:v>821</c:v>
                </c:pt>
                <c:pt idx="7">
                  <c:v>356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8743856"/>
        <c:axId val="448741504"/>
      </c:barChart>
      <c:lineChart>
        <c:grouping val="standard"/>
        <c:varyColors val="0"/>
        <c:ser>
          <c:idx val="7"/>
          <c:order val="7"/>
          <c:tx>
            <c:strRef>
              <c:f>'認定者数（2-1.2）'!$L$23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'認定者数（2-1.2）'!$L$24:$L$31</c:f>
              <c:numCache>
                <c:formatCode>0.0%</c:formatCode>
                <c:ptCount val="8"/>
                <c:pt idx="0">
                  <c:v>0.14274260056812976</c:v>
                </c:pt>
                <c:pt idx="1">
                  <c:v>0.18668524231266792</c:v>
                </c:pt>
                <c:pt idx="2">
                  <c:v>0.20977334833628034</c:v>
                </c:pt>
                <c:pt idx="3">
                  <c:v>0.15899581589958159</c:v>
                </c:pt>
                <c:pt idx="4">
                  <c:v>0.16470172961524884</c:v>
                </c:pt>
                <c:pt idx="5">
                  <c:v>0.17127837977296181</c:v>
                </c:pt>
                <c:pt idx="6">
                  <c:v>0.22940505762104491</c:v>
                </c:pt>
                <c:pt idx="7">
                  <c:v>0.16339933346402666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742288"/>
        <c:axId val="448746208"/>
      </c:lineChart>
      <c:catAx>
        <c:axId val="448743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448741504"/>
        <c:crosses val="autoZero"/>
        <c:auto val="1"/>
        <c:lblAlgn val="ctr"/>
        <c:lblOffset val="100"/>
        <c:noMultiLvlLbl val="0"/>
      </c:catAx>
      <c:valAx>
        <c:axId val="44874150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48743856"/>
        <c:crosses val="autoZero"/>
        <c:crossBetween val="between"/>
      </c:valAx>
      <c:valAx>
        <c:axId val="44874620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448742288"/>
        <c:crosses val="max"/>
        <c:crossBetween val="between"/>
      </c:valAx>
      <c:catAx>
        <c:axId val="448742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874620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0.62056318031235214</c:v>
                </c:pt>
                <c:pt idx="1">
                  <c:v>0.61960999725350174</c:v>
                </c:pt>
                <c:pt idx="2">
                  <c:v>0.58978516416700444</c:v>
                </c:pt>
                <c:pt idx="3">
                  <c:v>0.61851257356875333</c:v>
                </c:pt>
                <c:pt idx="4">
                  <c:v>0.6172671651937458</c:v>
                </c:pt>
                <c:pt idx="5">
                  <c:v>0.6302950387341355</c:v>
                </c:pt>
                <c:pt idx="6">
                  <c:v>0.62717570374614995</c:v>
                </c:pt>
                <c:pt idx="7">
                  <c:v>0.58689591078066916</c:v>
                </c:pt>
                <c:pt idx="8">
                  <c:v>0.61723314127401574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0.17901088499763371</c:v>
                </c:pt>
                <c:pt idx="1">
                  <c:v>0.18689920351551773</c:v>
                </c:pt>
                <c:pt idx="2">
                  <c:v>0.17186866639643292</c:v>
                </c:pt>
                <c:pt idx="3">
                  <c:v>0.15623327982878546</c:v>
                </c:pt>
                <c:pt idx="4">
                  <c:v>0.14140040788579197</c:v>
                </c:pt>
                <c:pt idx="5">
                  <c:v>0.10499423108620405</c:v>
                </c:pt>
                <c:pt idx="6">
                  <c:v>0.13817061815056228</c:v>
                </c:pt>
                <c:pt idx="7">
                  <c:v>0.15868959107806691</c:v>
                </c:pt>
                <c:pt idx="8">
                  <c:v>0.15416273513882475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6.9096071935636535E-2</c:v>
                </c:pt>
                <c:pt idx="1">
                  <c:v>6.7289206262015927E-2</c:v>
                </c:pt>
                <c:pt idx="2">
                  <c:v>0.10417511147142278</c:v>
                </c:pt>
                <c:pt idx="3">
                  <c:v>4.2803638309256285E-2</c:v>
                </c:pt>
                <c:pt idx="4">
                  <c:v>0.10740992522093813</c:v>
                </c:pt>
                <c:pt idx="5">
                  <c:v>0.10219218724245921</c:v>
                </c:pt>
                <c:pt idx="6">
                  <c:v>0.10959100350977724</c:v>
                </c:pt>
                <c:pt idx="7">
                  <c:v>6.9934944237918212E-2</c:v>
                </c:pt>
                <c:pt idx="8">
                  <c:v>8.9036558189958037E-2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0.13132986275437766</c:v>
                </c:pt>
                <c:pt idx="1">
                  <c:v>0.12620159296896458</c:v>
                </c:pt>
                <c:pt idx="2">
                  <c:v>0.13417105796513984</c:v>
                </c:pt>
                <c:pt idx="3">
                  <c:v>0.18245050829320492</c:v>
                </c:pt>
                <c:pt idx="4">
                  <c:v>0.13392250169952413</c:v>
                </c:pt>
                <c:pt idx="5">
                  <c:v>0.16251854293720125</c:v>
                </c:pt>
                <c:pt idx="6">
                  <c:v>0.1250626745935105</c:v>
                </c:pt>
                <c:pt idx="7">
                  <c:v>0.18447955390334572</c:v>
                </c:pt>
                <c:pt idx="8">
                  <c:v>0.13956756539720142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8744640"/>
        <c:axId val="448745032"/>
      </c:barChart>
      <c:catAx>
        <c:axId val="44874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448745032"/>
        <c:crosses val="autoZero"/>
        <c:auto val="1"/>
        <c:lblAlgn val="ctr"/>
        <c:lblOffset val="100"/>
        <c:noMultiLvlLbl val="0"/>
      </c:catAx>
      <c:valAx>
        <c:axId val="44874503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44874464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0.37462644471227208</c:v>
                </c:pt>
                <c:pt idx="1">
                  <c:v>0.42181503332322101</c:v>
                </c:pt>
                <c:pt idx="2">
                  <c:v>0.36433732618023285</c:v>
                </c:pt>
                <c:pt idx="3">
                  <c:v>0.38152580895458554</c:v>
                </c:pt>
                <c:pt idx="4">
                  <c:v>0.39570866246105363</c:v>
                </c:pt>
                <c:pt idx="5">
                  <c:v>0.37404332679395325</c:v>
                </c:pt>
                <c:pt idx="6">
                  <c:v>0.39801870946128659</c:v>
                </c:pt>
                <c:pt idx="7">
                  <c:v>0.36750954908765354</c:v>
                </c:pt>
                <c:pt idx="8">
                  <c:v>0.38702278886854663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3.8161170542984429E-2</c:v>
                </c:pt>
                <c:pt idx="1">
                  <c:v>3.7335390481441626E-2</c:v>
                </c:pt>
                <c:pt idx="2">
                  <c:v>3.03025593552586E-2</c:v>
                </c:pt>
                <c:pt idx="3">
                  <c:v>2.6608134645745022E-2</c:v>
                </c:pt>
                <c:pt idx="4">
                  <c:v>2.8081175190341555E-2</c:v>
                </c:pt>
                <c:pt idx="5">
                  <c:v>1.983983006602013E-2</c:v>
                </c:pt>
                <c:pt idx="6">
                  <c:v>2.5465973015179118E-2</c:v>
                </c:pt>
                <c:pt idx="7">
                  <c:v>2.7446394604274518E-2</c:v>
                </c:pt>
                <c:pt idx="8">
                  <c:v>2.9171780051509461E-2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0.14775056342281953</c:v>
                </c:pt>
                <c:pt idx="1">
                  <c:v>0.14400218931092032</c:v>
                </c:pt>
                <c:pt idx="2">
                  <c:v>0.21770390814403243</c:v>
                </c:pt>
                <c:pt idx="3">
                  <c:v>8.264284372319039E-2</c:v>
                </c:pt>
                <c:pt idx="4">
                  <c:v>0.20039050097855154</c:v>
                </c:pt>
                <c:pt idx="5">
                  <c:v>0.19163800652208854</c:v>
                </c:pt>
                <c:pt idx="6">
                  <c:v>0.22415040774677125</c:v>
                </c:pt>
                <c:pt idx="7">
                  <c:v>0.11951748256851966</c:v>
                </c:pt>
                <c:pt idx="8">
                  <c:v>0.17934166412180899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0.43946182132192396</c:v>
                </c:pt>
                <c:pt idx="1">
                  <c:v>0.39684738688441701</c:v>
                </c:pt>
                <c:pt idx="2">
                  <c:v>0.38765620632047615</c:v>
                </c:pt>
                <c:pt idx="3">
                  <c:v>0.50922321267647896</c:v>
                </c:pt>
                <c:pt idx="4">
                  <c:v>0.37581966137005329</c:v>
                </c:pt>
                <c:pt idx="5">
                  <c:v>0.41447883661793816</c:v>
                </c:pt>
                <c:pt idx="6">
                  <c:v>0.35236490977676299</c:v>
                </c:pt>
                <c:pt idx="7">
                  <c:v>0.48552657373955233</c:v>
                </c:pt>
                <c:pt idx="8">
                  <c:v>0.40446376695813491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007912"/>
        <c:axId val="450004384"/>
      </c:barChart>
      <c:catAx>
        <c:axId val="450007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450004384"/>
        <c:crosses val="autoZero"/>
        <c:auto val="1"/>
        <c:lblAlgn val="ctr"/>
        <c:lblOffset val="100"/>
        <c:noMultiLvlLbl val="0"/>
      </c:catAx>
      <c:valAx>
        <c:axId val="450004384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450007912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281161.12</c:v>
                </c:pt>
                <c:pt idx="1">
                  <c:v>13733.609999999993</c:v>
                </c:pt>
                <c:pt idx="2">
                  <c:v>79236.95</c:v>
                </c:pt>
                <c:pt idx="3">
                  <c:v>14038.99</c:v>
                </c:pt>
                <c:pt idx="4">
                  <c:v>46911.280000000013</c:v>
                </c:pt>
                <c:pt idx="5">
                  <c:v>718502.44000000006</c:v>
                </c:pt>
                <c:pt idx="6">
                  <c:v>297722.93999999994</c:v>
                </c:pt>
                <c:pt idx="7">
                  <c:v>142652.06</c:v>
                </c:pt>
                <c:pt idx="8">
                  <c:v>21703.839999999989</c:v>
                </c:pt>
                <c:pt idx="9">
                  <c:v>285.08</c:v>
                </c:pt>
                <c:pt idx="10">
                  <c:v>103443.49</c:v>
                </c:pt>
                <c:pt idx="11">
                  <c:v>222293.83000000002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009088"/>
        <c:axId val="45000712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4879</c:v>
                </c:pt>
                <c:pt idx="1">
                  <c:v>187</c:v>
                </c:pt>
                <c:pt idx="2">
                  <c:v>1602</c:v>
                </c:pt>
                <c:pt idx="3">
                  <c:v>323</c:v>
                </c:pt>
                <c:pt idx="4">
                  <c:v>3359</c:v>
                </c:pt>
                <c:pt idx="5">
                  <c:v>6436</c:v>
                </c:pt>
                <c:pt idx="6">
                  <c:v>3262</c:v>
                </c:pt>
                <c:pt idx="7">
                  <c:v>1323</c:v>
                </c:pt>
                <c:pt idx="8">
                  <c:v>279</c:v>
                </c:pt>
                <c:pt idx="9">
                  <c:v>1</c:v>
                </c:pt>
                <c:pt idx="10">
                  <c:v>8040</c:v>
                </c:pt>
                <c:pt idx="11">
                  <c:v>1054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008304"/>
        <c:axId val="450005560"/>
      </c:lineChart>
      <c:catAx>
        <c:axId val="450008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450005560"/>
        <c:crosses val="autoZero"/>
        <c:auto val="1"/>
        <c:lblAlgn val="ctr"/>
        <c:lblOffset val="100"/>
        <c:noMultiLvlLbl val="0"/>
      </c:catAx>
      <c:valAx>
        <c:axId val="45000556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50008304"/>
        <c:crosses val="autoZero"/>
        <c:crossBetween val="between"/>
      </c:valAx>
      <c:valAx>
        <c:axId val="45000712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450009088"/>
        <c:crosses val="max"/>
        <c:crossBetween val="between"/>
      </c:valAx>
      <c:catAx>
        <c:axId val="450009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000712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2"/>
                <c:pt idx="0">
                  <c:v>0</c:v>
                </c:pt>
                <c:pt idx="1">
                  <c:v>97.850000000000009</c:v>
                </c:pt>
                <c:pt idx="2">
                  <c:v>15068.860000000002</c:v>
                </c:pt>
                <c:pt idx="3">
                  <c:v>2952.09</c:v>
                </c:pt>
                <c:pt idx="4">
                  <c:v>4142.7400000000007</c:v>
                </c:pt>
                <c:pt idx="5">
                  <c:v>0</c:v>
                </c:pt>
                <c:pt idx="6">
                  <c:v>75605.749999999985</c:v>
                </c:pt>
                <c:pt idx="7">
                  <c:v>2721.9900000000007</c:v>
                </c:pt>
                <c:pt idx="8">
                  <c:v>537.01</c:v>
                </c:pt>
                <c:pt idx="9">
                  <c:v>50.96</c:v>
                </c:pt>
                <c:pt idx="10">
                  <c:v>24804.970000000005</c:v>
                </c:pt>
                <c:pt idx="11">
                  <c:v>20372.019999999997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003208"/>
        <c:axId val="450004776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453</c:v>
                </c:pt>
                <c:pt idx="3">
                  <c:v>78</c:v>
                </c:pt>
                <c:pt idx="4">
                  <c:v>336</c:v>
                </c:pt>
                <c:pt idx="5">
                  <c:v>0</c:v>
                </c:pt>
                <c:pt idx="6">
                  <c:v>2278</c:v>
                </c:pt>
                <c:pt idx="7">
                  <c:v>78</c:v>
                </c:pt>
                <c:pt idx="8">
                  <c:v>18</c:v>
                </c:pt>
                <c:pt idx="9">
                  <c:v>1</c:v>
                </c:pt>
                <c:pt idx="10">
                  <c:v>4174</c:v>
                </c:pt>
                <c:pt idx="11">
                  <c:v>261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010264"/>
        <c:axId val="450008696"/>
      </c:lineChart>
      <c:catAx>
        <c:axId val="450010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450008696"/>
        <c:crosses val="autoZero"/>
        <c:auto val="1"/>
        <c:lblAlgn val="ctr"/>
        <c:lblOffset val="100"/>
        <c:noMultiLvlLbl val="0"/>
      </c:catAx>
      <c:valAx>
        <c:axId val="45000869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450010264"/>
        <c:crosses val="autoZero"/>
        <c:crossBetween val="between"/>
      </c:valAx>
      <c:valAx>
        <c:axId val="45000477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450003208"/>
        <c:crosses val="max"/>
        <c:crossBetween val="between"/>
      </c:valAx>
      <c:catAx>
        <c:axId val="450003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000477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30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10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36.2%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27.7%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56.8%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59.3%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56.9%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59.3%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56.5%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 x14ac:dyDescent="0.15"/>
  <cols>
    <col min="1" max="1" width="9" style="1"/>
    <col min="2" max="2" width="4.375" style="1" customWidth="1"/>
    <col min="3" max="16384" width="9" style="1"/>
  </cols>
  <sheetData>
    <row r="1" spans="3:10" ht="35.25" customHeight="1" x14ac:dyDescent="0.15">
      <c r="J1" s="3"/>
    </row>
    <row r="2" spans="3:10" ht="22.5" customHeight="1" x14ac:dyDescent="0.15"/>
    <row r="3" spans="3:10" s="2" customFormat="1" ht="25.5" customHeight="1" x14ac:dyDescent="0.15"/>
    <row r="4" spans="3:10" ht="21.95" customHeight="1" x14ac:dyDescent="0.15"/>
    <row r="5" spans="3:10" ht="27" customHeight="1" x14ac:dyDescent="0.15">
      <c r="C5" s="4"/>
    </row>
    <row r="6" spans="3:10" ht="21.95" customHeight="1" x14ac:dyDescent="0.15"/>
    <row r="7" spans="3:10" ht="21.95" customHeight="1" x14ac:dyDescent="0.15"/>
    <row r="8" spans="3:10" ht="21.95" customHeight="1" x14ac:dyDescent="0.15"/>
    <row r="9" spans="3:10" ht="21.95" customHeight="1" x14ac:dyDescent="0.15"/>
    <row r="10" spans="3:10" ht="21.95" customHeight="1" x14ac:dyDescent="0.15"/>
    <row r="11" spans="3:10" ht="21.95" customHeight="1" x14ac:dyDescent="0.15"/>
    <row r="12" spans="3:10" ht="21.95" customHeight="1" x14ac:dyDescent="0.15"/>
    <row r="13" spans="3:10" ht="21.95" customHeight="1" x14ac:dyDescent="0.15"/>
    <row r="14" spans="3:10" ht="21.95" customHeight="1" x14ac:dyDescent="0.15"/>
    <row r="15" spans="3:10" ht="21.95" customHeight="1" x14ac:dyDescent="0.15"/>
    <row r="16" spans="3:10" ht="21.95" customHeight="1" x14ac:dyDescent="0.15"/>
    <row r="17" ht="21.95" customHeight="1" x14ac:dyDescent="0.15"/>
    <row r="18" ht="21.95" customHeight="1" x14ac:dyDescent="0.15"/>
    <row r="35" spans="2:11" ht="24.95" customHeight="1" x14ac:dyDescent="0.15"/>
    <row r="36" spans="2:11" ht="24.95" customHeight="1" x14ac:dyDescent="0.15">
      <c r="B36" s="9" t="s">
        <v>4</v>
      </c>
      <c r="C36" s="10"/>
    </row>
    <row r="37" spans="2:11" ht="24.95" customHeight="1" x14ac:dyDescent="0.15">
      <c r="B37" s="9" t="s">
        <v>37</v>
      </c>
      <c r="C37" s="10"/>
    </row>
    <row r="38" spans="2:11" ht="24.95" customHeight="1" x14ac:dyDescent="0.15">
      <c r="B38" s="9" t="s">
        <v>5</v>
      </c>
      <c r="C38" s="10"/>
    </row>
    <row r="39" spans="2:11" ht="24.95" customHeight="1" x14ac:dyDescent="0.15">
      <c r="C39" s="12" t="s">
        <v>41</v>
      </c>
    </row>
    <row r="40" spans="2:11" ht="24.95" customHeight="1" x14ac:dyDescent="0.15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 x14ac:dyDescent="0.15">
      <c r="B41" s="11"/>
      <c r="C41" s="12" t="s">
        <v>142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 x14ac:dyDescent="0.15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 x14ac:dyDescent="0.15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 x14ac:dyDescent="0.15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 x14ac:dyDescent="0.15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 x14ac:dyDescent="0.15"/>
    <row r="47" spans="2:11" ht="24.95" customHeight="1" x14ac:dyDescent="0.15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 x14ac:dyDescent="0.1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 x14ac:dyDescent="0.15">
      <c r="A1" s="13" t="s">
        <v>11</v>
      </c>
    </row>
    <row r="2" spans="1:12" ht="14.1" customHeight="1" x14ac:dyDescent="0.15">
      <c r="G2" s="25" t="s">
        <v>36</v>
      </c>
      <c r="H2" s="25"/>
    </row>
    <row r="3" spans="1:12" ht="20.100000000000001" customHeight="1" x14ac:dyDescent="0.15">
      <c r="B3" s="15"/>
      <c r="C3" s="186" t="s">
        <v>0</v>
      </c>
      <c r="D3" s="188" t="s">
        <v>12</v>
      </c>
      <c r="E3" s="20"/>
      <c r="F3" s="21"/>
      <c r="G3" s="186" t="s">
        <v>13</v>
      </c>
      <c r="H3" s="186" t="s">
        <v>14</v>
      </c>
      <c r="I3" s="27"/>
    </row>
    <row r="4" spans="1:12" ht="20.100000000000001" customHeight="1" thickBot="1" x14ac:dyDescent="0.2">
      <c r="B4" s="16"/>
      <c r="C4" s="187"/>
      <c r="D4" s="189"/>
      <c r="E4" s="22" t="s">
        <v>15</v>
      </c>
      <c r="F4" s="23" t="s">
        <v>16</v>
      </c>
      <c r="G4" s="187"/>
      <c r="H4" s="187"/>
      <c r="I4" s="27"/>
      <c r="J4" s="28" t="s">
        <v>26</v>
      </c>
      <c r="K4" s="25" t="s">
        <v>40</v>
      </c>
      <c r="L4" s="25" t="s">
        <v>39</v>
      </c>
    </row>
    <row r="5" spans="1:12" ht="20.100000000000001" customHeight="1" thickTop="1" thickBot="1" x14ac:dyDescent="0.2">
      <c r="B5" s="17" t="s">
        <v>17</v>
      </c>
      <c r="C5" s="29">
        <f>SUM(C6:C13)</f>
        <v>709687</v>
      </c>
      <c r="D5" s="30">
        <f>SUM(E5:F5)</f>
        <v>216713</v>
      </c>
      <c r="E5" s="31">
        <f>SUM(E6:E13)</f>
        <v>109440</v>
      </c>
      <c r="F5" s="32">
        <f t="shared" ref="F5:G5" si="0">SUM(F6:F13)</f>
        <v>107273</v>
      </c>
      <c r="G5" s="29">
        <f t="shared" si="0"/>
        <v>221562</v>
      </c>
      <c r="H5" s="33">
        <f>D5/C5</f>
        <v>0.30536419576517537</v>
      </c>
      <c r="I5" s="26"/>
      <c r="J5" s="24">
        <f t="shared" ref="J5:J13" si="1">C5-D5-G5</f>
        <v>271412</v>
      </c>
      <c r="K5" s="58">
        <f>E5/C5</f>
        <v>0.15420882727174093</v>
      </c>
      <c r="L5" s="58">
        <f>F5/C5</f>
        <v>0.15115536849343442</v>
      </c>
    </row>
    <row r="6" spans="1:12" ht="20.100000000000001" customHeight="1" thickTop="1" x14ac:dyDescent="0.15">
      <c r="B6" s="18" t="s">
        <v>18</v>
      </c>
      <c r="C6" s="34">
        <v>185745</v>
      </c>
      <c r="D6" s="35">
        <f t="shared" ref="D6:D13" si="2">SUM(E6:F6)</f>
        <v>43652</v>
      </c>
      <c r="E6" s="36">
        <v>23958</v>
      </c>
      <c r="F6" s="37">
        <v>19694</v>
      </c>
      <c r="G6" s="34">
        <v>60210</v>
      </c>
      <c r="H6" s="38">
        <f t="shared" ref="H6:H13" si="3">D6/C6</f>
        <v>0.2350103636706237</v>
      </c>
      <c r="I6" s="26"/>
      <c r="J6" s="24">
        <f t="shared" si="1"/>
        <v>81883</v>
      </c>
      <c r="K6" s="58">
        <f t="shared" ref="K6:K13" si="4">E6/C6</f>
        <v>0.12898328353387709</v>
      </c>
      <c r="L6" s="58">
        <f t="shared" ref="L6:L13" si="5">F6/C6</f>
        <v>0.10602708013674661</v>
      </c>
    </row>
    <row r="7" spans="1:12" ht="20.100000000000001" customHeight="1" x14ac:dyDescent="0.15">
      <c r="B7" s="19" t="s">
        <v>19</v>
      </c>
      <c r="C7" s="39">
        <v>93943</v>
      </c>
      <c r="D7" s="40">
        <f t="shared" si="2"/>
        <v>30147</v>
      </c>
      <c r="E7" s="41">
        <v>15068</v>
      </c>
      <c r="F7" s="42">
        <v>15079</v>
      </c>
      <c r="G7" s="39">
        <v>29250</v>
      </c>
      <c r="H7" s="43">
        <f t="shared" si="3"/>
        <v>0.32090735871752019</v>
      </c>
      <c r="I7" s="26"/>
      <c r="J7" s="24">
        <f t="shared" si="1"/>
        <v>34546</v>
      </c>
      <c r="K7" s="58">
        <f t="shared" si="4"/>
        <v>0.16039513321907967</v>
      </c>
      <c r="L7" s="58">
        <f t="shared" si="5"/>
        <v>0.16051222549844055</v>
      </c>
    </row>
    <row r="8" spans="1:12" ht="20.100000000000001" customHeight="1" x14ac:dyDescent="0.15">
      <c r="B8" s="19" t="s">
        <v>20</v>
      </c>
      <c r="C8" s="39">
        <v>52211</v>
      </c>
      <c r="D8" s="40">
        <f t="shared" si="2"/>
        <v>18663</v>
      </c>
      <c r="E8" s="41">
        <v>9301</v>
      </c>
      <c r="F8" s="42">
        <v>9362</v>
      </c>
      <c r="G8" s="39">
        <v>15587</v>
      </c>
      <c r="H8" s="43">
        <f t="shared" si="3"/>
        <v>0.35745341020091553</v>
      </c>
      <c r="I8" s="26"/>
      <c r="J8" s="24">
        <f t="shared" si="1"/>
        <v>17961</v>
      </c>
      <c r="K8" s="58">
        <f t="shared" si="4"/>
        <v>0.17814253701327307</v>
      </c>
      <c r="L8" s="58">
        <f t="shared" si="5"/>
        <v>0.17931087318764244</v>
      </c>
    </row>
    <row r="9" spans="1:12" ht="20.100000000000001" customHeight="1" x14ac:dyDescent="0.15">
      <c r="B9" s="19" t="s">
        <v>21</v>
      </c>
      <c r="C9" s="39">
        <v>31837</v>
      </c>
      <c r="D9" s="40">
        <f t="shared" si="2"/>
        <v>9560</v>
      </c>
      <c r="E9" s="41">
        <v>4960</v>
      </c>
      <c r="F9" s="42">
        <v>4600</v>
      </c>
      <c r="G9" s="39">
        <v>10161</v>
      </c>
      <c r="H9" s="43">
        <f t="shared" si="3"/>
        <v>0.30027954895247666</v>
      </c>
      <c r="I9" s="26"/>
      <c r="J9" s="24">
        <f t="shared" si="1"/>
        <v>12116</v>
      </c>
      <c r="K9" s="58">
        <f t="shared" si="4"/>
        <v>0.15579357351509251</v>
      </c>
      <c r="L9" s="58">
        <f t="shared" si="5"/>
        <v>0.14448597543738417</v>
      </c>
    </row>
    <row r="10" spans="1:12" ht="20.100000000000001" customHeight="1" x14ac:dyDescent="0.15">
      <c r="B10" s="19" t="s">
        <v>22</v>
      </c>
      <c r="C10" s="39">
        <v>45559</v>
      </c>
      <c r="D10" s="40">
        <f t="shared" si="2"/>
        <v>14165</v>
      </c>
      <c r="E10" s="41">
        <v>6889</v>
      </c>
      <c r="F10" s="42">
        <v>7276</v>
      </c>
      <c r="G10" s="39">
        <v>14216</v>
      </c>
      <c r="H10" s="43">
        <f t="shared" si="3"/>
        <v>0.31091551614390134</v>
      </c>
      <c r="I10" s="26"/>
      <c r="J10" s="24">
        <f t="shared" si="1"/>
        <v>17178</v>
      </c>
      <c r="K10" s="58">
        <f t="shared" si="4"/>
        <v>0.1512105182291095</v>
      </c>
      <c r="L10" s="58">
        <f t="shared" si="5"/>
        <v>0.15970499791479181</v>
      </c>
    </row>
    <row r="11" spans="1:12" ht="20.100000000000001" customHeight="1" x14ac:dyDescent="0.15">
      <c r="B11" s="19" t="s">
        <v>23</v>
      </c>
      <c r="C11" s="39">
        <v>100730</v>
      </c>
      <c r="D11" s="40">
        <f t="shared" si="2"/>
        <v>31008</v>
      </c>
      <c r="E11" s="41">
        <v>15120</v>
      </c>
      <c r="F11" s="42">
        <v>15888</v>
      </c>
      <c r="G11" s="39">
        <v>32334</v>
      </c>
      <c r="H11" s="43">
        <f t="shared" si="3"/>
        <v>0.30783282041099969</v>
      </c>
      <c r="I11" s="26"/>
      <c r="J11" s="24">
        <f t="shared" si="1"/>
        <v>37388</v>
      </c>
      <c r="K11" s="58">
        <f t="shared" si="4"/>
        <v>0.15010423905489922</v>
      </c>
      <c r="L11" s="58">
        <f t="shared" si="5"/>
        <v>0.15772858135610046</v>
      </c>
    </row>
    <row r="12" spans="1:12" ht="20.100000000000001" customHeight="1" x14ac:dyDescent="0.15">
      <c r="B12" s="19" t="s">
        <v>24</v>
      </c>
      <c r="C12" s="39">
        <v>140701</v>
      </c>
      <c r="D12" s="40">
        <f t="shared" si="2"/>
        <v>49114</v>
      </c>
      <c r="E12" s="41">
        <v>24503</v>
      </c>
      <c r="F12" s="42">
        <v>24611</v>
      </c>
      <c r="G12" s="39">
        <v>41951</v>
      </c>
      <c r="H12" s="43">
        <f t="shared" si="3"/>
        <v>0.34906646008201792</v>
      </c>
      <c r="I12" s="26"/>
      <c r="J12" s="24">
        <f t="shared" si="1"/>
        <v>49636</v>
      </c>
      <c r="K12" s="58">
        <f t="shared" si="4"/>
        <v>0.17414943745957739</v>
      </c>
      <c r="L12" s="58">
        <f t="shared" si="5"/>
        <v>0.17491702262244049</v>
      </c>
    </row>
    <row r="13" spans="1:12" ht="20.100000000000001" customHeight="1" x14ac:dyDescent="0.15">
      <c r="B13" s="19" t="s">
        <v>25</v>
      </c>
      <c r="C13" s="39">
        <v>58961</v>
      </c>
      <c r="D13" s="40">
        <f t="shared" si="2"/>
        <v>20404</v>
      </c>
      <c r="E13" s="41">
        <v>9641</v>
      </c>
      <c r="F13" s="42">
        <v>10763</v>
      </c>
      <c r="G13" s="39">
        <v>17853</v>
      </c>
      <c r="H13" s="43">
        <f t="shared" si="3"/>
        <v>0.34605925951052391</v>
      </c>
      <c r="I13" s="26"/>
      <c r="J13" s="24">
        <f t="shared" si="1"/>
        <v>20704</v>
      </c>
      <c r="K13" s="58">
        <f t="shared" si="4"/>
        <v>0.16351486575872187</v>
      </c>
      <c r="L13" s="58">
        <f t="shared" si="5"/>
        <v>0.18254439375180204</v>
      </c>
    </row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4"/>
  <sheetViews>
    <sheetView zoomScaleNormal="100" workbookViewId="0"/>
  </sheetViews>
  <sheetFormatPr defaultRowHeight="13.5" x14ac:dyDescent="0.1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 x14ac:dyDescent="0.15">
      <c r="A1" s="13" t="s">
        <v>43</v>
      </c>
      <c r="B1" s="13"/>
    </row>
    <row r="2" spans="1:12" ht="14.1" customHeight="1" x14ac:dyDescent="0.15">
      <c r="K2" s="44" t="s">
        <v>2</v>
      </c>
    </row>
    <row r="3" spans="1:12" ht="20.100000000000001" customHeight="1" x14ac:dyDescent="0.15">
      <c r="B3" s="120"/>
      <c r="C3" s="112"/>
      <c r="D3" s="113" t="s">
        <v>27</v>
      </c>
      <c r="E3" s="114" t="s">
        <v>28</v>
      </c>
      <c r="F3" s="114" t="s">
        <v>29</v>
      </c>
      <c r="G3" s="114" t="s">
        <v>30</v>
      </c>
      <c r="H3" s="114" t="s">
        <v>31</v>
      </c>
      <c r="I3" s="114" t="s">
        <v>32</v>
      </c>
      <c r="J3" s="113" t="s">
        <v>33</v>
      </c>
      <c r="K3" s="115" t="s">
        <v>34</v>
      </c>
      <c r="L3" s="116" t="s">
        <v>1</v>
      </c>
    </row>
    <row r="4" spans="1:12" ht="20.100000000000001" customHeight="1" x14ac:dyDescent="0.15">
      <c r="B4" s="190" t="s">
        <v>67</v>
      </c>
      <c r="C4" s="191"/>
      <c r="D4" s="45">
        <f>SUM(D5:D7)</f>
        <v>7727</v>
      </c>
      <c r="E4" s="46">
        <f t="shared" ref="E4:K4" si="0">SUM(E5:E7)</f>
        <v>5230</v>
      </c>
      <c r="F4" s="46">
        <f t="shared" si="0"/>
        <v>8572</v>
      </c>
      <c r="G4" s="46">
        <f t="shared" si="0"/>
        <v>5175</v>
      </c>
      <c r="H4" s="46">
        <f t="shared" si="0"/>
        <v>4259</v>
      </c>
      <c r="I4" s="46">
        <f t="shared" si="0"/>
        <v>5343</v>
      </c>
      <c r="J4" s="45">
        <f t="shared" si="0"/>
        <v>3233</v>
      </c>
      <c r="K4" s="47">
        <f t="shared" si="0"/>
        <v>39539</v>
      </c>
      <c r="L4" s="55">
        <f>K4/人口統計!D5</f>
        <v>0.18244867635997841</v>
      </c>
    </row>
    <row r="5" spans="1:12" ht="20.100000000000001" customHeight="1" x14ac:dyDescent="0.15">
      <c r="B5" s="117"/>
      <c r="C5" s="118" t="s">
        <v>15</v>
      </c>
      <c r="D5" s="48">
        <v>1037</v>
      </c>
      <c r="E5" s="49">
        <v>777</v>
      </c>
      <c r="F5" s="49">
        <v>841</v>
      </c>
      <c r="G5" s="49">
        <v>624</v>
      </c>
      <c r="H5" s="49">
        <v>488</v>
      </c>
      <c r="I5" s="49">
        <v>526</v>
      </c>
      <c r="J5" s="48">
        <v>346</v>
      </c>
      <c r="K5" s="50">
        <f>SUM(D5:J5)</f>
        <v>4639</v>
      </c>
      <c r="L5" s="56">
        <f>K5/人口統計!D5</f>
        <v>2.1406191599027284E-2</v>
      </c>
    </row>
    <row r="6" spans="1:12" ht="20.100000000000001" customHeight="1" x14ac:dyDescent="0.15">
      <c r="B6" s="117"/>
      <c r="C6" s="118" t="s">
        <v>145</v>
      </c>
      <c r="D6" s="48">
        <v>3401</v>
      </c>
      <c r="E6" s="49">
        <v>2029</v>
      </c>
      <c r="F6" s="49">
        <v>3085</v>
      </c>
      <c r="G6" s="49">
        <v>1661</v>
      </c>
      <c r="H6" s="49">
        <v>1245</v>
      </c>
      <c r="I6" s="49">
        <v>1419</v>
      </c>
      <c r="J6" s="48">
        <v>889</v>
      </c>
      <c r="K6" s="50">
        <f>SUM(D6:J6)</f>
        <v>13729</v>
      </c>
      <c r="L6" s="56">
        <f>K6/人口統計!D5</f>
        <v>6.3351068002381022E-2</v>
      </c>
    </row>
    <row r="7" spans="1:12" ht="20.100000000000001" customHeight="1" x14ac:dyDescent="0.15">
      <c r="B7" s="117"/>
      <c r="C7" s="119" t="s">
        <v>144</v>
      </c>
      <c r="D7" s="51">
        <v>3289</v>
      </c>
      <c r="E7" s="52">
        <v>2424</v>
      </c>
      <c r="F7" s="52">
        <v>4646</v>
      </c>
      <c r="G7" s="52">
        <v>2890</v>
      </c>
      <c r="H7" s="52">
        <v>2526</v>
      </c>
      <c r="I7" s="52">
        <v>3398</v>
      </c>
      <c r="J7" s="51">
        <v>1998</v>
      </c>
      <c r="K7" s="53">
        <f>SUM(D7:J7)</f>
        <v>21171</v>
      </c>
      <c r="L7" s="57">
        <f>K7/人口統計!D5</f>
        <v>9.7691416758570085E-2</v>
      </c>
    </row>
    <row r="8" spans="1:12" ht="20.100000000000001" customHeight="1" thickBot="1" x14ac:dyDescent="0.2">
      <c r="B8" s="190" t="s">
        <v>68</v>
      </c>
      <c r="C8" s="191"/>
      <c r="D8" s="45">
        <v>95</v>
      </c>
      <c r="E8" s="46">
        <v>127</v>
      </c>
      <c r="F8" s="46">
        <v>125</v>
      </c>
      <c r="G8" s="46">
        <v>102</v>
      </c>
      <c r="H8" s="46">
        <v>87</v>
      </c>
      <c r="I8" s="46">
        <v>60</v>
      </c>
      <c r="J8" s="45">
        <v>69</v>
      </c>
      <c r="K8" s="47">
        <f>SUM(D8:J8)</f>
        <v>665</v>
      </c>
      <c r="L8" s="80"/>
    </row>
    <row r="9" spans="1:12" ht="20.100000000000001" customHeight="1" thickTop="1" x14ac:dyDescent="0.15">
      <c r="B9" s="192" t="s">
        <v>35</v>
      </c>
      <c r="C9" s="193"/>
      <c r="D9" s="35">
        <f>D4+D8</f>
        <v>7822</v>
      </c>
      <c r="E9" s="34">
        <f t="shared" ref="E9:K9" si="1">E4+E8</f>
        <v>5357</v>
      </c>
      <c r="F9" s="34">
        <f t="shared" si="1"/>
        <v>8697</v>
      </c>
      <c r="G9" s="34">
        <f t="shared" si="1"/>
        <v>5277</v>
      </c>
      <c r="H9" s="34">
        <f t="shared" si="1"/>
        <v>4346</v>
      </c>
      <c r="I9" s="34">
        <f t="shared" si="1"/>
        <v>5403</v>
      </c>
      <c r="J9" s="35">
        <f t="shared" si="1"/>
        <v>3302</v>
      </c>
      <c r="K9" s="54">
        <f t="shared" si="1"/>
        <v>40204</v>
      </c>
      <c r="L9" s="81"/>
    </row>
    <row r="10" spans="1:12" ht="20.100000000000001" customHeight="1" x14ac:dyDescent="0.15"/>
    <row r="11" spans="1:12" ht="20.100000000000001" customHeight="1" x14ac:dyDescent="0.15"/>
    <row r="12" spans="1:12" ht="20.100000000000001" customHeight="1" x14ac:dyDescent="0.15"/>
    <row r="13" spans="1:12" ht="20.100000000000001" customHeight="1" x14ac:dyDescent="0.15"/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spans="1:12" ht="20.100000000000001" customHeight="1" x14ac:dyDescent="0.15"/>
    <row r="18" spans="1:12" ht="20.100000000000001" customHeight="1" x14ac:dyDescent="0.15"/>
    <row r="19" spans="1:12" ht="20.100000000000001" customHeight="1" x14ac:dyDescent="0.15"/>
    <row r="20" spans="1:12" ht="20.100000000000001" customHeight="1" x14ac:dyDescent="0.15"/>
    <row r="21" spans="1:12" ht="20.100000000000001" customHeight="1" x14ac:dyDescent="0.15">
      <c r="A21" s="13" t="s">
        <v>42</v>
      </c>
    </row>
    <row r="22" spans="1:12" ht="14.1" customHeight="1" x14ac:dyDescent="0.15">
      <c r="K22" s="44" t="s">
        <v>2</v>
      </c>
    </row>
    <row r="23" spans="1:12" ht="20.100000000000001" customHeight="1" x14ac:dyDescent="0.15">
      <c r="B23" s="120"/>
      <c r="C23" s="112"/>
      <c r="D23" s="113" t="s">
        <v>27</v>
      </c>
      <c r="E23" s="114" t="s">
        <v>28</v>
      </c>
      <c r="F23" s="114" t="s">
        <v>29</v>
      </c>
      <c r="G23" s="114" t="s">
        <v>30</v>
      </c>
      <c r="H23" s="114" t="s">
        <v>31</v>
      </c>
      <c r="I23" s="114" t="s">
        <v>32</v>
      </c>
      <c r="J23" s="113" t="s">
        <v>33</v>
      </c>
      <c r="K23" s="115" t="s">
        <v>34</v>
      </c>
      <c r="L23" s="116" t="s">
        <v>1</v>
      </c>
    </row>
    <row r="24" spans="1:12" ht="20.100000000000001" customHeight="1" x14ac:dyDescent="0.15">
      <c r="B24" s="194" t="s">
        <v>18</v>
      </c>
      <c r="C24" s="195"/>
      <c r="D24" s="45">
        <v>1317</v>
      </c>
      <c r="E24" s="46">
        <v>820</v>
      </c>
      <c r="F24" s="46">
        <v>1171</v>
      </c>
      <c r="G24" s="46">
        <v>806</v>
      </c>
      <c r="H24" s="46">
        <v>649</v>
      </c>
      <c r="I24" s="46">
        <v>898</v>
      </c>
      <c r="J24" s="45">
        <v>570</v>
      </c>
      <c r="K24" s="47">
        <f>SUM(D24:J24)</f>
        <v>6231</v>
      </c>
      <c r="L24" s="55">
        <f>K24/人口統計!D6</f>
        <v>0.14274260056812976</v>
      </c>
    </row>
    <row r="25" spans="1:12" ht="20.100000000000001" customHeight="1" x14ac:dyDescent="0.15">
      <c r="B25" s="198" t="s">
        <v>44</v>
      </c>
      <c r="C25" s="199"/>
      <c r="D25" s="45">
        <v>1183</v>
      </c>
      <c r="E25" s="46">
        <v>916</v>
      </c>
      <c r="F25" s="46">
        <v>1193</v>
      </c>
      <c r="G25" s="46">
        <v>684</v>
      </c>
      <c r="H25" s="46">
        <v>563</v>
      </c>
      <c r="I25" s="46">
        <v>646</v>
      </c>
      <c r="J25" s="45">
        <v>443</v>
      </c>
      <c r="K25" s="47">
        <f t="shared" ref="K25:K31" si="2">SUM(D25:J25)</f>
        <v>5628</v>
      </c>
      <c r="L25" s="55">
        <f>K25/人口統計!D7</f>
        <v>0.18668524231266792</v>
      </c>
    </row>
    <row r="26" spans="1:12" ht="20.100000000000001" customHeight="1" x14ac:dyDescent="0.15">
      <c r="B26" s="198" t="s">
        <v>45</v>
      </c>
      <c r="C26" s="199"/>
      <c r="D26" s="45">
        <v>822</v>
      </c>
      <c r="E26" s="46">
        <v>463</v>
      </c>
      <c r="F26" s="46">
        <v>874</v>
      </c>
      <c r="G26" s="46">
        <v>540</v>
      </c>
      <c r="H26" s="46">
        <v>413</v>
      </c>
      <c r="I26" s="46">
        <v>506</v>
      </c>
      <c r="J26" s="45">
        <v>297</v>
      </c>
      <c r="K26" s="47">
        <f t="shared" si="2"/>
        <v>3915</v>
      </c>
      <c r="L26" s="55">
        <f>K26/人口統計!D8</f>
        <v>0.20977334833628034</v>
      </c>
    </row>
    <row r="27" spans="1:12" ht="20.100000000000001" customHeight="1" x14ac:dyDescent="0.15">
      <c r="B27" s="198" t="s">
        <v>46</v>
      </c>
      <c r="C27" s="199"/>
      <c r="D27" s="45">
        <v>270</v>
      </c>
      <c r="E27" s="46">
        <v>156</v>
      </c>
      <c r="F27" s="46">
        <v>364</v>
      </c>
      <c r="G27" s="46">
        <v>183</v>
      </c>
      <c r="H27" s="46">
        <v>186</v>
      </c>
      <c r="I27" s="46">
        <v>212</v>
      </c>
      <c r="J27" s="45">
        <v>149</v>
      </c>
      <c r="K27" s="47">
        <f t="shared" si="2"/>
        <v>1520</v>
      </c>
      <c r="L27" s="55">
        <f>K27/人口統計!D9</f>
        <v>0.15899581589958159</v>
      </c>
    </row>
    <row r="28" spans="1:12" ht="20.100000000000001" customHeight="1" x14ac:dyDescent="0.15">
      <c r="B28" s="198" t="s">
        <v>47</v>
      </c>
      <c r="C28" s="199"/>
      <c r="D28" s="45">
        <v>392</v>
      </c>
      <c r="E28" s="46">
        <v>259</v>
      </c>
      <c r="F28" s="46">
        <v>530</v>
      </c>
      <c r="G28" s="46">
        <v>313</v>
      </c>
      <c r="H28" s="46">
        <v>264</v>
      </c>
      <c r="I28" s="46">
        <v>384</v>
      </c>
      <c r="J28" s="45">
        <v>191</v>
      </c>
      <c r="K28" s="47">
        <f t="shared" si="2"/>
        <v>2333</v>
      </c>
      <c r="L28" s="55">
        <f>K28/人口統計!D10</f>
        <v>0.16470172961524884</v>
      </c>
    </row>
    <row r="29" spans="1:12" ht="20.100000000000001" customHeight="1" x14ac:dyDescent="0.15">
      <c r="B29" s="198" t="s">
        <v>48</v>
      </c>
      <c r="C29" s="199"/>
      <c r="D29" s="45">
        <v>798</v>
      </c>
      <c r="E29" s="46">
        <v>668</v>
      </c>
      <c r="F29" s="46">
        <v>1385</v>
      </c>
      <c r="G29" s="46">
        <v>662</v>
      </c>
      <c r="H29" s="46">
        <v>640</v>
      </c>
      <c r="I29" s="46">
        <v>752</v>
      </c>
      <c r="J29" s="45">
        <v>406</v>
      </c>
      <c r="K29" s="47">
        <f t="shared" si="2"/>
        <v>5311</v>
      </c>
      <c r="L29" s="55">
        <f>K29/人口統計!D11</f>
        <v>0.17127837977296181</v>
      </c>
    </row>
    <row r="30" spans="1:12" ht="20.100000000000001" customHeight="1" x14ac:dyDescent="0.15">
      <c r="B30" s="198" t="s">
        <v>49</v>
      </c>
      <c r="C30" s="199"/>
      <c r="D30" s="45">
        <v>2415</v>
      </c>
      <c r="E30" s="46">
        <v>1537</v>
      </c>
      <c r="F30" s="46">
        <v>2300</v>
      </c>
      <c r="G30" s="46">
        <v>1564</v>
      </c>
      <c r="H30" s="46">
        <v>1208</v>
      </c>
      <c r="I30" s="46">
        <v>1422</v>
      </c>
      <c r="J30" s="45">
        <v>821</v>
      </c>
      <c r="K30" s="47">
        <f t="shared" si="2"/>
        <v>11267</v>
      </c>
      <c r="L30" s="55">
        <f>K30/人口統計!D12</f>
        <v>0.22940505762104491</v>
      </c>
    </row>
    <row r="31" spans="1:12" ht="20.100000000000001" customHeight="1" thickBot="1" x14ac:dyDescent="0.2">
      <c r="B31" s="194" t="s">
        <v>25</v>
      </c>
      <c r="C31" s="195"/>
      <c r="D31" s="45">
        <v>530</v>
      </c>
      <c r="E31" s="46">
        <v>411</v>
      </c>
      <c r="F31" s="46">
        <v>755</v>
      </c>
      <c r="G31" s="46">
        <v>423</v>
      </c>
      <c r="H31" s="46">
        <v>336</v>
      </c>
      <c r="I31" s="46">
        <v>523</v>
      </c>
      <c r="J31" s="45">
        <v>356</v>
      </c>
      <c r="K31" s="47">
        <f t="shared" si="2"/>
        <v>3334</v>
      </c>
      <c r="L31" s="59">
        <f>K31/人口統計!D13</f>
        <v>0.16339933346402666</v>
      </c>
    </row>
    <row r="32" spans="1:12" ht="20.100000000000001" customHeight="1" thickTop="1" x14ac:dyDescent="0.15">
      <c r="B32" s="196" t="s">
        <v>50</v>
      </c>
      <c r="C32" s="197"/>
      <c r="D32" s="35">
        <f>SUM(D24:D31)</f>
        <v>7727</v>
      </c>
      <c r="E32" s="34">
        <f t="shared" ref="E32:J32" si="3">SUM(E24:E31)</f>
        <v>5230</v>
      </c>
      <c r="F32" s="34">
        <f t="shared" si="3"/>
        <v>8572</v>
      </c>
      <c r="G32" s="34">
        <f t="shared" si="3"/>
        <v>5175</v>
      </c>
      <c r="H32" s="34">
        <f t="shared" si="3"/>
        <v>4259</v>
      </c>
      <c r="I32" s="34">
        <f t="shared" si="3"/>
        <v>5343</v>
      </c>
      <c r="J32" s="35">
        <f t="shared" si="3"/>
        <v>3233</v>
      </c>
      <c r="K32" s="54">
        <f>SUM(K24:K31)</f>
        <v>39539</v>
      </c>
      <c r="L32" s="60">
        <f>K32/人口統計!D5</f>
        <v>0.18244867635997841</v>
      </c>
    </row>
    <row r="33" spans="3:3" ht="20.100000000000001" customHeight="1" x14ac:dyDescent="0.15">
      <c r="C33" s="14" t="s">
        <v>51</v>
      </c>
    </row>
    <row r="34" spans="3:3" ht="20.100000000000001" customHeight="1" x14ac:dyDescent="0.15"/>
    <row r="35" spans="3:3" ht="20.100000000000001" customHeight="1" x14ac:dyDescent="0.15"/>
    <row r="36" spans="3:3" ht="20.100000000000001" customHeight="1" x14ac:dyDescent="0.15"/>
    <row r="37" spans="3:3" ht="20.100000000000001" customHeight="1" x14ac:dyDescent="0.15"/>
    <row r="38" spans="3:3" ht="20.100000000000001" customHeight="1" x14ac:dyDescent="0.15"/>
    <row r="39" spans="3:3" ht="20.100000000000001" customHeight="1" x14ac:dyDescent="0.15"/>
    <row r="40" spans="3:3" ht="20.100000000000001" customHeight="1" x14ac:dyDescent="0.15"/>
    <row r="41" spans="3:3" ht="20.100000000000001" customHeight="1" x14ac:dyDescent="0.15"/>
    <row r="42" spans="3:3" ht="20.100000000000001" customHeight="1" x14ac:dyDescent="0.15"/>
    <row r="43" spans="3:3" ht="20.100000000000001" customHeight="1" x14ac:dyDescent="0.15"/>
    <row r="44" spans="3:3" ht="20.100000000000001" customHeight="1" x14ac:dyDescent="0.15"/>
    <row r="45" spans="3:3" ht="20.100000000000001" customHeight="1" x14ac:dyDescent="0.15"/>
    <row r="46" spans="3:3" ht="20.100000000000001" customHeight="1" x14ac:dyDescent="0.15"/>
    <row r="47" spans="3:3" ht="20.100000000000001" customHeight="1" x14ac:dyDescent="0.15"/>
    <row r="48" spans="3: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</sheetData>
  <mergeCells count="12">
    <mergeCell ref="B32:C32"/>
    <mergeCell ref="B25:C25"/>
    <mergeCell ref="B26:C26"/>
    <mergeCell ref="B27:C27"/>
    <mergeCell ref="B28:C28"/>
    <mergeCell ref="B29:C29"/>
    <mergeCell ref="B30:C30"/>
    <mergeCell ref="B4:C4"/>
    <mergeCell ref="B8:C8"/>
    <mergeCell ref="B9:C9"/>
    <mergeCell ref="B24:C24"/>
    <mergeCell ref="B31:C31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 x14ac:dyDescent="0.1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 x14ac:dyDescent="0.15">
      <c r="A1" s="106" t="s">
        <v>53</v>
      </c>
    </row>
    <row r="2" spans="1:19" ht="20.100000000000001" customHeight="1" x14ac:dyDescent="0.15"/>
    <row r="3" spans="1:19" ht="20.100000000000001" customHeight="1" thickBot="1" x14ac:dyDescent="0.2">
      <c r="B3" s="200"/>
      <c r="C3" s="200"/>
      <c r="D3" s="200" t="s">
        <v>122</v>
      </c>
      <c r="E3" s="200"/>
      <c r="F3" s="200" t="s">
        <v>123</v>
      </c>
      <c r="G3" s="200"/>
      <c r="H3" s="200" t="s">
        <v>124</v>
      </c>
      <c r="I3" s="200"/>
      <c r="J3" s="200" t="s">
        <v>125</v>
      </c>
      <c r="K3" s="200"/>
      <c r="N3" s="109" t="s">
        <v>101</v>
      </c>
      <c r="O3" s="110"/>
      <c r="P3" s="111"/>
      <c r="Q3" s="61" t="s">
        <v>102</v>
      </c>
      <c r="R3" s="90" t="s">
        <v>103</v>
      </c>
      <c r="S3" s="90" t="s">
        <v>104</v>
      </c>
    </row>
    <row r="4" spans="1:19" ht="33" customHeight="1" thickTop="1" thickBot="1" x14ac:dyDescent="0.2">
      <c r="B4" s="201"/>
      <c r="C4" s="201"/>
      <c r="D4" s="145" t="s">
        <v>127</v>
      </c>
      <c r="E4" s="146" t="s">
        <v>128</v>
      </c>
      <c r="F4" s="147" t="s">
        <v>127</v>
      </c>
      <c r="G4" s="148" t="s">
        <v>128</v>
      </c>
      <c r="H4" s="145" t="s">
        <v>127</v>
      </c>
      <c r="I4" s="146" t="s">
        <v>128</v>
      </c>
      <c r="J4" s="147" t="s">
        <v>127</v>
      </c>
      <c r="K4" s="148" t="s">
        <v>128</v>
      </c>
      <c r="N4" s="140"/>
      <c r="O4" s="85"/>
      <c r="P4" s="141"/>
      <c r="Q4" s="142"/>
      <c r="R4" s="143"/>
      <c r="S4" s="143"/>
    </row>
    <row r="5" spans="1:19" ht="20.100000000000001" customHeight="1" thickTop="1" x14ac:dyDescent="0.15">
      <c r="B5" s="204" t="s">
        <v>114</v>
      </c>
      <c r="C5" s="204"/>
      <c r="D5" s="150">
        <v>5245</v>
      </c>
      <c r="E5" s="149">
        <v>298181.33</v>
      </c>
      <c r="F5" s="151">
        <v>1513</v>
      </c>
      <c r="G5" s="152">
        <v>30374.12000000001</v>
      </c>
      <c r="H5" s="150">
        <v>584</v>
      </c>
      <c r="I5" s="149">
        <v>117601.03999999996</v>
      </c>
      <c r="J5" s="151">
        <v>1110</v>
      </c>
      <c r="K5" s="152">
        <v>349786.60000000009</v>
      </c>
      <c r="M5" s="162">
        <f>Q5+Q7</f>
        <v>38424</v>
      </c>
      <c r="N5" s="121" t="s">
        <v>108</v>
      </c>
      <c r="O5" s="122"/>
      <c r="P5" s="134"/>
      <c r="Q5" s="123">
        <v>30745</v>
      </c>
      <c r="R5" s="124">
        <v>1941685.6300000001</v>
      </c>
      <c r="S5" s="124">
        <f>R5/Q5*100</f>
        <v>6315.4517157261344</v>
      </c>
    </row>
    <row r="6" spans="1:19" ht="20.100000000000001" customHeight="1" x14ac:dyDescent="0.15">
      <c r="B6" s="202" t="s">
        <v>115</v>
      </c>
      <c r="C6" s="202"/>
      <c r="D6" s="153">
        <v>4512</v>
      </c>
      <c r="E6" s="154">
        <v>281714.70000000007</v>
      </c>
      <c r="F6" s="155">
        <v>1361</v>
      </c>
      <c r="G6" s="156">
        <v>24934.930000000004</v>
      </c>
      <c r="H6" s="153">
        <v>490</v>
      </c>
      <c r="I6" s="154">
        <v>96173.750000000015</v>
      </c>
      <c r="J6" s="155">
        <v>919</v>
      </c>
      <c r="K6" s="156">
        <v>265039.73</v>
      </c>
      <c r="M6" s="58"/>
      <c r="N6" s="125"/>
      <c r="O6" s="94" t="s">
        <v>105</v>
      </c>
      <c r="P6" s="107"/>
      <c r="Q6" s="98">
        <f>Q5/Q$13</f>
        <v>0.61723314127401574</v>
      </c>
      <c r="R6" s="99">
        <f>R5/R$13</f>
        <v>0.38702278886854663</v>
      </c>
      <c r="S6" s="100" t="s">
        <v>107</v>
      </c>
    </row>
    <row r="7" spans="1:19" ht="20.100000000000001" customHeight="1" x14ac:dyDescent="0.15">
      <c r="B7" s="202" t="s">
        <v>116</v>
      </c>
      <c r="C7" s="202"/>
      <c r="D7" s="153">
        <v>2910</v>
      </c>
      <c r="E7" s="154">
        <v>187780.07</v>
      </c>
      <c r="F7" s="155">
        <v>848</v>
      </c>
      <c r="G7" s="156">
        <v>15617.990000000002</v>
      </c>
      <c r="H7" s="153">
        <v>514</v>
      </c>
      <c r="I7" s="154">
        <v>112204.96</v>
      </c>
      <c r="J7" s="155">
        <v>662</v>
      </c>
      <c r="K7" s="156">
        <v>199798.66000000003</v>
      </c>
      <c r="M7" s="58"/>
      <c r="N7" s="126" t="s">
        <v>109</v>
      </c>
      <c r="O7" s="127"/>
      <c r="P7" s="135"/>
      <c r="Q7" s="128">
        <v>7679</v>
      </c>
      <c r="R7" s="129">
        <v>146354.23999999996</v>
      </c>
      <c r="S7" s="129">
        <f>R7/Q7*100</f>
        <v>1905.9023310326861</v>
      </c>
    </row>
    <row r="8" spans="1:19" ht="20.100000000000001" customHeight="1" x14ac:dyDescent="0.15">
      <c r="B8" s="202" t="s">
        <v>117</v>
      </c>
      <c r="C8" s="202"/>
      <c r="D8" s="153">
        <v>1156</v>
      </c>
      <c r="E8" s="154">
        <v>73898.600000000006</v>
      </c>
      <c r="F8" s="155">
        <v>292</v>
      </c>
      <c r="G8" s="156">
        <v>5153.79</v>
      </c>
      <c r="H8" s="153">
        <v>80</v>
      </c>
      <c r="I8" s="154">
        <v>16007.279999999999</v>
      </c>
      <c r="J8" s="155">
        <v>341</v>
      </c>
      <c r="K8" s="156">
        <v>98632.6</v>
      </c>
      <c r="L8" s="89"/>
      <c r="M8" s="88"/>
      <c r="N8" s="130"/>
      <c r="O8" s="94" t="s">
        <v>105</v>
      </c>
      <c r="P8" s="107"/>
      <c r="Q8" s="98">
        <f>Q7/Q$13</f>
        <v>0.15416273513882475</v>
      </c>
      <c r="R8" s="99">
        <f>R7/R$13</f>
        <v>2.9171780051509461E-2</v>
      </c>
      <c r="S8" s="100" t="s">
        <v>106</v>
      </c>
    </row>
    <row r="9" spans="1:19" ht="20.100000000000001" customHeight="1" x14ac:dyDescent="0.15">
      <c r="B9" s="202" t="s">
        <v>118</v>
      </c>
      <c r="C9" s="202"/>
      <c r="D9" s="153">
        <v>1816</v>
      </c>
      <c r="E9" s="154">
        <v>124784.21</v>
      </c>
      <c r="F9" s="155">
        <v>416</v>
      </c>
      <c r="G9" s="156">
        <v>8855.2199999999993</v>
      </c>
      <c r="H9" s="153">
        <v>316</v>
      </c>
      <c r="I9" s="154">
        <v>63191.87000000001</v>
      </c>
      <c r="J9" s="155">
        <v>394</v>
      </c>
      <c r="K9" s="156">
        <v>118512.34</v>
      </c>
      <c r="L9" s="89"/>
      <c r="M9" s="88"/>
      <c r="N9" s="126" t="s">
        <v>110</v>
      </c>
      <c r="O9" s="127"/>
      <c r="P9" s="135"/>
      <c r="Q9" s="128">
        <v>4435</v>
      </c>
      <c r="R9" s="129">
        <v>899753.55999999982</v>
      </c>
      <c r="S9" s="129">
        <f>R9/Q9*100</f>
        <v>20287.56617812852</v>
      </c>
    </row>
    <row r="10" spans="1:19" ht="20.100000000000001" customHeight="1" x14ac:dyDescent="0.15">
      <c r="B10" s="202" t="s">
        <v>119</v>
      </c>
      <c r="C10" s="202"/>
      <c r="D10" s="153">
        <v>3824</v>
      </c>
      <c r="E10" s="154">
        <v>260442.34000000005</v>
      </c>
      <c r="F10" s="155">
        <v>637</v>
      </c>
      <c r="G10" s="156">
        <v>13814.260000000004</v>
      </c>
      <c r="H10" s="153">
        <v>620</v>
      </c>
      <c r="I10" s="154">
        <v>133435.48000000001</v>
      </c>
      <c r="J10" s="155">
        <v>986</v>
      </c>
      <c r="K10" s="156">
        <v>288597.14999999997</v>
      </c>
      <c r="L10" s="89"/>
      <c r="M10" s="88"/>
      <c r="N10" s="95"/>
      <c r="O10" s="94" t="s">
        <v>105</v>
      </c>
      <c r="P10" s="107"/>
      <c r="Q10" s="98">
        <f>Q9/Q$13</f>
        <v>8.9036558189958037E-2</v>
      </c>
      <c r="R10" s="99">
        <f>R9/R$13</f>
        <v>0.17934166412180899</v>
      </c>
      <c r="S10" s="100" t="s">
        <v>106</v>
      </c>
    </row>
    <row r="11" spans="1:19" ht="20.100000000000001" customHeight="1" x14ac:dyDescent="0.15">
      <c r="B11" s="202" t="s">
        <v>120</v>
      </c>
      <c r="C11" s="202"/>
      <c r="D11" s="153">
        <v>8756</v>
      </c>
      <c r="E11" s="154">
        <v>540654.73999999987</v>
      </c>
      <c r="F11" s="155">
        <v>1929</v>
      </c>
      <c r="G11" s="156">
        <v>34592.090000000004</v>
      </c>
      <c r="H11" s="153">
        <v>1530</v>
      </c>
      <c r="I11" s="154">
        <v>304478.09999999998</v>
      </c>
      <c r="J11" s="155">
        <v>1746</v>
      </c>
      <c r="K11" s="156">
        <v>478640.21</v>
      </c>
      <c r="L11" s="89"/>
      <c r="M11" s="88"/>
      <c r="N11" s="126" t="s">
        <v>111</v>
      </c>
      <c r="O11" s="127"/>
      <c r="P11" s="135"/>
      <c r="Q11" s="101">
        <v>6952</v>
      </c>
      <c r="R11" s="102">
        <v>2029186.6700000006</v>
      </c>
      <c r="S11" s="102">
        <f>R11/Q11*100</f>
        <v>29188.530926352138</v>
      </c>
    </row>
    <row r="12" spans="1:19" ht="20.100000000000001" customHeight="1" thickBot="1" x14ac:dyDescent="0.2">
      <c r="B12" s="203" t="s">
        <v>121</v>
      </c>
      <c r="C12" s="203"/>
      <c r="D12" s="157">
        <v>2526</v>
      </c>
      <c r="E12" s="158">
        <v>174229.64000000004</v>
      </c>
      <c r="F12" s="159">
        <v>683</v>
      </c>
      <c r="G12" s="160">
        <v>13011.839999999998</v>
      </c>
      <c r="H12" s="157">
        <v>301</v>
      </c>
      <c r="I12" s="158">
        <v>56661.079999999987</v>
      </c>
      <c r="J12" s="159">
        <v>794</v>
      </c>
      <c r="K12" s="160">
        <v>230179.38000000006</v>
      </c>
      <c r="L12" s="89"/>
      <c r="M12" s="88"/>
      <c r="N12" s="125"/>
      <c r="O12" s="84" t="s">
        <v>105</v>
      </c>
      <c r="P12" s="108"/>
      <c r="Q12" s="103">
        <f>Q11/Q$13</f>
        <v>0.13956756539720142</v>
      </c>
      <c r="R12" s="104">
        <f>R11/R$13</f>
        <v>0.40446376695813491</v>
      </c>
      <c r="S12" s="105" t="s">
        <v>106</v>
      </c>
    </row>
    <row r="13" spans="1:19" ht="20.100000000000001" customHeight="1" thickTop="1" x14ac:dyDescent="0.15">
      <c r="B13" s="161" t="s">
        <v>126</v>
      </c>
      <c r="C13" s="161"/>
      <c r="D13" s="150">
        <v>30745</v>
      </c>
      <c r="E13" s="149">
        <v>1941685.6300000001</v>
      </c>
      <c r="F13" s="151">
        <v>7679</v>
      </c>
      <c r="G13" s="152">
        <v>146354.23999999996</v>
      </c>
      <c r="H13" s="150">
        <v>4435</v>
      </c>
      <c r="I13" s="149">
        <v>899753.55999999982</v>
      </c>
      <c r="J13" s="151">
        <v>6952</v>
      </c>
      <c r="K13" s="152">
        <v>2029186.6700000006</v>
      </c>
      <c r="M13" s="58"/>
      <c r="N13" s="131" t="s">
        <v>112</v>
      </c>
      <c r="O13" s="132"/>
      <c r="P13" s="133"/>
      <c r="Q13" s="96">
        <f>Q5+Q7+Q9+Q11</f>
        <v>49811</v>
      </c>
      <c r="R13" s="97">
        <f>R5+R7+R9+R11</f>
        <v>5016980.1000000006</v>
      </c>
      <c r="S13" s="97">
        <f>R13/Q13*100</f>
        <v>10072.032482784929</v>
      </c>
    </row>
    <row r="14" spans="1:19" ht="20.100000000000001" customHeight="1" x14ac:dyDescent="0.15">
      <c r="N14" s="130"/>
      <c r="O14" s="94" t="s">
        <v>105</v>
      </c>
      <c r="P14" s="107"/>
      <c r="Q14" s="98">
        <f>Q13/Q$13</f>
        <v>1</v>
      </c>
      <c r="R14" s="99">
        <f>R13/R$13</f>
        <v>1</v>
      </c>
      <c r="S14" s="100" t="s">
        <v>106</v>
      </c>
    </row>
    <row r="15" spans="1:19" ht="20.100000000000001" customHeight="1" x14ac:dyDescent="0.15">
      <c r="B15" s="91"/>
      <c r="C15" s="85"/>
      <c r="D15" s="85"/>
      <c r="E15" s="92"/>
      <c r="F15" s="92"/>
      <c r="G15" s="93"/>
      <c r="N15" s="14" t="s">
        <v>129</v>
      </c>
      <c r="O15" s="14" t="s">
        <v>130</v>
      </c>
      <c r="P15" s="14" t="s">
        <v>131</v>
      </c>
      <c r="Q15" s="14" t="s">
        <v>132</v>
      </c>
    </row>
    <row r="16" spans="1:19" ht="20.100000000000001" customHeight="1" x14ac:dyDescent="0.15">
      <c r="M16" s="14" t="s">
        <v>133</v>
      </c>
      <c r="N16" s="58">
        <f>D5/(D5+F5+H5+J5)</f>
        <v>0.62056318031235214</v>
      </c>
      <c r="O16" s="58">
        <f>F5/(D5+F5+H5+J5)</f>
        <v>0.17901088499763371</v>
      </c>
      <c r="P16" s="58">
        <f>H5/(D5+F5+H5+J5)</f>
        <v>6.9096071935636535E-2</v>
      </c>
      <c r="Q16" s="58">
        <f>J5/(D5+F5+H5+J5)</f>
        <v>0.13132986275437766</v>
      </c>
    </row>
    <row r="17" spans="13:17" ht="20.100000000000001" customHeight="1" x14ac:dyDescent="0.15">
      <c r="M17" s="14" t="s">
        <v>134</v>
      </c>
      <c r="N17" s="58">
        <f t="shared" ref="N17:N23" si="0">D6/(D6+F6+H6+J6)</f>
        <v>0.61960999725350174</v>
      </c>
      <c r="O17" s="58">
        <f t="shared" ref="O17:O23" si="1">F6/(D6+F6+H6+J6)</f>
        <v>0.18689920351551773</v>
      </c>
      <c r="P17" s="58">
        <f t="shared" ref="P17:P23" si="2">H6/(D6+F6+H6+J6)</f>
        <v>6.7289206262015927E-2</v>
      </c>
      <c r="Q17" s="58">
        <f t="shared" ref="Q17:Q23" si="3">J6/(D6+F6+H6+J6)</f>
        <v>0.12620159296896458</v>
      </c>
    </row>
    <row r="18" spans="13:17" ht="20.100000000000001" customHeight="1" x14ac:dyDescent="0.15">
      <c r="M18" s="14" t="s">
        <v>135</v>
      </c>
      <c r="N18" s="58">
        <f t="shared" si="0"/>
        <v>0.58978516416700444</v>
      </c>
      <c r="O18" s="58">
        <f t="shared" si="1"/>
        <v>0.17186866639643292</v>
      </c>
      <c r="P18" s="58">
        <f t="shared" si="2"/>
        <v>0.10417511147142278</v>
      </c>
      <c r="Q18" s="58">
        <f t="shared" si="3"/>
        <v>0.13417105796513984</v>
      </c>
    </row>
    <row r="19" spans="13:17" ht="20.100000000000001" customHeight="1" x14ac:dyDescent="0.15">
      <c r="M19" s="14" t="s">
        <v>136</v>
      </c>
      <c r="N19" s="58">
        <f t="shared" si="0"/>
        <v>0.61851257356875333</v>
      </c>
      <c r="O19" s="58">
        <f t="shared" si="1"/>
        <v>0.15623327982878546</v>
      </c>
      <c r="P19" s="58">
        <f t="shared" si="2"/>
        <v>4.2803638309256285E-2</v>
      </c>
      <c r="Q19" s="58">
        <f t="shared" si="3"/>
        <v>0.18245050829320492</v>
      </c>
    </row>
    <row r="20" spans="13:17" ht="20.100000000000001" customHeight="1" x14ac:dyDescent="0.15">
      <c r="M20" s="14" t="s">
        <v>137</v>
      </c>
      <c r="N20" s="58">
        <f t="shared" si="0"/>
        <v>0.6172671651937458</v>
      </c>
      <c r="O20" s="58">
        <f t="shared" si="1"/>
        <v>0.14140040788579197</v>
      </c>
      <c r="P20" s="58">
        <f t="shared" si="2"/>
        <v>0.10740992522093813</v>
      </c>
      <c r="Q20" s="58">
        <f t="shared" si="3"/>
        <v>0.13392250169952413</v>
      </c>
    </row>
    <row r="21" spans="13:17" ht="20.100000000000001" customHeight="1" x14ac:dyDescent="0.15">
      <c r="M21" s="14" t="s">
        <v>138</v>
      </c>
      <c r="N21" s="58">
        <f t="shared" si="0"/>
        <v>0.6302950387341355</v>
      </c>
      <c r="O21" s="58">
        <f t="shared" si="1"/>
        <v>0.10499423108620405</v>
      </c>
      <c r="P21" s="58">
        <f t="shared" si="2"/>
        <v>0.10219218724245921</v>
      </c>
      <c r="Q21" s="58">
        <f t="shared" si="3"/>
        <v>0.16251854293720125</v>
      </c>
    </row>
    <row r="22" spans="13:17" ht="20.100000000000001" customHeight="1" x14ac:dyDescent="0.15">
      <c r="M22" s="14" t="s">
        <v>139</v>
      </c>
      <c r="N22" s="58">
        <f t="shared" si="0"/>
        <v>0.62717570374614995</v>
      </c>
      <c r="O22" s="58">
        <f t="shared" si="1"/>
        <v>0.13817061815056228</v>
      </c>
      <c r="P22" s="58">
        <f t="shared" si="2"/>
        <v>0.10959100350977724</v>
      </c>
      <c r="Q22" s="58">
        <f t="shared" si="3"/>
        <v>0.1250626745935105</v>
      </c>
    </row>
    <row r="23" spans="13:17" ht="20.100000000000001" customHeight="1" x14ac:dyDescent="0.15">
      <c r="M23" s="14" t="s">
        <v>140</v>
      </c>
      <c r="N23" s="58">
        <f t="shared" si="0"/>
        <v>0.58689591078066916</v>
      </c>
      <c r="O23" s="58">
        <f t="shared" si="1"/>
        <v>0.15868959107806691</v>
      </c>
      <c r="P23" s="58">
        <f t="shared" si="2"/>
        <v>6.9934944237918212E-2</v>
      </c>
      <c r="Q23" s="58">
        <f t="shared" si="3"/>
        <v>0.18447955390334572</v>
      </c>
    </row>
    <row r="24" spans="13:17" ht="20.100000000000001" customHeight="1" x14ac:dyDescent="0.15">
      <c r="M24" s="14" t="s">
        <v>141</v>
      </c>
      <c r="N24" s="58">
        <f t="shared" ref="N24" si="4">D13/(D13+F13+H13+J13)</f>
        <v>0.61723314127401574</v>
      </c>
      <c r="O24" s="58">
        <f t="shared" ref="O24" si="5">F13/(D13+F13+H13+J13)</f>
        <v>0.15416273513882475</v>
      </c>
      <c r="P24" s="58">
        <f t="shared" ref="P24" si="6">H13/(D13+F13+H13+J13)</f>
        <v>8.9036558189958037E-2</v>
      </c>
      <c r="Q24" s="58">
        <f t="shared" ref="Q24" si="7">J13/(D13+F13+H13+J13)</f>
        <v>0.13956756539720142</v>
      </c>
    </row>
    <row r="25" spans="13:17" ht="20.100000000000001" customHeight="1" x14ac:dyDescent="0.15"/>
    <row r="26" spans="13:17" ht="20.100000000000001" customHeight="1" x14ac:dyDescent="0.15"/>
    <row r="27" spans="13:17" ht="20.100000000000001" customHeight="1" x14ac:dyDescent="0.15"/>
    <row r="28" spans="13:17" ht="20.100000000000001" customHeight="1" x14ac:dyDescent="0.15">
      <c r="N28" s="14" t="s">
        <v>129</v>
      </c>
      <c r="O28" s="14" t="s">
        <v>130</v>
      </c>
      <c r="P28" s="14" t="s">
        <v>131</v>
      </c>
      <c r="Q28" s="14" t="s">
        <v>132</v>
      </c>
    </row>
    <row r="29" spans="13:17" ht="20.100000000000001" customHeight="1" x14ac:dyDescent="0.15">
      <c r="M29" s="14" t="s">
        <v>133</v>
      </c>
      <c r="N29" s="58">
        <f>E5/(E5+G5+I5+K5)</f>
        <v>0.37462644471227208</v>
      </c>
      <c r="O29" s="58">
        <f>G5/(E5+G5+I5+K5)</f>
        <v>3.8161170542984429E-2</v>
      </c>
      <c r="P29" s="58">
        <f>I5/(E5+G5+I5+K5)</f>
        <v>0.14775056342281953</v>
      </c>
      <c r="Q29" s="58">
        <f>K5/(E5+G5+I5+K5)</f>
        <v>0.43946182132192396</v>
      </c>
    </row>
    <row r="30" spans="13:17" ht="20.100000000000001" customHeight="1" x14ac:dyDescent="0.15">
      <c r="M30" s="14" t="s">
        <v>134</v>
      </c>
      <c r="N30" s="58">
        <f t="shared" ref="N30:N37" si="8">E6/(E6+G6+I6+K6)</f>
        <v>0.42181503332322101</v>
      </c>
      <c r="O30" s="58">
        <f t="shared" ref="O30:O37" si="9">G6/(E6+G6+I6+K6)</f>
        <v>3.7335390481441626E-2</v>
      </c>
      <c r="P30" s="58">
        <f t="shared" ref="P30:P37" si="10">I6/(E6+G6+I6+K6)</f>
        <v>0.14400218931092032</v>
      </c>
      <c r="Q30" s="58">
        <f t="shared" ref="Q30:Q37" si="11">K6/(E6+G6+I6+K6)</f>
        <v>0.39684738688441701</v>
      </c>
    </row>
    <row r="31" spans="13:17" ht="20.100000000000001" customHeight="1" x14ac:dyDescent="0.15">
      <c r="M31" s="14" t="s">
        <v>135</v>
      </c>
      <c r="N31" s="58">
        <f t="shared" si="8"/>
        <v>0.36433732618023285</v>
      </c>
      <c r="O31" s="58">
        <f t="shared" si="9"/>
        <v>3.03025593552586E-2</v>
      </c>
      <c r="P31" s="58">
        <f t="shared" si="10"/>
        <v>0.21770390814403243</v>
      </c>
      <c r="Q31" s="58">
        <f t="shared" si="11"/>
        <v>0.38765620632047615</v>
      </c>
    </row>
    <row r="32" spans="13:17" ht="20.100000000000001" customHeight="1" x14ac:dyDescent="0.15">
      <c r="M32" s="14" t="s">
        <v>136</v>
      </c>
      <c r="N32" s="58">
        <f t="shared" si="8"/>
        <v>0.38152580895458554</v>
      </c>
      <c r="O32" s="58">
        <f t="shared" si="9"/>
        <v>2.6608134645745022E-2</v>
      </c>
      <c r="P32" s="58">
        <f t="shared" si="10"/>
        <v>8.264284372319039E-2</v>
      </c>
      <c r="Q32" s="58">
        <f t="shared" si="11"/>
        <v>0.50922321267647896</v>
      </c>
    </row>
    <row r="33" spans="13:17" ht="20.100000000000001" customHeight="1" x14ac:dyDescent="0.15">
      <c r="M33" s="14" t="s">
        <v>137</v>
      </c>
      <c r="N33" s="58">
        <f t="shared" si="8"/>
        <v>0.39570866246105363</v>
      </c>
      <c r="O33" s="58">
        <f t="shared" si="9"/>
        <v>2.8081175190341555E-2</v>
      </c>
      <c r="P33" s="58">
        <f t="shared" si="10"/>
        <v>0.20039050097855154</v>
      </c>
      <c r="Q33" s="58">
        <f t="shared" si="11"/>
        <v>0.37581966137005329</v>
      </c>
    </row>
    <row r="34" spans="13:17" ht="20.100000000000001" customHeight="1" x14ac:dyDescent="0.15">
      <c r="M34" s="14" t="s">
        <v>138</v>
      </c>
      <c r="N34" s="58">
        <f t="shared" si="8"/>
        <v>0.37404332679395325</v>
      </c>
      <c r="O34" s="58">
        <f t="shared" si="9"/>
        <v>1.983983006602013E-2</v>
      </c>
      <c r="P34" s="58">
        <f t="shared" si="10"/>
        <v>0.19163800652208854</v>
      </c>
      <c r="Q34" s="58">
        <f t="shared" si="11"/>
        <v>0.41447883661793816</v>
      </c>
    </row>
    <row r="35" spans="13:17" ht="20.100000000000001" customHeight="1" x14ac:dyDescent="0.15">
      <c r="M35" s="14" t="s">
        <v>139</v>
      </c>
      <c r="N35" s="58">
        <f t="shared" si="8"/>
        <v>0.39801870946128659</v>
      </c>
      <c r="O35" s="58">
        <f t="shared" si="9"/>
        <v>2.5465973015179118E-2</v>
      </c>
      <c r="P35" s="58">
        <f t="shared" si="10"/>
        <v>0.22415040774677125</v>
      </c>
      <c r="Q35" s="58">
        <f t="shared" si="11"/>
        <v>0.35236490977676299</v>
      </c>
    </row>
    <row r="36" spans="13:17" ht="20.100000000000001" customHeight="1" x14ac:dyDescent="0.15">
      <c r="M36" s="14" t="s">
        <v>140</v>
      </c>
      <c r="N36" s="58">
        <f t="shared" si="8"/>
        <v>0.36750954908765354</v>
      </c>
      <c r="O36" s="58">
        <f t="shared" si="9"/>
        <v>2.7446394604274518E-2</v>
      </c>
      <c r="P36" s="58">
        <f t="shared" si="10"/>
        <v>0.11951748256851966</v>
      </c>
      <c r="Q36" s="58">
        <f t="shared" si="11"/>
        <v>0.48552657373955233</v>
      </c>
    </row>
    <row r="37" spans="13:17" ht="20.100000000000001" customHeight="1" x14ac:dyDescent="0.15">
      <c r="M37" s="14" t="s">
        <v>141</v>
      </c>
      <c r="N37" s="58">
        <f t="shared" si="8"/>
        <v>0.38702278886854663</v>
      </c>
      <c r="O37" s="58">
        <f t="shared" si="9"/>
        <v>2.9171780051509461E-2</v>
      </c>
      <c r="P37" s="58">
        <f t="shared" si="10"/>
        <v>0.17934166412180899</v>
      </c>
      <c r="Q37" s="58">
        <f t="shared" si="11"/>
        <v>0.40446376695813491</v>
      </c>
    </row>
    <row r="38" spans="13:17" ht="20.100000000000001" customHeight="1" x14ac:dyDescent="0.15"/>
    <row r="39" spans="13:17" ht="20.100000000000001" customHeight="1" x14ac:dyDescent="0.15"/>
    <row r="40" spans="13:17" ht="20.100000000000001" customHeight="1" x14ac:dyDescent="0.15"/>
    <row r="41" spans="13:17" ht="20.100000000000001" customHeight="1" x14ac:dyDescent="0.15"/>
    <row r="42" spans="13:17" ht="20.100000000000001" customHeight="1" x14ac:dyDescent="0.15"/>
    <row r="43" spans="13:17" ht="20.100000000000001" customHeight="1" x14ac:dyDescent="0.15"/>
    <row r="44" spans="13:17" ht="20.100000000000001" customHeight="1" x14ac:dyDescent="0.15"/>
    <row r="45" spans="13:17" ht="20.100000000000001" customHeight="1" x14ac:dyDescent="0.15"/>
    <row r="46" spans="13:17" ht="20.100000000000001" customHeight="1" x14ac:dyDescent="0.15"/>
    <row r="47" spans="13:17" ht="20.100000000000001" customHeight="1" x14ac:dyDescent="0.15"/>
    <row r="48" spans="13:1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4:11" ht="20.100000000000001" customHeight="1" x14ac:dyDescent="0.15"/>
    <row r="98" spans="4:11" ht="20.100000000000001" customHeight="1" x14ac:dyDescent="0.15"/>
    <row r="99" spans="4:11" ht="20.100000000000001" customHeight="1" x14ac:dyDescent="0.15"/>
    <row r="100" spans="4:11" ht="20.100000000000001" customHeight="1" x14ac:dyDescent="0.15"/>
    <row r="101" spans="4:11" ht="20.100000000000001" customHeight="1" x14ac:dyDescent="0.15"/>
    <row r="102" spans="4:11" ht="20.100000000000001" customHeight="1" x14ac:dyDescent="0.15"/>
    <row r="103" spans="4:11" ht="20.100000000000001" customHeight="1" x14ac:dyDescent="0.15"/>
    <row r="104" spans="4:11" ht="20.100000000000001" customHeight="1" x14ac:dyDescent="0.15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 x14ac:dyDescent="0.15"/>
    <row r="106" spans="4:11" ht="20.100000000000001" customHeight="1" x14ac:dyDescent="0.15"/>
    <row r="107" spans="4:11" ht="20.100000000000001" customHeight="1" x14ac:dyDescent="0.15"/>
    <row r="108" spans="4:11" ht="20.100000000000001" customHeight="1" x14ac:dyDescent="0.15"/>
    <row r="109" spans="4:11" ht="20.100000000000001" customHeight="1" x14ac:dyDescent="0.15"/>
  </sheetData>
  <mergeCells count="13">
    <mergeCell ref="B10:C10"/>
    <mergeCell ref="B11:C11"/>
    <mergeCell ref="B12:C12"/>
    <mergeCell ref="D3:E3"/>
    <mergeCell ref="B5:C5"/>
    <mergeCell ref="B6:C6"/>
    <mergeCell ref="B7:C7"/>
    <mergeCell ref="B8:C8"/>
    <mergeCell ref="F3:G3"/>
    <mergeCell ref="H3:I3"/>
    <mergeCell ref="J3:K3"/>
    <mergeCell ref="B3:C4"/>
    <mergeCell ref="B9:C9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106"/>
  <sheetViews>
    <sheetView zoomScaleNormal="100" workbookViewId="0"/>
  </sheetViews>
  <sheetFormatPr defaultRowHeight="13.5" x14ac:dyDescent="0.1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 x14ac:dyDescent="0.15">
      <c r="A1" s="106" t="s">
        <v>99</v>
      </c>
    </row>
    <row r="2" spans="1:14" s="14" customFormat="1" ht="20.100000000000001" customHeight="1" x14ac:dyDescent="0.15"/>
    <row r="3" spans="1:14" s="14" customFormat="1" ht="20.100000000000001" customHeight="1" x14ac:dyDescent="0.15">
      <c r="B3" s="188" t="s">
        <v>54</v>
      </c>
      <c r="C3" s="232"/>
      <c r="D3" s="233"/>
      <c r="E3" s="236" t="s">
        <v>52</v>
      </c>
      <c r="F3" s="225" t="s">
        <v>100</v>
      </c>
      <c r="G3" s="236" t="s">
        <v>57</v>
      </c>
      <c r="H3" s="225" t="s">
        <v>100</v>
      </c>
    </row>
    <row r="4" spans="1:14" s="14" customFormat="1" ht="20.100000000000001" customHeight="1" thickBot="1" x14ac:dyDescent="0.2">
      <c r="B4" s="189"/>
      <c r="C4" s="234"/>
      <c r="D4" s="235"/>
      <c r="E4" s="237"/>
      <c r="F4" s="226"/>
      <c r="G4" s="237"/>
      <c r="H4" s="226"/>
      <c r="N4" s="24"/>
    </row>
    <row r="5" spans="1:14" s="14" customFormat="1" ht="20.100000000000001" customHeight="1" thickTop="1" x14ac:dyDescent="0.15">
      <c r="B5" s="227" t="s">
        <v>69</v>
      </c>
      <c r="C5" s="228" t="s">
        <v>3</v>
      </c>
      <c r="D5" s="229"/>
      <c r="E5" s="163">
        <v>4879</v>
      </c>
      <c r="F5" s="164">
        <f t="shared" ref="F5:F16" si="0">E5/SUM(E$5:E$16)</f>
        <v>0.15869247032037731</v>
      </c>
      <c r="G5" s="165">
        <v>281161.12</v>
      </c>
      <c r="H5" s="166">
        <f t="shared" ref="H5:H16" si="1">G5/SUM(G$5:G$16)</f>
        <v>0.14480259608245644</v>
      </c>
      <c r="N5" s="24"/>
    </row>
    <row r="6" spans="1:14" s="14" customFormat="1" ht="20.100000000000001" customHeight="1" x14ac:dyDescent="0.15">
      <c r="B6" s="223"/>
      <c r="C6" s="230" t="s">
        <v>8</v>
      </c>
      <c r="D6" s="231"/>
      <c r="E6" s="167">
        <v>187</v>
      </c>
      <c r="F6" s="168">
        <f t="shared" si="0"/>
        <v>6.0822898032200359E-3</v>
      </c>
      <c r="G6" s="169">
        <v>13733.609999999993</v>
      </c>
      <c r="H6" s="170">
        <f t="shared" si="1"/>
        <v>7.0730347836997646E-3</v>
      </c>
      <c r="N6" s="24"/>
    </row>
    <row r="7" spans="1:14" s="14" customFormat="1" ht="20.100000000000001" customHeight="1" x14ac:dyDescent="0.15">
      <c r="B7" s="223"/>
      <c r="C7" s="230" t="s">
        <v>9</v>
      </c>
      <c r="D7" s="231"/>
      <c r="E7" s="167">
        <v>1602</v>
      </c>
      <c r="F7" s="168">
        <f t="shared" si="0"/>
        <v>5.2106033501382341E-2</v>
      </c>
      <c r="G7" s="169">
        <v>79236.95</v>
      </c>
      <c r="H7" s="170">
        <f t="shared" si="1"/>
        <v>4.0808331058205333E-2</v>
      </c>
      <c r="N7" s="24"/>
    </row>
    <row r="8" spans="1:14" s="14" customFormat="1" ht="20.100000000000001" customHeight="1" x14ac:dyDescent="0.15">
      <c r="B8" s="223"/>
      <c r="C8" s="230" t="s">
        <v>10</v>
      </c>
      <c r="D8" s="231"/>
      <c r="E8" s="167">
        <v>323</v>
      </c>
      <c r="F8" s="168">
        <f t="shared" si="0"/>
        <v>1.0505773296470971E-2</v>
      </c>
      <c r="G8" s="169">
        <v>14038.99</v>
      </c>
      <c r="H8" s="170">
        <f t="shared" si="1"/>
        <v>7.2303105008816471E-3</v>
      </c>
      <c r="N8" s="24"/>
    </row>
    <row r="9" spans="1:14" s="14" customFormat="1" ht="20.100000000000001" customHeight="1" x14ac:dyDescent="0.15">
      <c r="B9" s="223"/>
      <c r="C9" s="208" t="s">
        <v>71</v>
      </c>
      <c r="D9" s="209"/>
      <c r="E9" s="167">
        <v>3359</v>
      </c>
      <c r="F9" s="168">
        <f t="shared" si="0"/>
        <v>0.10925353716051391</v>
      </c>
      <c r="G9" s="169">
        <v>46911.280000000013</v>
      </c>
      <c r="H9" s="170">
        <f t="shared" si="1"/>
        <v>2.4160079919837488E-2</v>
      </c>
      <c r="N9" s="24"/>
    </row>
    <row r="10" spans="1:14" s="14" customFormat="1" ht="20.100000000000001" customHeight="1" x14ac:dyDescent="0.15">
      <c r="B10" s="223"/>
      <c r="C10" s="230" t="s">
        <v>55</v>
      </c>
      <c r="D10" s="231"/>
      <c r="E10" s="167">
        <v>6436</v>
      </c>
      <c r="F10" s="168">
        <f t="shared" si="0"/>
        <v>0.20933485119531631</v>
      </c>
      <c r="G10" s="169">
        <v>718502.44000000006</v>
      </c>
      <c r="H10" s="170">
        <f t="shared" si="1"/>
        <v>0.37004056109742128</v>
      </c>
      <c r="N10" s="24"/>
    </row>
    <row r="11" spans="1:14" s="14" customFormat="1" ht="20.100000000000001" customHeight="1" x14ac:dyDescent="0.15">
      <c r="B11" s="223"/>
      <c r="C11" s="230" t="s">
        <v>56</v>
      </c>
      <c r="D11" s="231"/>
      <c r="E11" s="167">
        <v>3262</v>
      </c>
      <c r="F11" s="168">
        <f t="shared" si="0"/>
        <v>0.10609855261018052</v>
      </c>
      <c r="G11" s="169">
        <v>297722.93999999994</v>
      </c>
      <c r="H11" s="170">
        <f t="shared" si="1"/>
        <v>0.15333220548168752</v>
      </c>
      <c r="N11" s="24"/>
    </row>
    <row r="12" spans="1:14" s="14" customFormat="1" ht="20.100000000000001" customHeight="1" x14ac:dyDescent="0.15">
      <c r="B12" s="223"/>
      <c r="C12" s="208" t="s">
        <v>153</v>
      </c>
      <c r="D12" s="209"/>
      <c r="E12" s="167">
        <v>1323</v>
      </c>
      <c r="F12" s="168">
        <f t="shared" si="0"/>
        <v>4.3031387217433728E-2</v>
      </c>
      <c r="G12" s="169">
        <v>142652.06</v>
      </c>
      <c r="H12" s="170">
        <f t="shared" si="1"/>
        <v>7.3468154574538397E-2</v>
      </c>
      <c r="N12" s="24"/>
    </row>
    <row r="13" spans="1:14" s="14" customFormat="1" ht="20.100000000000001" customHeight="1" x14ac:dyDescent="0.15">
      <c r="B13" s="223"/>
      <c r="C13" s="208" t="s">
        <v>151</v>
      </c>
      <c r="D13" s="209"/>
      <c r="E13" s="167">
        <v>279</v>
      </c>
      <c r="F13" s="168">
        <f t="shared" si="0"/>
        <v>9.0746462839486099E-3</v>
      </c>
      <c r="G13" s="169">
        <v>21703.839999999989</v>
      </c>
      <c r="H13" s="170">
        <f t="shared" si="1"/>
        <v>1.1177834179058113E-2</v>
      </c>
      <c r="N13" s="24"/>
    </row>
    <row r="14" spans="1:14" s="14" customFormat="1" ht="20.100000000000001" customHeight="1" x14ac:dyDescent="0.15">
      <c r="B14" s="223"/>
      <c r="C14" s="208" t="s">
        <v>152</v>
      </c>
      <c r="D14" s="209"/>
      <c r="E14" s="167">
        <v>1</v>
      </c>
      <c r="F14" s="168">
        <f t="shared" si="0"/>
        <v>3.2525613920962757E-5</v>
      </c>
      <c r="G14" s="169">
        <v>285.08</v>
      </c>
      <c r="H14" s="170">
        <f t="shared" si="1"/>
        <v>1.4682088366694044E-4</v>
      </c>
      <c r="N14" s="24"/>
    </row>
    <row r="15" spans="1:14" s="14" customFormat="1" ht="20.100000000000001" customHeight="1" x14ac:dyDescent="0.15">
      <c r="B15" s="223"/>
      <c r="C15" s="208" t="s">
        <v>73</v>
      </c>
      <c r="D15" s="209"/>
      <c r="E15" s="167">
        <v>8040</v>
      </c>
      <c r="F15" s="168">
        <f t="shared" si="0"/>
        <v>0.26150593592454058</v>
      </c>
      <c r="G15" s="169">
        <v>103443.49</v>
      </c>
      <c r="H15" s="170">
        <f t="shared" si="1"/>
        <v>5.3275096854890965E-2</v>
      </c>
      <c r="N15" s="24"/>
    </row>
    <row r="16" spans="1:14" s="14" customFormat="1" ht="20.100000000000001" customHeight="1" x14ac:dyDescent="0.15">
      <c r="B16" s="224"/>
      <c r="C16" s="218" t="s">
        <v>72</v>
      </c>
      <c r="D16" s="219"/>
      <c r="E16" s="171">
        <v>1054</v>
      </c>
      <c r="F16" s="172">
        <f t="shared" si="0"/>
        <v>3.4281997072694748E-2</v>
      </c>
      <c r="G16" s="173">
        <v>222293.83000000002</v>
      </c>
      <c r="H16" s="174">
        <f t="shared" si="1"/>
        <v>0.11448497458365595</v>
      </c>
      <c r="N16" s="24"/>
    </row>
    <row r="17" spans="2:8" s="14" customFormat="1" ht="20.100000000000001" customHeight="1" x14ac:dyDescent="0.15">
      <c r="B17" s="222" t="s">
        <v>70</v>
      </c>
      <c r="C17" s="216" t="s">
        <v>84</v>
      </c>
      <c r="D17" s="217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 x14ac:dyDescent="0.15">
      <c r="B18" s="223"/>
      <c r="C18" s="208" t="s">
        <v>85</v>
      </c>
      <c r="D18" s="209"/>
      <c r="E18" s="167">
        <v>2</v>
      </c>
      <c r="F18" s="168">
        <f t="shared" si="2"/>
        <v>2.6045057950253939E-4</v>
      </c>
      <c r="G18" s="169">
        <v>97.850000000000009</v>
      </c>
      <c r="H18" s="170">
        <f t="shared" si="3"/>
        <v>6.6858329488780107E-4</v>
      </c>
    </row>
    <row r="19" spans="2:8" s="14" customFormat="1" ht="20.100000000000001" customHeight="1" x14ac:dyDescent="0.15">
      <c r="B19" s="223"/>
      <c r="C19" s="208" t="s">
        <v>86</v>
      </c>
      <c r="D19" s="209"/>
      <c r="E19" s="167">
        <v>453</v>
      </c>
      <c r="F19" s="168">
        <f t="shared" si="2"/>
        <v>5.8992056257325169E-2</v>
      </c>
      <c r="G19" s="169">
        <v>15068.860000000002</v>
      </c>
      <c r="H19" s="170">
        <f t="shared" si="3"/>
        <v>0.10296155410324978</v>
      </c>
    </row>
    <row r="20" spans="2:8" s="14" customFormat="1" ht="20.100000000000001" customHeight="1" x14ac:dyDescent="0.15">
      <c r="B20" s="223"/>
      <c r="C20" s="208" t="s">
        <v>87</v>
      </c>
      <c r="D20" s="209"/>
      <c r="E20" s="167">
        <v>78</v>
      </c>
      <c r="F20" s="168">
        <f t="shared" si="2"/>
        <v>1.0157572600599036E-2</v>
      </c>
      <c r="G20" s="169">
        <v>2952.09</v>
      </c>
      <c r="H20" s="170">
        <f t="shared" si="3"/>
        <v>2.0170853949977811E-2</v>
      </c>
    </row>
    <row r="21" spans="2:8" s="14" customFormat="1" ht="20.100000000000001" customHeight="1" x14ac:dyDescent="0.15">
      <c r="B21" s="223"/>
      <c r="C21" s="208" t="s">
        <v>88</v>
      </c>
      <c r="D21" s="209"/>
      <c r="E21" s="167">
        <v>336</v>
      </c>
      <c r="F21" s="168">
        <f t="shared" si="2"/>
        <v>4.3755697356426621E-2</v>
      </c>
      <c r="G21" s="169">
        <v>4142.7400000000007</v>
      </c>
      <c r="H21" s="170">
        <f t="shared" si="3"/>
        <v>2.8306252008824622E-2</v>
      </c>
    </row>
    <row r="22" spans="2:8" s="14" customFormat="1" ht="20.100000000000001" customHeight="1" x14ac:dyDescent="0.15">
      <c r="B22" s="223"/>
      <c r="C22" s="208" t="s">
        <v>89</v>
      </c>
      <c r="D22" s="209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 x14ac:dyDescent="0.15">
      <c r="B23" s="223"/>
      <c r="C23" s="208" t="s">
        <v>90</v>
      </c>
      <c r="D23" s="209"/>
      <c r="E23" s="167">
        <v>2278</v>
      </c>
      <c r="F23" s="168">
        <f t="shared" si="2"/>
        <v>0.29665321005339235</v>
      </c>
      <c r="G23" s="169">
        <v>75605.749999999985</v>
      </c>
      <c r="H23" s="170">
        <f t="shared" si="3"/>
        <v>0.51659418954995762</v>
      </c>
    </row>
    <row r="24" spans="2:8" s="14" customFormat="1" ht="20.100000000000001" customHeight="1" x14ac:dyDescent="0.15">
      <c r="B24" s="223"/>
      <c r="C24" s="208" t="s">
        <v>91</v>
      </c>
      <c r="D24" s="209"/>
      <c r="E24" s="167">
        <v>78</v>
      </c>
      <c r="F24" s="168">
        <f t="shared" si="2"/>
        <v>1.0157572600599036E-2</v>
      </c>
      <c r="G24" s="169">
        <v>2721.9900000000007</v>
      </c>
      <c r="H24" s="170">
        <f t="shared" si="3"/>
        <v>1.8598641214631027E-2</v>
      </c>
    </row>
    <row r="25" spans="2:8" s="14" customFormat="1" ht="20.100000000000001" customHeight="1" x14ac:dyDescent="0.15">
      <c r="B25" s="223"/>
      <c r="C25" s="208" t="s">
        <v>146</v>
      </c>
      <c r="D25" s="209"/>
      <c r="E25" s="167">
        <v>18</v>
      </c>
      <c r="F25" s="168">
        <f t="shared" si="2"/>
        <v>2.3440552155228546E-3</v>
      </c>
      <c r="G25" s="169">
        <v>537.01</v>
      </c>
      <c r="H25" s="170">
        <f t="shared" si="3"/>
        <v>3.6692479835227186E-3</v>
      </c>
    </row>
    <row r="26" spans="2:8" s="14" customFormat="1" ht="20.100000000000001" customHeight="1" x14ac:dyDescent="0.15">
      <c r="B26" s="223"/>
      <c r="C26" s="208" t="s">
        <v>147</v>
      </c>
      <c r="D26" s="209"/>
      <c r="E26" s="167">
        <v>1</v>
      </c>
      <c r="F26" s="168">
        <f t="shared" si="2"/>
        <v>1.302252897512697E-4</v>
      </c>
      <c r="G26" s="169">
        <v>50.96</v>
      </c>
      <c r="H26" s="170">
        <f t="shared" si="3"/>
        <v>3.4819626681126562E-4</v>
      </c>
    </row>
    <row r="27" spans="2:8" s="14" customFormat="1" ht="20.100000000000001" customHeight="1" x14ac:dyDescent="0.15">
      <c r="B27" s="223"/>
      <c r="C27" s="208" t="s">
        <v>93</v>
      </c>
      <c r="D27" s="209"/>
      <c r="E27" s="167">
        <v>4174</v>
      </c>
      <c r="F27" s="168">
        <f t="shared" si="2"/>
        <v>0.5435603594217997</v>
      </c>
      <c r="G27" s="169">
        <v>24804.970000000005</v>
      </c>
      <c r="H27" s="170">
        <f t="shared" si="3"/>
        <v>0.16948583109037366</v>
      </c>
    </row>
    <row r="28" spans="2:8" s="14" customFormat="1" ht="20.100000000000001" customHeight="1" x14ac:dyDescent="0.15">
      <c r="B28" s="224"/>
      <c r="C28" s="208" t="s">
        <v>92</v>
      </c>
      <c r="D28" s="209"/>
      <c r="E28" s="171">
        <v>261</v>
      </c>
      <c r="F28" s="172">
        <f t="shared" si="2"/>
        <v>3.3988800625081389E-2</v>
      </c>
      <c r="G28" s="173">
        <v>20372.019999999997</v>
      </c>
      <c r="H28" s="174">
        <f t="shared" si="3"/>
        <v>0.1391966505377637</v>
      </c>
    </row>
    <row r="29" spans="2:8" s="14" customFormat="1" ht="20.100000000000001" customHeight="1" x14ac:dyDescent="0.15">
      <c r="B29" s="220" t="s">
        <v>83</v>
      </c>
      <c r="C29" s="216" t="s">
        <v>74</v>
      </c>
      <c r="D29" s="217"/>
      <c r="E29" s="175">
        <v>128</v>
      </c>
      <c r="F29" s="176">
        <f>E29/SUM(E$29:E$39)</f>
        <v>4.0986231187960291E-2</v>
      </c>
      <c r="G29" s="177">
        <v>17823.060000000001</v>
      </c>
      <c r="H29" s="178">
        <f>G29/SUM(G$29:G$39)</f>
        <v>2.378452517784288E-2</v>
      </c>
    </row>
    <row r="30" spans="2:8" s="14" customFormat="1" ht="20.100000000000001" customHeight="1" x14ac:dyDescent="0.15">
      <c r="B30" s="221"/>
      <c r="C30" s="208" t="s">
        <v>75</v>
      </c>
      <c r="D30" s="209"/>
      <c r="E30" s="167">
        <v>3</v>
      </c>
      <c r="F30" s="168">
        <f t="shared" ref="F30:F40" si="4">E30/SUM(E$29:E$39)</f>
        <v>9.6061479346781938E-4</v>
      </c>
      <c r="G30" s="169">
        <v>456.04</v>
      </c>
      <c r="H30" s="170">
        <f t="shared" ref="H30:H40" si="5">G30/SUM(G$29:G$39)</f>
        <v>6.0857646566321762E-4</v>
      </c>
    </row>
    <row r="31" spans="2:8" s="14" customFormat="1" ht="20.100000000000001" customHeight="1" x14ac:dyDescent="0.15">
      <c r="B31" s="221"/>
      <c r="C31" s="208" t="s">
        <v>76</v>
      </c>
      <c r="D31" s="209"/>
      <c r="E31" s="167">
        <v>172</v>
      </c>
      <c r="F31" s="168">
        <f t="shared" si="4"/>
        <v>5.5075248158821644E-2</v>
      </c>
      <c r="G31" s="169">
        <v>25785.960000000006</v>
      </c>
      <c r="H31" s="170">
        <f t="shared" si="5"/>
        <v>3.4410859574890595E-2</v>
      </c>
    </row>
    <row r="32" spans="2:8" s="14" customFormat="1" ht="20.100000000000001" customHeight="1" x14ac:dyDescent="0.15">
      <c r="B32" s="221"/>
      <c r="C32" s="208" t="s">
        <v>77</v>
      </c>
      <c r="D32" s="209"/>
      <c r="E32" s="167">
        <v>10</v>
      </c>
      <c r="F32" s="168">
        <f t="shared" si="4"/>
        <v>3.2020493115593979E-3</v>
      </c>
      <c r="G32" s="169">
        <v>521.87</v>
      </c>
      <c r="H32" s="170">
        <f t="shared" si="5"/>
        <v>6.9642531386646643E-4</v>
      </c>
    </row>
    <row r="33" spans="2:8" s="14" customFormat="1" ht="20.100000000000001" customHeight="1" x14ac:dyDescent="0.15">
      <c r="B33" s="221"/>
      <c r="C33" s="208" t="s">
        <v>78</v>
      </c>
      <c r="D33" s="209"/>
      <c r="E33" s="167">
        <v>577</v>
      </c>
      <c r="F33" s="168">
        <f t="shared" si="4"/>
        <v>0.18475824527697726</v>
      </c>
      <c r="G33" s="169">
        <v>119781.04000000002</v>
      </c>
      <c r="H33" s="170">
        <f t="shared" si="5"/>
        <v>0.15984545648773027</v>
      </c>
    </row>
    <row r="34" spans="2:8" s="14" customFormat="1" ht="20.100000000000001" customHeight="1" x14ac:dyDescent="0.15">
      <c r="B34" s="221"/>
      <c r="C34" s="208" t="s">
        <v>79</v>
      </c>
      <c r="D34" s="209"/>
      <c r="E34" s="167">
        <v>137</v>
      </c>
      <c r="F34" s="168">
        <f t="shared" si="4"/>
        <v>4.3868075568363751E-2</v>
      </c>
      <c r="G34" s="169">
        <v>8979.8099999999977</v>
      </c>
      <c r="H34" s="170">
        <f t="shared" si="5"/>
        <v>1.1983380914233876E-2</v>
      </c>
    </row>
    <row r="35" spans="2:8" s="14" customFormat="1" ht="20.100000000000001" customHeight="1" x14ac:dyDescent="0.15">
      <c r="B35" s="221"/>
      <c r="C35" s="208" t="s">
        <v>80</v>
      </c>
      <c r="D35" s="209"/>
      <c r="E35" s="167">
        <v>1940</v>
      </c>
      <c r="F35" s="168">
        <f t="shared" si="4"/>
        <v>0.62119756644252322</v>
      </c>
      <c r="G35" s="169">
        <v>535472.94999999984</v>
      </c>
      <c r="H35" s="170">
        <f t="shared" si="5"/>
        <v>0.71457818474093659</v>
      </c>
    </row>
    <row r="36" spans="2:8" s="14" customFormat="1" ht="20.100000000000001" customHeight="1" x14ac:dyDescent="0.15">
      <c r="B36" s="221"/>
      <c r="C36" s="208" t="s">
        <v>81</v>
      </c>
      <c r="D36" s="209"/>
      <c r="E36" s="167">
        <v>27</v>
      </c>
      <c r="F36" s="168">
        <f t="shared" si="4"/>
        <v>8.6455331412103754E-3</v>
      </c>
      <c r="G36" s="169">
        <v>6657.23</v>
      </c>
      <c r="H36" s="170">
        <f t="shared" si="5"/>
        <v>8.8839433043310708E-3</v>
      </c>
    </row>
    <row r="37" spans="2:8" s="14" customFormat="1" ht="20.100000000000001" customHeight="1" x14ac:dyDescent="0.15">
      <c r="B37" s="221"/>
      <c r="C37" s="208" t="s">
        <v>82</v>
      </c>
      <c r="D37" s="209"/>
      <c r="E37" s="167">
        <v>25</v>
      </c>
      <c r="F37" s="168">
        <f t="shared" si="4"/>
        <v>8.0051232788984957E-3</v>
      </c>
      <c r="G37" s="169">
        <v>5131.18</v>
      </c>
      <c r="H37" s="170">
        <f t="shared" si="5"/>
        <v>6.8474594094416917E-3</v>
      </c>
    </row>
    <row r="38" spans="2:8" s="14" customFormat="1" ht="20.100000000000001" customHeight="1" x14ac:dyDescent="0.15">
      <c r="B38" s="221"/>
      <c r="C38" s="208" t="s">
        <v>148</v>
      </c>
      <c r="D38" s="209"/>
      <c r="E38" s="167">
        <v>81</v>
      </c>
      <c r="F38" s="168">
        <f t="shared" si="4"/>
        <v>2.5936599423631124E-2</v>
      </c>
      <c r="G38" s="169">
        <v>23264.83</v>
      </c>
      <c r="H38" s="170">
        <f t="shared" si="5"/>
        <v>3.1046460871098139E-2</v>
      </c>
    </row>
    <row r="39" spans="2:8" s="14" customFormat="1" ht="20.100000000000001" customHeight="1" x14ac:dyDescent="0.15">
      <c r="B39" s="221"/>
      <c r="C39" s="210" t="s">
        <v>94</v>
      </c>
      <c r="D39" s="211"/>
      <c r="E39" s="167">
        <v>23</v>
      </c>
      <c r="F39" s="168">
        <f t="shared" si="4"/>
        <v>7.3647134165866152E-3</v>
      </c>
      <c r="G39" s="169">
        <v>5481.33</v>
      </c>
      <c r="H39" s="184">
        <f t="shared" si="5"/>
        <v>7.3147277399652757E-3</v>
      </c>
    </row>
    <row r="40" spans="2:8" s="14" customFormat="1" ht="20.100000000000001" customHeight="1" x14ac:dyDescent="0.15">
      <c r="B40" s="182"/>
      <c r="C40" s="218" t="s">
        <v>149</v>
      </c>
      <c r="D40" s="219"/>
      <c r="E40" s="167">
        <v>1312</v>
      </c>
      <c r="F40" s="185">
        <f t="shared" si="4"/>
        <v>0.420108869676593</v>
      </c>
      <c r="G40" s="169">
        <v>150398.26</v>
      </c>
      <c r="H40" s="172">
        <f t="shared" si="5"/>
        <v>0.20070353809467958</v>
      </c>
    </row>
    <row r="41" spans="2:8" s="14" customFormat="1" ht="20.100000000000001" customHeight="1" x14ac:dyDescent="0.15">
      <c r="B41" s="212" t="s">
        <v>95</v>
      </c>
      <c r="C41" s="216" t="s">
        <v>96</v>
      </c>
      <c r="D41" s="217"/>
      <c r="E41" s="175">
        <v>3692</v>
      </c>
      <c r="F41" s="176">
        <f>E41/SUM(E$41:E$44)</f>
        <v>0.53107019562715763</v>
      </c>
      <c r="G41" s="177">
        <v>1003209.0100000004</v>
      </c>
      <c r="H41" s="178">
        <f>G41/SUM(G$41:G$44)</f>
        <v>0.49438971033650642</v>
      </c>
    </row>
    <row r="42" spans="2:8" s="14" customFormat="1" ht="20.100000000000001" customHeight="1" x14ac:dyDescent="0.15">
      <c r="B42" s="213"/>
      <c r="C42" s="208" t="s">
        <v>97</v>
      </c>
      <c r="D42" s="209"/>
      <c r="E42" s="167">
        <v>2729</v>
      </c>
      <c r="F42" s="168">
        <f t="shared" ref="F42:F44" si="6">E42/SUM(E$41:E$44)</f>
        <v>0.39254890678941312</v>
      </c>
      <c r="G42" s="169">
        <v>822921.38000000012</v>
      </c>
      <c r="H42" s="170">
        <f t="shared" ref="H42:H44" si="7">G42/SUM(G$41:G$44)</f>
        <v>0.40554247283715888</v>
      </c>
    </row>
    <row r="43" spans="2:8" s="14" customFormat="1" ht="20.100000000000001" customHeight="1" x14ac:dyDescent="0.15">
      <c r="B43" s="214"/>
      <c r="C43" s="208" t="s">
        <v>150</v>
      </c>
      <c r="D43" s="209"/>
      <c r="E43" s="183">
        <v>45</v>
      </c>
      <c r="F43" s="168">
        <f t="shared" si="6"/>
        <v>6.472957422324511E-3</v>
      </c>
      <c r="G43" s="169">
        <v>18871.53</v>
      </c>
      <c r="H43" s="170">
        <f t="shared" si="7"/>
        <v>9.3000463087016001E-3</v>
      </c>
    </row>
    <row r="44" spans="2:8" s="14" customFormat="1" ht="20.100000000000001" customHeight="1" x14ac:dyDescent="0.15">
      <c r="B44" s="215"/>
      <c r="C44" s="218" t="s">
        <v>98</v>
      </c>
      <c r="D44" s="219"/>
      <c r="E44" s="171">
        <v>486</v>
      </c>
      <c r="F44" s="172">
        <f t="shared" si="6"/>
        <v>6.9907940161104715E-2</v>
      </c>
      <c r="G44" s="173">
        <v>184184.75000000003</v>
      </c>
      <c r="H44" s="174">
        <f t="shared" si="7"/>
        <v>9.0767770517633045E-2</v>
      </c>
    </row>
    <row r="45" spans="2:8" s="14" customFormat="1" ht="20.100000000000001" customHeight="1" x14ac:dyDescent="0.15">
      <c r="B45" s="205" t="s">
        <v>113</v>
      </c>
      <c r="C45" s="206"/>
      <c r="D45" s="207"/>
      <c r="E45" s="144">
        <f>SUM(E5:E44)</f>
        <v>49811</v>
      </c>
      <c r="F45" s="179">
        <f>E45/E$45</f>
        <v>1</v>
      </c>
      <c r="G45" s="180">
        <f>SUM(G5:G44)</f>
        <v>5016980.1000000015</v>
      </c>
      <c r="H45" s="181">
        <f>G45/G$45</f>
        <v>1</v>
      </c>
    </row>
    <row r="46" spans="2:8" s="14" customFormat="1" ht="20.100000000000001" customHeight="1" x14ac:dyDescent="0.15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 x14ac:dyDescent="0.15"/>
    <row r="48" spans="2: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  <row r="51" s="14" customFormat="1" ht="20.100000000000001" customHeight="1" x14ac:dyDescent="0.15"/>
    <row r="52" s="14" customFormat="1" ht="20.100000000000001" customHeight="1" x14ac:dyDescent="0.15"/>
    <row r="53" s="14" customFormat="1" ht="20.100000000000001" customHeight="1" x14ac:dyDescent="0.15"/>
    <row r="54" s="14" customFormat="1" ht="20.100000000000001" customHeight="1" x14ac:dyDescent="0.15"/>
    <row r="55" s="14" customFormat="1" ht="20.100000000000001" customHeight="1" x14ac:dyDescent="0.15"/>
    <row r="56" s="14" customFormat="1" ht="20.100000000000001" customHeight="1" x14ac:dyDescent="0.15"/>
    <row r="57" s="14" customFormat="1" ht="20.100000000000001" customHeight="1" x14ac:dyDescent="0.15"/>
    <row r="58" s="14" customFormat="1" ht="20.100000000000001" customHeight="1" x14ac:dyDescent="0.15"/>
    <row r="59" s="14" customFormat="1" ht="20.100000000000001" customHeight="1" x14ac:dyDescent="0.15"/>
    <row r="60" s="14" customFormat="1" ht="20.100000000000001" customHeight="1" x14ac:dyDescent="0.15"/>
    <row r="61" s="14" customFormat="1" ht="20.100000000000001" customHeight="1" x14ac:dyDescent="0.15"/>
    <row r="62" s="14" customFormat="1" ht="20.100000000000001" customHeight="1" x14ac:dyDescent="0.15"/>
    <row r="63" s="14" customFormat="1" ht="20.100000000000001" customHeight="1" x14ac:dyDescent="0.15"/>
    <row r="64" s="14" customFormat="1" ht="20.100000000000001" customHeight="1" x14ac:dyDescent="0.15"/>
    <row r="65" s="14" customFormat="1" ht="20.100000000000001" customHeight="1" x14ac:dyDescent="0.15"/>
    <row r="66" s="14" customFormat="1" ht="20.100000000000001" customHeight="1" x14ac:dyDescent="0.15"/>
    <row r="67" s="14" customFormat="1" ht="20.100000000000001" customHeight="1" x14ac:dyDescent="0.15"/>
    <row r="68" s="14" customFormat="1" ht="20.100000000000001" customHeight="1" x14ac:dyDescent="0.15"/>
    <row r="69" s="14" customFormat="1" ht="20.100000000000001" customHeight="1" x14ac:dyDescent="0.15"/>
    <row r="70" s="14" customFormat="1" ht="20.100000000000001" customHeight="1" x14ac:dyDescent="0.15"/>
    <row r="71" s="14" customFormat="1" ht="20.100000000000001" customHeight="1" x14ac:dyDescent="0.15"/>
    <row r="72" s="14" customFormat="1" ht="20.100000000000001" customHeight="1" x14ac:dyDescent="0.15"/>
    <row r="73" s="14" customFormat="1" ht="20.100000000000001" customHeight="1" x14ac:dyDescent="0.15"/>
    <row r="74" s="14" customFormat="1" ht="20.100000000000001" customHeight="1" x14ac:dyDescent="0.15"/>
    <row r="75" s="14" customFormat="1" ht="20.100000000000001" customHeight="1" x14ac:dyDescent="0.15"/>
    <row r="76" s="14" customFormat="1" ht="20.100000000000001" customHeight="1" x14ac:dyDescent="0.15"/>
    <row r="77" s="14" customFormat="1" ht="20.100000000000001" customHeight="1" x14ac:dyDescent="0.15"/>
    <row r="78" s="14" customFormat="1" ht="20.100000000000001" customHeight="1" x14ac:dyDescent="0.15"/>
    <row r="79" s="14" customFormat="1" ht="20.100000000000001" customHeight="1" x14ac:dyDescent="0.15"/>
    <row r="80" s="14" customFormat="1" ht="20.100000000000001" customHeight="1" x14ac:dyDescent="0.15"/>
    <row r="81" s="14" customFormat="1" ht="20.100000000000001" customHeight="1" x14ac:dyDescent="0.15"/>
    <row r="82" s="14" customFormat="1" ht="20.100000000000001" customHeight="1" x14ac:dyDescent="0.15"/>
    <row r="83" s="14" customFormat="1" ht="20.100000000000001" customHeight="1" x14ac:dyDescent="0.15"/>
    <row r="84" s="14" customFormat="1" ht="20.100000000000001" customHeight="1" x14ac:dyDescent="0.15"/>
    <row r="85" s="14" customFormat="1" ht="20.100000000000001" customHeight="1" x14ac:dyDescent="0.15"/>
    <row r="86" s="14" customFormat="1" ht="20.100000000000001" customHeight="1" x14ac:dyDescent="0.15"/>
    <row r="87" s="14" customFormat="1" ht="20.100000000000001" customHeight="1" x14ac:dyDescent="0.15"/>
    <row r="88" s="14" customFormat="1" ht="20.100000000000001" customHeight="1" x14ac:dyDescent="0.15"/>
    <row r="89" s="14" customFormat="1" ht="20.100000000000001" customHeight="1" x14ac:dyDescent="0.15"/>
    <row r="90" s="14" customFormat="1" ht="20.100000000000001" customHeight="1" x14ac:dyDescent="0.15"/>
    <row r="91" s="14" customFormat="1" ht="20.100000000000001" customHeight="1" x14ac:dyDescent="0.15"/>
    <row r="92" s="14" customFormat="1" ht="20.100000000000001" customHeight="1" x14ac:dyDescent="0.15"/>
    <row r="93" s="14" customFormat="1" ht="20.100000000000001" customHeight="1" x14ac:dyDescent="0.15"/>
    <row r="94" s="14" customFormat="1" ht="20.100000000000001" customHeight="1" x14ac:dyDescent="0.15"/>
    <row r="95" s="14" customFormat="1" ht="20.100000000000001" customHeight="1" x14ac:dyDescent="0.15"/>
    <row r="96" s="14" customFormat="1" ht="20.100000000000001" customHeight="1" x14ac:dyDescent="0.15"/>
    <row r="97" s="14" customFormat="1" ht="20.100000000000001" customHeight="1" x14ac:dyDescent="0.15"/>
    <row r="98" s="14" customFormat="1" ht="20.100000000000001" customHeight="1" x14ac:dyDescent="0.15"/>
    <row r="99" s="14" customFormat="1" ht="20.100000000000001" customHeight="1" x14ac:dyDescent="0.15"/>
    <row r="100" s="14" customFormat="1" ht="20.100000000000001" customHeight="1" x14ac:dyDescent="0.15"/>
    <row r="101" s="14" customFormat="1" ht="20.100000000000001" customHeight="1" x14ac:dyDescent="0.15"/>
    <row r="102" s="14" customFormat="1" ht="20.100000000000001" customHeight="1" x14ac:dyDescent="0.15"/>
    <row r="103" s="14" customFormat="1" ht="20.100000000000001" customHeight="1" x14ac:dyDescent="0.15"/>
    <row r="104" s="14" customFormat="1" ht="20.100000000000001" customHeight="1" x14ac:dyDescent="0.15"/>
    <row r="105" s="14" customFormat="1" ht="20.100000000000001" customHeight="1" x14ac:dyDescent="0.15"/>
    <row r="106" s="14" customFormat="1" ht="20.100000000000001" customHeight="1" x14ac:dyDescent="0.15"/>
  </sheetData>
  <mergeCells count="50">
    <mergeCell ref="C43:D43"/>
    <mergeCell ref="C14:D14"/>
    <mergeCell ref="C26:D26"/>
    <mergeCell ref="C38:D38"/>
    <mergeCell ref="C40:D40"/>
    <mergeCell ref="C16:D16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 x14ac:dyDescent="0.1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 x14ac:dyDescent="0.15">
      <c r="A1" s="13" t="s">
        <v>143</v>
      </c>
    </row>
    <row r="2" spans="1:13" s="14" customFormat="1" ht="20.100000000000001" customHeight="1" x14ac:dyDescent="0.15"/>
    <row r="3" spans="1:13" s="14" customFormat="1" ht="31.5" customHeight="1" x14ac:dyDescent="0.15">
      <c r="B3" s="244" t="s">
        <v>58</v>
      </c>
      <c r="C3" s="245"/>
      <c r="D3" s="136" t="s">
        <v>60</v>
      </c>
      <c r="E3" s="137" t="s">
        <v>63</v>
      </c>
      <c r="F3" s="137" t="s">
        <v>64</v>
      </c>
      <c r="G3" s="138" t="s">
        <v>61</v>
      </c>
      <c r="H3" s="139" t="s">
        <v>62</v>
      </c>
    </row>
    <row r="4" spans="1:13" s="14" customFormat="1" ht="20.100000000000001" customHeight="1" x14ac:dyDescent="0.15">
      <c r="B4" s="242" t="s">
        <v>27</v>
      </c>
      <c r="C4" s="243"/>
      <c r="D4" s="62">
        <v>3119</v>
      </c>
      <c r="E4" s="67">
        <v>56545.91</v>
      </c>
      <c r="F4" s="67">
        <f>E4*1000/D4</f>
        <v>18129.499839692209</v>
      </c>
      <c r="G4" s="67">
        <v>50030</v>
      </c>
      <c r="H4" s="63">
        <f>F4/G4</f>
        <v>0.36237257324989425</v>
      </c>
      <c r="K4" s="14">
        <f>D4*G4</f>
        <v>156043570</v>
      </c>
      <c r="L4" s="14" t="s">
        <v>27</v>
      </c>
      <c r="M4" s="24">
        <f>G4-F4</f>
        <v>31900.500160307791</v>
      </c>
    </row>
    <row r="5" spans="1:13" s="14" customFormat="1" ht="20.100000000000001" customHeight="1" x14ac:dyDescent="0.15">
      <c r="B5" s="238" t="s">
        <v>28</v>
      </c>
      <c r="C5" s="239"/>
      <c r="D5" s="64">
        <v>3092</v>
      </c>
      <c r="E5" s="68">
        <v>89776.700000000026</v>
      </c>
      <c r="F5" s="68">
        <f t="shared" ref="F5:F13" si="0">E5*1000/D5</f>
        <v>29035.155239327305</v>
      </c>
      <c r="G5" s="68">
        <v>104730</v>
      </c>
      <c r="H5" s="65">
        <f t="shared" ref="H5:H10" si="1">F5/G5</f>
        <v>0.27723818618664475</v>
      </c>
      <c r="K5" s="14">
        <f t="shared" ref="K5:K10" si="2">D5*G5</f>
        <v>323825160</v>
      </c>
      <c r="L5" s="14" t="s">
        <v>28</v>
      </c>
      <c r="M5" s="24">
        <f t="shared" ref="M5:M10" si="3">G5-F5</f>
        <v>75694.844760672699</v>
      </c>
    </row>
    <row r="6" spans="1:13" s="14" customFormat="1" ht="20.100000000000001" customHeight="1" x14ac:dyDescent="0.15">
      <c r="B6" s="238" t="s">
        <v>29</v>
      </c>
      <c r="C6" s="239"/>
      <c r="D6" s="64">
        <v>6198</v>
      </c>
      <c r="E6" s="68">
        <v>587751.67000000004</v>
      </c>
      <c r="F6" s="68">
        <f t="shared" si="0"/>
        <v>94829.246531139084</v>
      </c>
      <c r="G6" s="68">
        <v>166920</v>
      </c>
      <c r="H6" s="65">
        <f t="shared" si="1"/>
        <v>0.5681119490243175</v>
      </c>
      <c r="K6" s="14">
        <f t="shared" si="2"/>
        <v>1034570160</v>
      </c>
      <c r="L6" s="14" t="s">
        <v>29</v>
      </c>
      <c r="M6" s="24">
        <f t="shared" si="3"/>
        <v>72090.753468860916</v>
      </c>
    </row>
    <row r="7" spans="1:13" s="14" customFormat="1" ht="20.100000000000001" customHeight="1" x14ac:dyDescent="0.15">
      <c r="B7" s="238" t="s">
        <v>30</v>
      </c>
      <c r="C7" s="239"/>
      <c r="D7" s="64">
        <v>3646</v>
      </c>
      <c r="E7" s="68">
        <v>424054.95</v>
      </c>
      <c r="F7" s="68">
        <f t="shared" si="0"/>
        <v>116306.8979703785</v>
      </c>
      <c r="G7" s="68">
        <v>196160</v>
      </c>
      <c r="H7" s="65">
        <f t="shared" si="1"/>
        <v>0.59291852554230473</v>
      </c>
      <c r="K7" s="14">
        <f t="shared" si="2"/>
        <v>715199360</v>
      </c>
      <c r="L7" s="14" t="s">
        <v>30</v>
      </c>
      <c r="M7" s="24">
        <f t="shared" si="3"/>
        <v>79853.102029621499</v>
      </c>
    </row>
    <row r="8" spans="1:13" s="14" customFormat="1" ht="20.100000000000001" customHeight="1" x14ac:dyDescent="0.15">
      <c r="B8" s="238" t="s">
        <v>31</v>
      </c>
      <c r="C8" s="239"/>
      <c r="D8" s="64">
        <v>2245</v>
      </c>
      <c r="E8" s="68">
        <v>344025.56</v>
      </c>
      <c r="F8" s="68">
        <f t="shared" si="0"/>
        <v>153240.78396436526</v>
      </c>
      <c r="G8" s="68">
        <v>269310</v>
      </c>
      <c r="H8" s="65">
        <f t="shared" si="1"/>
        <v>0.56901260244463725</v>
      </c>
      <c r="K8" s="14">
        <f t="shared" si="2"/>
        <v>604600950</v>
      </c>
      <c r="L8" s="14" t="s">
        <v>31</v>
      </c>
      <c r="M8" s="24">
        <f t="shared" si="3"/>
        <v>116069.21603563474</v>
      </c>
    </row>
    <row r="9" spans="1:13" s="14" customFormat="1" ht="20.100000000000001" customHeight="1" x14ac:dyDescent="0.15">
      <c r="B9" s="238" t="s">
        <v>32</v>
      </c>
      <c r="C9" s="239"/>
      <c r="D9" s="64">
        <v>2090</v>
      </c>
      <c r="E9" s="68">
        <v>381879.60999999993</v>
      </c>
      <c r="F9" s="68">
        <f t="shared" si="0"/>
        <v>182717.51674641145</v>
      </c>
      <c r="G9" s="68">
        <v>308060</v>
      </c>
      <c r="H9" s="65">
        <f t="shared" si="1"/>
        <v>0.59312314726485571</v>
      </c>
      <c r="K9" s="14">
        <f t="shared" si="2"/>
        <v>643845400</v>
      </c>
      <c r="L9" s="14" t="s">
        <v>32</v>
      </c>
      <c r="M9" s="24">
        <f t="shared" si="3"/>
        <v>125342.48325358855</v>
      </c>
    </row>
    <row r="10" spans="1:13" s="14" customFormat="1" ht="20.100000000000001" customHeight="1" x14ac:dyDescent="0.15">
      <c r="B10" s="240" t="s">
        <v>33</v>
      </c>
      <c r="C10" s="241"/>
      <c r="D10" s="72">
        <v>1001</v>
      </c>
      <c r="E10" s="73">
        <v>204005.47000000006</v>
      </c>
      <c r="F10" s="73">
        <f t="shared" si="0"/>
        <v>203801.66833166839</v>
      </c>
      <c r="G10" s="73">
        <v>360650</v>
      </c>
      <c r="H10" s="75">
        <f t="shared" si="1"/>
        <v>0.5650954341651695</v>
      </c>
      <c r="K10" s="14">
        <f t="shared" si="2"/>
        <v>361010650</v>
      </c>
      <c r="L10" s="14" t="s">
        <v>33</v>
      </c>
      <c r="M10" s="24">
        <f t="shared" si="3"/>
        <v>156848.33166833161</v>
      </c>
    </row>
    <row r="11" spans="1:13" s="14" customFormat="1" ht="20.100000000000001" customHeight="1" x14ac:dyDescent="0.15">
      <c r="B11" s="242" t="s">
        <v>65</v>
      </c>
      <c r="C11" s="243"/>
      <c r="D11" s="62">
        <f>SUM(D4:D5)</f>
        <v>6211</v>
      </c>
      <c r="E11" s="67">
        <f>SUM(E4:E5)</f>
        <v>146322.61000000004</v>
      </c>
      <c r="F11" s="67">
        <f t="shared" si="0"/>
        <v>23558.623410078897</v>
      </c>
      <c r="G11" s="82"/>
      <c r="H11" s="63">
        <f>SUM(E4:E5)*1000/SUM(K4:K5)</f>
        <v>0.30492216069173755</v>
      </c>
    </row>
    <row r="12" spans="1:13" s="14" customFormat="1" ht="20.100000000000001" customHeight="1" x14ac:dyDescent="0.15">
      <c r="B12" s="240" t="s">
        <v>59</v>
      </c>
      <c r="C12" s="241"/>
      <c r="D12" s="66">
        <f>SUM(D6:D10)</f>
        <v>15180</v>
      </c>
      <c r="E12" s="78">
        <f>SUM(E6:E10)</f>
        <v>1941717.26</v>
      </c>
      <c r="F12" s="69">
        <f t="shared" si="0"/>
        <v>127912.86297760211</v>
      </c>
      <c r="G12" s="83"/>
      <c r="H12" s="70">
        <f>SUM(E6:E10)*1000/SUM(K6:K10)</f>
        <v>0.57802510442195487</v>
      </c>
    </row>
    <row r="13" spans="1:13" s="14" customFormat="1" ht="20.100000000000001" customHeight="1" x14ac:dyDescent="0.15">
      <c r="B13" s="244" t="s">
        <v>66</v>
      </c>
      <c r="C13" s="245"/>
      <c r="D13" s="71">
        <f>SUM(D11:D12)</f>
        <v>21391</v>
      </c>
      <c r="E13" s="79">
        <f>SUM(E11:E12)</f>
        <v>2088039.87</v>
      </c>
      <c r="F13" s="74">
        <f t="shared" si="0"/>
        <v>97613.008741994301</v>
      </c>
      <c r="G13" s="77"/>
      <c r="H13" s="76">
        <f>SUM(E4:E10)*1000/SUM(K4:K10)</f>
        <v>0.54388852946537336</v>
      </c>
    </row>
    <row r="14" spans="1:13" s="14" customFormat="1" ht="20.100000000000001" customHeight="1" x14ac:dyDescent="0.15"/>
    <row r="15" spans="1:13" s="14" customFormat="1" ht="20.100000000000001" customHeight="1" x14ac:dyDescent="0.15"/>
    <row r="16" spans="1:13" s="14" customFormat="1" ht="20.100000000000001" customHeight="1" x14ac:dyDescent="0.15"/>
    <row r="17" s="14" customFormat="1" ht="20.100000000000001" customHeight="1" x14ac:dyDescent="0.15"/>
    <row r="18" s="14" customFormat="1" ht="20.100000000000001" customHeight="1" x14ac:dyDescent="0.15"/>
    <row r="19" s="14" customFormat="1" ht="20.100000000000001" customHeight="1" x14ac:dyDescent="0.15"/>
    <row r="20" s="14" customFormat="1" ht="20.100000000000001" customHeight="1" x14ac:dyDescent="0.15"/>
    <row r="21" s="14" customFormat="1" ht="20.100000000000001" customHeight="1" x14ac:dyDescent="0.15"/>
    <row r="22" s="14" customFormat="1" ht="20.100000000000001" customHeight="1" x14ac:dyDescent="0.15"/>
    <row r="23" s="14" customFormat="1" ht="20.100000000000001" customHeight="1" x14ac:dyDescent="0.15"/>
    <row r="24" s="14" customFormat="1" ht="20.100000000000001" customHeight="1" x14ac:dyDescent="0.15"/>
    <row r="25" s="14" customFormat="1" ht="20.100000000000001" customHeight="1" x14ac:dyDescent="0.15"/>
    <row r="26" s="14" customFormat="1" ht="20.100000000000001" customHeight="1" x14ac:dyDescent="0.15"/>
    <row r="27" s="14" customFormat="1" ht="20.100000000000001" customHeight="1" x14ac:dyDescent="0.15"/>
    <row r="28" s="14" customFormat="1" ht="20.100000000000001" customHeight="1" x14ac:dyDescent="0.15"/>
    <row r="29" s="14" customFormat="1" ht="20.100000000000001" customHeight="1" x14ac:dyDescent="0.15"/>
    <row r="30" s="14" customFormat="1" ht="20.100000000000001" customHeight="1" x14ac:dyDescent="0.15"/>
    <row r="31" s="14" customFormat="1" ht="20.100000000000001" customHeight="1" x14ac:dyDescent="0.15"/>
    <row r="32" s="14" customFormat="1" ht="20.100000000000001" customHeight="1" x14ac:dyDescent="0.15"/>
    <row r="33" s="14" customFormat="1" ht="20.100000000000001" customHeight="1" x14ac:dyDescent="0.15"/>
    <row r="34" s="14" customFormat="1" ht="20.100000000000001" customHeight="1" x14ac:dyDescent="0.15"/>
    <row r="35" s="14" customFormat="1" ht="20.100000000000001" customHeight="1" x14ac:dyDescent="0.15"/>
    <row r="36" s="14" customFormat="1" ht="20.100000000000001" customHeight="1" x14ac:dyDescent="0.15"/>
    <row r="37" s="14" customFormat="1" ht="20.100000000000001" customHeight="1" x14ac:dyDescent="0.15"/>
    <row r="38" s="14" customFormat="1" ht="20.100000000000001" customHeight="1" x14ac:dyDescent="0.15"/>
    <row r="39" s="14" customFormat="1" ht="20.100000000000001" customHeight="1" x14ac:dyDescent="0.15"/>
    <row r="40" s="14" customFormat="1" ht="20.100000000000001" customHeight="1" x14ac:dyDescent="0.15"/>
    <row r="41" s="14" customFormat="1" ht="20.100000000000001" customHeight="1" x14ac:dyDescent="0.15"/>
    <row r="42" s="14" customFormat="1" ht="20.100000000000001" customHeight="1" x14ac:dyDescent="0.15"/>
    <row r="43" s="14" customFormat="1" ht="20.100000000000001" customHeight="1" x14ac:dyDescent="0.15"/>
    <row r="44" s="14" customFormat="1" ht="20.100000000000001" customHeight="1" x14ac:dyDescent="0.15"/>
    <row r="45" s="14" customFormat="1" ht="20.100000000000001" customHeight="1" x14ac:dyDescent="0.15"/>
    <row r="46" s="14" customFormat="1" ht="20.100000000000001" customHeight="1" x14ac:dyDescent="0.15"/>
    <row r="47" s="14" customFormat="1" ht="20.100000000000001" customHeight="1" x14ac:dyDescent="0.15"/>
    <row r="4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B11:C11"/>
    <mergeCell ref="B12:C12"/>
    <mergeCell ref="B13:C13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10月状況（表紙）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'10月状況（表紙）'!Print_Area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IJI05</cp:lastModifiedBy>
  <cp:lastPrinted>2018-11-09T01:45:55Z</cp:lastPrinted>
  <dcterms:created xsi:type="dcterms:W3CDTF">2003-07-11T02:30:35Z</dcterms:created>
  <dcterms:modified xsi:type="dcterms:W3CDTF">2019-08-30T07:39:05Z</dcterms:modified>
</cp:coreProperties>
</file>