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8年11月報告書\"/>
    </mc:Choice>
  </mc:AlternateContent>
  <bookViews>
    <workbookView xWindow="-915" yWindow="5130" windowWidth="15480" windowHeight="6480"/>
  </bookViews>
  <sheets>
    <sheet name="11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'11月状況（表紙）'!$A$1:$L$45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<sst xmlns="http://schemas.openxmlformats.org/spreadsheetml/2006/main" count="208" uniqueCount="154">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</sst>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60244</c:v>
                </c:pt>
                <c:pt idx="1">
                  <c:v>29244</c:v>
                </c:pt>
                <c:pt idx="2">
                  <c:v>15543</c:v>
                </c:pt>
                <c:pt idx="3">
                  <c:v>10163</c:v>
                </c:pt>
                <c:pt idx="4">
                  <c:v>14193</c:v>
                </c:pt>
                <c:pt idx="5">
                  <c:v>32293</c:v>
                </c:pt>
                <c:pt idx="6">
                  <c:v>41877</c:v>
                </c:pt>
                <c:pt idx="7">
                  <c:v>17821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23965</c:v>
                </c:pt>
                <c:pt idx="1">
                  <c:v>15053</c:v>
                </c:pt>
                <c:pt idx="2">
                  <c:v>9316</c:v>
                </c:pt>
                <c:pt idx="3">
                  <c:v>4974</c:v>
                </c:pt>
                <c:pt idx="4">
                  <c:v>6906</c:v>
                </c:pt>
                <c:pt idx="5">
                  <c:v>15136</c:v>
                </c:pt>
                <c:pt idx="6">
                  <c:v>24507</c:v>
                </c:pt>
                <c:pt idx="7">
                  <c:v>9635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19751</c:v>
                </c:pt>
                <c:pt idx="1">
                  <c:v>15125</c:v>
                </c:pt>
                <c:pt idx="2">
                  <c:v>9377</c:v>
                </c:pt>
                <c:pt idx="3">
                  <c:v>4601</c:v>
                </c:pt>
                <c:pt idx="4">
                  <c:v>7291</c:v>
                </c:pt>
                <c:pt idx="5">
                  <c:v>15885</c:v>
                </c:pt>
                <c:pt idx="6">
                  <c:v>24664</c:v>
                </c:pt>
                <c:pt idx="7">
                  <c:v>10772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0531424"/>
        <c:axId val="45053495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0.23539040583253015</c:v>
                </c:pt>
                <c:pt idx="1">
                  <c:v>0.32164478171896316</c:v>
                </c:pt>
                <c:pt idx="2">
                  <c:v>0.35839868090572696</c:v>
                </c:pt>
                <c:pt idx="3">
                  <c:v>0.30067514523473071</c:v>
                </c:pt>
                <c:pt idx="4">
                  <c:v>0.31152900904063902</c:v>
                </c:pt>
                <c:pt idx="5">
                  <c:v>0.30822196830443638</c:v>
                </c:pt>
                <c:pt idx="6">
                  <c:v>0.34988437044152704</c:v>
                </c:pt>
                <c:pt idx="7">
                  <c:v>0.34603384542340693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27896"/>
        <c:axId val="450527504"/>
      </c:lineChart>
      <c:catAx>
        <c:axId val="45053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50534952"/>
        <c:crosses val="autoZero"/>
        <c:auto val="1"/>
        <c:lblAlgn val="ctr"/>
        <c:lblOffset val="100"/>
        <c:noMultiLvlLbl val="0"/>
      </c:catAx>
      <c:valAx>
        <c:axId val="4505349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50531424"/>
        <c:crosses val="autoZero"/>
        <c:crossBetween val="between"/>
      </c:valAx>
      <c:valAx>
        <c:axId val="4505275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50527896"/>
        <c:crosses val="max"/>
        <c:crossBetween val="between"/>
      </c:valAx>
      <c:catAx>
        <c:axId val="450527896"/>
        <c:scaling>
          <c:orientation val="minMax"/>
        </c:scaling>
        <c:delete val="1"/>
        <c:axPos val="b"/>
        <c:majorTickMark val="out"/>
        <c:minorTickMark val="none"/>
        <c:tickLblPos val="nextTo"/>
        <c:crossAx val="45052750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7749</c:v>
                </c:pt>
                <c:pt idx="1">
                  <c:v>5269</c:v>
                </c:pt>
                <c:pt idx="2">
                  <c:v>8584</c:v>
                </c:pt>
                <c:pt idx="3">
                  <c:v>5213</c:v>
                </c:pt>
                <c:pt idx="4">
                  <c:v>4258</c:v>
                </c:pt>
                <c:pt idx="5">
                  <c:v>5313</c:v>
                </c:pt>
                <c:pt idx="6">
                  <c:v>3223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1040</c:v>
                </c:pt>
                <c:pt idx="1">
                  <c:v>802</c:v>
                </c:pt>
                <c:pt idx="2">
                  <c:v>838</c:v>
                </c:pt>
                <c:pt idx="3">
                  <c:v>628</c:v>
                </c:pt>
                <c:pt idx="4">
                  <c:v>485</c:v>
                </c:pt>
                <c:pt idx="5">
                  <c:v>524</c:v>
                </c:pt>
                <c:pt idx="6">
                  <c:v>339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3299</c:v>
                </c:pt>
                <c:pt idx="1">
                  <c:v>2435</c:v>
                </c:pt>
                <c:pt idx="2">
                  <c:v>4653</c:v>
                </c:pt>
                <c:pt idx="3">
                  <c:v>2899</c:v>
                </c:pt>
                <c:pt idx="4">
                  <c:v>2543</c:v>
                </c:pt>
                <c:pt idx="5">
                  <c:v>3379</c:v>
                </c:pt>
                <c:pt idx="6">
                  <c:v>2010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1321</c:v>
                </c:pt>
                <c:pt idx="1">
                  <c:v>1196</c:v>
                </c:pt>
                <c:pt idx="2">
                  <c:v>850</c:v>
                </c:pt>
                <c:pt idx="3">
                  <c:v>282</c:v>
                </c:pt>
                <c:pt idx="4">
                  <c:v>390</c:v>
                </c:pt>
                <c:pt idx="5">
                  <c:v>793</c:v>
                </c:pt>
                <c:pt idx="6">
                  <c:v>2384</c:v>
                </c:pt>
                <c:pt idx="7">
                  <c:v>533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823</c:v>
                </c:pt>
                <c:pt idx="1">
                  <c:v>922</c:v>
                </c:pt>
                <c:pt idx="2">
                  <c:v>468</c:v>
                </c:pt>
                <c:pt idx="3">
                  <c:v>154</c:v>
                </c:pt>
                <c:pt idx="4">
                  <c:v>263</c:v>
                </c:pt>
                <c:pt idx="5">
                  <c:v>670</c:v>
                </c:pt>
                <c:pt idx="6">
                  <c:v>1566</c:v>
                </c:pt>
                <c:pt idx="7">
                  <c:v>403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1158</c:v>
                </c:pt>
                <c:pt idx="1">
                  <c:v>1187</c:v>
                </c:pt>
                <c:pt idx="2">
                  <c:v>868</c:v>
                </c:pt>
                <c:pt idx="3">
                  <c:v>370</c:v>
                </c:pt>
                <c:pt idx="4">
                  <c:v>537</c:v>
                </c:pt>
                <c:pt idx="5">
                  <c:v>1376</c:v>
                </c:pt>
                <c:pt idx="6">
                  <c:v>2316</c:v>
                </c:pt>
                <c:pt idx="7">
                  <c:v>772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819</c:v>
                </c:pt>
                <c:pt idx="1">
                  <c:v>684</c:v>
                </c:pt>
                <c:pt idx="2">
                  <c:v>546</c:v>
                </c:pt>
                <c:pt idx="3">
                  <c:v>180</c:v>
                </c:pt>
                <c:pt idx="4">
                  <c:v>325</c:v>
                </c:pt>
                <c:pt idx="5">
                  <c:v>677</c:v>
                </c:pt>
                <c:pt idx="6">
                  <c:v>1558</c:v>
                </c:pt>
                <c:pt idx="7">
                  <c:v>424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638</c:v>
                </c:pt>
                <c:pt idx="1">
                  <c:v>572</c:v>
                </c:pt>
                <c:pt idx="2">
                  <c:v>417</c:v>
                </c:pt>
                <c:pt idx="3">
                  <c:v>180</c:v>
                </c:pt>
                <c:pt idx="4">
                  <c:v>263</c:v>
                </c:pt>
                <c:pt idx="5">
                  <c:v>649</c:v>
                </c:pt>
                <c:pt idx="6">
                  <c:v>1205</c:v>
                </c:pt>
                <c:pt idx="7">
                  <c:v>334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887</c:v>
                </c:pt>
                <c:pt idx="1">
                  <c:v>655</c:v>
                </c:pt>
                <c:pt idx="2">
                  <c:v>511</c:v>
                </c:pt>
                <c:pt idx="3">
                  <c:v>212</c:v>
                </c:pt>
                <c:pt idx="4">
                  <c:v>379</c:v>
                </c:pt>
                <c:pt idx="5">
                  <c:v>737</c:v>
                </c:pt>
                <c:pt idx="6">
                  <c:v>1409</c:v>
                </c:pt>
                <c:pt idx="7">
                  <c:v>523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565</c:v>
                </c:pt>
                <c:pt idx="1">
                  <c:v>427</c:v>
                </c:pt>
                <c:pt idx="2">
                  <c:v>293</c:v>
                </c:pt>
                <c:pt idx="3">
                  <c:v>151</c:v>
                </c:pt>
                <c:pt idx="4">
                  <c:v>199</c:v>
                </c:pt>
                <c:pt idx="5">
                  <c:v>402</c:v>
                </c:pt>
                <c:pt idx="6">
                  <c:v>837</c:v>
                </c:pt>
                <c:pt idx="7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28288"/>
        <c:axId val="450531816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0.14207612773355294</c:v>
                </c:pt>
                <c:pt idx="1">
                  <c:v>0.18699052289747498</c:v>
                </c:pt>
                <c:pt idx="2">
                  <c:v>0.21146953405017921</c:v>
                </c:pt>
                <c:pt idx="3">
                  <c:v>0.15968668407310704</c:v>
                </c:pt>
                <c:pt idx="4">
                  <c:v>0.16595055293371838</c:v>
                </c:pt>
                <c:pt idx="5">
                  <c:v>0.17098094838980046</c:v>
                </c:pt>
                <c:pt idx="6">
                  <c:v>0.22930182424599865</c:v>
                </c:pt>
                <c:pt idx="7">
                  <c:v>0.16357132356544324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29072"/>
        <c:axId val="450528680"/>
      </c:lineChart>
      <c:catAx>
        <c:axId val="4505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50531816"/>
        <c:crosses val="autoZero"/>
        <c:auto val="1"/>
        <c:lblAlgn val="ctr"/>
        <c:lblOffset val="100"/>
        <c:noMultiLvlLbl val="0"/>
      </c:catAx>
      <c:valAx>
        <c:axId val="4505318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0528288"/>
        <c:crosses val="autoZero"/>
        <c:crossBetween val="between"/>
      </c:valAx>
      <c:valAx>
        <c:axId val="4505286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50529072"/>
        <c:crosses val="max"/>
        <c:crossBetween val="between"/>
      </c:valAx>
      <c:catAx>
        <c:axId val="45052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528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0.62055986826629028</c:v>
                </c:pt>
                <c:pt idx="1">
                  <c:v>0.62014329016257919</c:v>
                </c:pt>
                <c:pt idx="2">
                  <c:v>0.59220570510245074</c:v>
                </c:pt>
                <c:pt idx="3">
                  <c:v>0.61417748917748916</c:v>
                </c:pt>
                <c:pt idx="4">
                  <c:v>0.61546321525885561</c:v>
                </c:pt>
                <c:pt idx="5">
                  <c:v>0.6299458217041537</c:v>
                </c:pt>
                <c:pt idx="6">
                  <c:v>0.62664473684210531</c:v>
                </c:pt>
                <c:pt idx="7">
                  <c:v>0.58672875436554128</c:v>
                </c:pt>
                <c:pt idx="8">
                  <c:v>0.61707287741521688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0.18089861209127264</c:v>
                </c:pt>
                <c:pt idx="1">
                  <c:v>0.18737944337282997</c:v>
                </c:pt>
                <c:pt idx="2">
                  <c:v>0.17436721574929689</c:v>
                </c:pt>
                <c:pt idx="3">
                  <c:v>0.15584415584415584</c:v>
                </c:pt>
                <c:pt idx="4">
                  <c:v>0.14066757493188012</c:v>
                </c:pt>
                <c:pt idx="5">
                  <c:v>0.10490888195698572</c:v>
                </c:pt>
                <c:pt idx="6">
                  <c:v>0.13808638443935928</c:v>
                </c:pt>
                <c:pt idx="7">
                  <c:v>0.15529685681024447</c:v>
                </c:pt>
                <c:pt idx="8">
                  <c:v>0.15441353323178064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6.8689720065866849E-2</c:v>
                </c:pt>
                <c:pt idx="1">
                  <c:v>6.7511711215210796E-2</c:v>
                </c:pt>
                <c:pt idx="2">
                  <c:v>0.10265166733627963</c:v>
                </c:pt>
                <c:pt idx="3">
                  <c:v>4.3290043290043288E-2</c:v>
                </c:pt>
                <c:pt idx="4">
                  <c:v>0.1093324250681199</c:v>
                </c:pt>
                <c:pt idx="5">
                  <c:v>0.10113281891315055</c:v>
                </c:pt>
                <c:pt idx="6">
                  <c:v>0.10948226544622426</c:v>
                </c:pt>
                <c:pt idx="7">
                  <c:v>7.1012805587892899E-2</c:v>
                </c:pt>
                <c:pt idx="8">
                  <c:v>8.8952136615088592E-2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0.12985179957657023</c:v>
                </c:pt>
                <c:pt idx="1">
                  <c:v>0.12496555524937999</c:v>
                </c:pt>
                <c:pt idx="2">
                  <c:v>0.13077541181197269</c:v>
                </c:pt>
                <c:pt idx="3">
                  <c:v>0.18668831168831168</c:v>
                </c:pt>
                <c:pt idx="4">
                  <c:v>0.13453678474114442</c:v>
                </c:pt>
                <c:pt idx="5">
                  <c:v>0.16401247742571007</c:v>
                </c:pt>
                <c:pt idx="6">
                  <c:v>0.12578661327231122</c:v>
                </c:pt>
                <c:pt idx="7">
                  <c:v>0.18696158323632131</c:v>
                </c:pt>
                <c:pt idx="8">
                  <c:v>0.1395614527379139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34560"/>
        <c:axId val="450532208"/>
      </c:barChart>
      <c:catAx>
        <c:axId val="45053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50532208"/>
        <c:crosses val="autoZero"/>
        <c:auto val="1"/>
        <c:lblAlgn val="ctr"/>
        <c:lblOffset val="100"/>
        <c:noMultiLvlLbl val="0"/>
      </c:catAx>
      <c:valAx>
        <c:axId val="45053220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505345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0.37377675814448807</c:v>
                </c:pt>
                <c:pt idx="1">
                  <c:v>0.42191582851774839</c:v>
                </c:pt>
                <c:pt idx="2">
                  <c:v>0.36516654726526937</c:v>
                </c:pt>
                <c:pt idx="3">
                  <c:v>0.3848879246837873</c:v>
                </c:pt>
                <c:pt idx="4">
                  <c:v>0.39557518415197412</c:v>
                </c:pt>
                <c:pt idx="5">
                  <c:v>0.37341994707130116</c:v>
                </c:pt>
                <c:pt idx="6">
                  <c:v>0.39910684523818757</c:v>
                </c:pt>
                <c:pt idx="7">
                  <c:v>0.36518152770694046</c:v>
                </c:pt>
                <c:pt idx="8">
                  <c:v>0.38710687720835607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3.930170651642418E-2</c:v>
                </c:pt>
                <c:pt idx="1">
                  <c:v>3.8383562352854624E-2</c:v>
                </c:pt>
                <c:pt idx="2">
                  <c:v>3.1379630362777439E-2</c:v>
                </c:pt>
                <c:pt idx="3">
                  <c:v>2.6778805777222723E-2</c:v>
                </c:pt>
                <c:pt idx="4">
                  <c:v>2.8511473024175015E-2</c:v>
                </c:pt>
                <c:pt idx="5">
                  <c:v>2.0284474325824177E-2</c:v>
                </c:pt>
                <c:pt idx="6">
                  <c:v>2.593474346853375E-2</c:v>
                </c:pt>
                <c:pt idx="7">
                  <c:v>2.8435622585898088E-2</c:v>
                </c:pt>
                <c:pt idx="8">
                  <c:v>2.9909630420056822E-2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0.15023846823045151</c:v>
                </c:pt>
                <c:pt idx="1">
                  <c:v>0.14255812999822876</c:v>
                </c:pt>
                <c:pt idx="2">
                  <c:v>0.21686261574930793</c:v>
                </c:pt>
                <c:pt idx="3">
                  <c:v>8.2089182188109677E-2</c:v>
                </c:pt>
                <c:pt idx="4">
                  <c:v>0.20427283156642942</c:v>
                </c:pt>
                <c:pt idx="5">
                  <c:v>0.19304164991313574</c:v>
                </c:pt>
                <c:pt idx="6">
                  <c:v>0.22637636099748912</c:v>
                </c:pt>
                <c:pt idx="7">
                  <c:v>0.1234400426246771</c:v>
                </c:pt>
                <c:pt idx="8">
                  <c:v>0.18079520079579409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0.43668306710863614</c:v>
                </c:pt>
                <c:pt idx="1">
                  <c:v>0.39714247913116829</c:v>
                </c:pt>
                <c:pt idx="2">
                  <c:v>0.38659120662264523</c:v>
                </c:pt>
                <c:pt idx="3">
                  <c:v>0.50624408735088033</c:v>
                </c:pt>
                <c:pt idx="4">
                  <c:v>0.37164051125742148</c:v>
                </c:pt>
                <c:pt idx="5">
                  <c:v>0.41325392868973887</c:v>
                </c:pt>
                <c:pt idx="6">
                  <c:v>0.34858205029578954</c:v>
                </c:pt>
                <c:pt idx="7">
                  <c:v>0.48294280708248433</c:v>
                </c:pt>
                <c:pt idx="8">
                  <c:v>0.40218829157579306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29856"/>
        <c:axId val="450532600"/>
      </c:barChart>
      <c:catAx>
        <c:axId val="45052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50532600"/>
        <c:crosses val="autoZero"/>
        <c:auto val="1"/>
        <c:lblAlgn val="ctr"/>
        <c:lblOffset val="100"/>
        <c:noMultiLvlLbl val="0"/>
      </c:catAx>
      <c:valAx>
        <c:axId val="45053260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5052985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269975.63</c:v>
                </c:pt>
                <c:pt idx="1">
                  <c:v>14377.889999999998</c:v>
                </c:pt>
                <c:pt idx="2">
                  <c:v>76447.099999999991</c:v>
                </c:pt>
                <c:pt idx="3">
                  <c:v>12852.420000000004</c:v>
                </c:pt>
                <c:pt idx="4">
                  <c:v>46517.060000000012</c:v>
                </c:pt>
                <c:pt idx="5">
                  <c:v>697430.48</c:v>
                </c:pt>
                <c:pt idx="6">
                  <c:v>290537.37999999995</c:v>
                </c:pt>
                <c:pt idx="7">
                  <c:v>136244.10999999999</c:v>
                </c:pt>
                <c:pt idx="8">
                  <c:v>20552.030000000002</c:v>
                </c:pt>
                <c:pt idx="9">
                  <c:v>367.9</c:v>
                </c:pt>
                <c:pt idx="10">
                  <c:v>105680.89000000001</c:v>
                </c:pt>
                <c:pt idx="11">
                  <c:v>214509.22999999995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3888"/>
        <c:axId val="22035310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4855</c:v>
                </c:pt>
                <c:pt idx="1">
                  <c:v>207</c:v>
                </c:pt>
                <c:pt idx="2">
                  <c:v>1604</c:v>
                </c:pt>
                <c:pt idx="3">
                  <c:v>312</c:v>
                </c:pt>
                <c:pt idx="4">
                  <c:v>3358</c:v>
                </c:pt>
                <c:pt idx="5">
                  <c:v>6452</c:v>
                </c:pt>
                <c:pt idx="6">
                  <c:v>3279</c:v>
                </c:pt>
                <c:pt idx="7">
                  <c:v>1271</c:v>
                </c:pt>
                <c:pt idx="8">
                  <c:v>279</c:v>
                </c:pt>
                <c:pt idx="9">
                  <c:v>3</c:v>
                </c:pt>
                <c:pt idx="10">
                  <c:v>8117</c:v>
                </c:pt>
                <c:pt idx="11">
                  <c:v>1050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30640"/>
        <c:axId val="220357808"/>
      </c:lineChart>
      <c:catAx>
        <c:axId val="45053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20357808"/>
        <c:crosses val="autoZero"/>
        <c:auto val="1"/>
        <c:lblAlgn val="ctr"/>
        <c:lblOffset val="100"/>
        <c:noMultiLvlLbl val="0"/>
      </c:catAx>
      <c:valAx>
        <c:axId val="2203578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0530640"/>
        <c:crosses val="autoZero"/>
        <c:crossBetween val="between"/>
      </c:valAx>
      <c:valAx>
        <c:axId val="22035310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20353888"/>
        <c:crosses val="max"/>
        <c:crossBetween val="between"/>
      </c:valAx>
      <c:catAx>
        <c:axId val="22035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353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44.7</c:v>
                </c:pt>
                <c:pt idx="2">
                  <c:v>14570.94</c:v>
                </c:pt>
                <c:pt idx="3">
                  <c:v>2942.54</c:v>
                </c:pt>
                <c:pt idx="4">
                  <c:v>4094.8300000000013</c:v>
                </c:pt>
                <c:pt idx="5">
                  <c:v>0</c:v>
                </c:pt>
                <c:pt idx="6">
                  <c:v>75456.790000000023</c:v>
                </c:pt>
                <c:pt idx="7">
                  <c:v>2686.81</c:v>
                </c:pt>
                <c:pt idx="8">
                  <c:v>492.04999999999995</c:v>
                </c:pt>
                <c:pt idx="9">
                  <c:v>0</c:v>
                </c:pt>
                <c:pt idx="10">
                  <c:v>25149.569999999996</c:v>
                </c:pt>
                <c:pt idx="11">
                  <c:v>20243.43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3496"/>
        <c:axId val="22035741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455</c:v>
                </c:pt>
                <c:pt idx="3">
                  <c:v>81</c:v>
                </c:pt>
                <c:pt idx="4">
                  <c:v>332</c:v>
                </c:pt>
                <c:pt idx="5">
                  <c:v>0</c:v>
                </c:pt>
                <c:pt idx="6">
                  <c:v>2271</c:v>
                </c:pt>
                <c:pt idx="7">
                  <c:v>73</c:v>
                </c:pt>
                <c:pt idx="8">
                  <c:v>14</c:v>
                </c:pt>
                <c:pt idx="9">
                  <c:v>0</c:v>
                </c:pt>
                <c:pt idx="10">
                  <c:v>4212</c:v>
                </c:pt>
                <c:pt idx="11">
                  <c:v>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56240"/>
        <c:axId val="220354672"/>
      </c:lineChart>
      <c:catAx>
        <c:axId val="22035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20354672"/>
        <c:crosses val="autoZero"/>
        <c:auto val="1"/>
        <c:lblAlgn val="ctr"/>
        <c:lblOffset val="100"/>
        <c:noMultiLvlLbl val="0"/>
      </c:catAx>
      <c:valAx>
        <c:axId val="2203546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20356240"/>
        <c:crosses val="autoZero"/>
        <c:crossBetween val="between"/>
      </c:valAx>
      <c:valAx>
        <c:axId val="2203574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20353496"/>
        <c:crosses val="max"/>
        <c:crossBetween val="between"/>
      </c:valAx>
      <c:catAx>
        <c:axId val="220353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357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3697</c:v>
                </c:pt>
                <c:pt idx="1">
                  <c:v>2727</c:v>
                </c:pt>
                <c:pt idx="2">
                  <c:v>47</c:v>
                </c:pt>
                <c:pt idx="3">
                  <c:v>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969894.83000000007</c:v>
                </c:pt>
                <c:pt idx="1">
                  <c:v>791863.72000000009</c:v>
                </c:pt>
                <c:pt idx="2">
                  <c:v>19253.21</c:v>
                </c:pt>
                <c:pt idx="3">
                  <c:v>177937.81999999998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18063.59</c:v>
                </c:pt>
                <c:pt idx="1">
                  <c:v>421.22</c:v>
                </c:pt>
                <c:pt idx="2">
                  <c:v>25905.760000000002</c:v>
                </c:pt>
                <c:pt idx="3">
                  <c:v>585.27</c:v>
                </c:pt>
                <c:pt idx="4">
                  <c:v>121447.16999999998</c:v>
                </c:pt>
                <c:pt idx="5">
                  <c:v>8840.0299999999988</c:v>
                </c:pt>
                <c:pt idx="6">
                  <c:v>519089.79999999993</c:v>
                </c:pt>
                <c:pt idx="7">
                  <c:v>6760.9199999999992</c:v>
                </c:pt>
                <c:pt idx="8">
                  <c:v>5255.93</c:v>
                </c:pt>
                <c:pt idx="9">
                  <c:v>23430.059999999998</c:v>
                </c:pt>
                <c:pt idx="10">
                  <c:v>5564</c:v>
                </c:pt>
                <c:pt idx="11">
                  <c:v>145240.41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2320"/>
        <c:axId val="22035584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126</c:v>
                </c:pt>
                <c:pt idx="1">
                  <c:v>3</c:v>
                </c:pt>
                <c:pt idx="2">
                  <c:v>169</c:v>
                </c:pt>
                <c:pt idx="3">
                  <c:v>11</c:v>
                </c:pt>
                <c:pt idx="4">
                  <c:v>579</c:v>
                </c:pt>
                <c:pt idx="5">
                  <c:v>134</c:v>
                </c:pt>
                <c:pt idx="6">
                  <c:v>1945</c:v>
                </c:pt>
                <c:pt idx="7">
                  <c:v>29</c:v>
                </c:pt>
                <c:pt idx="8">
                  <c:v>25</c:v>
                </c:pt>
                <c:pt idx="9">
                  <c:v>84</c:v>
                </c:pt>
                <c:pt idx="10">
                  <c:v>22</c:v>
                </c:pt>
                <c:pt idx="11">
                  <c:v>1311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58592"/>
        <c:axId val="220358984"/>
      </c:lineChart>
      <c:catAx>
        <c:axId val="2203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20358984"/>
        <c:crosses val="autoZero"/>
        <c:auto val="1"/>
        <c:lblAlgn val="ctr"/>
        <c:lblOffset val="100"/>
        <c:noMultiLvlLbl val="0"/>
      </c:catAx>
      <c:valAx>
        <c:axId val="220358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20358592"/>
        <c:crosses val="autoZero"/>
        <c:crossBetween val="between"/>
      </c:valAx>
      <c:valAx>
        <c:axId val="22035584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20352320"/>
        <c:crosses val="max"/>
        <c:crossBetween val="between"/>
      </c:valAx>
      <c:catAx>
        <c:axId val="22035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355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18058.922136422145</c:v>
                </c:pt>
                <c:pt idx="1">
                  <c:v>28793.900321543399</c:v>
                </c:pt>
                <c:pt idx="2">
                  <c:v>91546.895271905756</c:v>
                </c:pt>
                <c:pt idx="3">
                  <c:v>113314.1027732463</c:v>
                </c:pt>
                <c:pt idx="4">
                  <c:v>149582.77678571429</c:v>
                </c:pt>
                <c:pt idx="5">
                  <c:v>177213.71014492741</c:v>
                </c:pt>
                <c:pt idx="6">
                  <c:v>201733.50859454001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52712"/>
        <c:axId val="22035192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3108</c:v>
                </c:pt>
                <c:pt idx="1">
                  <c:v>3110</c:v>
                </c:pt>
                <c:pt idx="2">
                  <c:v>6197</c:v>
                </c:pt>
                <c:pt idx="3">
                  <c:v>3678</c:v>
                </c:pt>
                <c:pt idx="4">
                  <c:v>2240</c:v>
                </c:pt>
                <c:pt idx="5">
                  <c:v>2070</c:v>
                </c:pt>
                <c:pt idx="6">
                  <c:v>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51536"/>
        <c:axId val="220357024"/>
      </c:lineChart>
      <c:catAx>
        <c:axId val="22035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0357024"/>
        <c:crosses val="autoZero"/>
        <c:auto val="1"/>
        <c:lblAlgn val="ctr"/>
        <c:lblOffset val="100"/>
        <c:noMultiLvlLbl val="0"/>
      </c:catAx>
      <c:valAx>
        <c:axId val="2203570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20351536"/>
        <c:crosses val="autoZero"/>
        <c:crossBetween val="between"/>
      </c:valAx>
      <c:valAx>
        <c:axId val="22035192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20352712"/>
        <c:crosses val="max"/>
        <c:crossBetween val="between"/>
      </c:valAx>
      <c:catAx>
        <c:axId val="220352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35192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490312"/>
        <c:axId val="452486000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18058.922136422145</c:v>
                </c:pt>
                <c:pt idx="1">
                  <c:v>28793.900321543399</c:v>
                </c:pt>
                <c:pt idx="2">
                  <c:v>91546.895271905756</c:v>
                </c:pt>
                <c:pt idx="3">
                  <c:v>113314.1027732463</c:v>
                </c:pt>
                <c:pt idx="4">
                  <c:v>149582.77678571429</c:v>
                </c:pt>
                <c:pt idx="5">
                  <c:v>177213.71014492741</c:v>
                </c:pt>
                <c:pt idx="6">
                  <c:v>201733.50859454001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488744"/>
        <c:axId val="452489528"/>
      </c:barChart>
      <c:catAx>
        <c:axId val="45249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2486000"/>
        <c:crosses val="autoZero"/>
        <c:auto val="1"/>
        <c:lblAlgn val="ctr"/>
        <c:lblOffset val="100"/>
        <c:noMultiLvlLbl val="0"/>
      </c:catAx>
      <c:valAx>
        <c:axId val="45248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2490312"/>
        <c:crosses val="autoZero"/>
        <c:crossBetween val="between"/>
      </c:valAx>
      <c:valAx>
        <c:axId val="45248952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52488744"/>
        <c:crosses val="max"/>
        <c:crossBetween val="between"/>
      </c:valAx>
      <c:catAx>
        <c:axId val="452488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48952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27.5%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57.8%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57.5%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55.9%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709269</v>
      </c>
      <c r="D5" s="30">
        <f>SUM(E5:F5)</f>
        <v>216958</v>
      </c>
      <c r="E5" s="31">
        <f>SUM(E6:E13)</f>
        <v>109492</v>
      </c>
      <c r="F5" s="32">
        <f t="shared" ref="F5:G5" si="0">SUM(F6:F13)</f>
        <v>107466</v>
      </c>
      <c r="G5" s="29">
        <f t="shared" si="0"/>
        <v>221378</v>
      </c>
      <c r="H5" s="33">
        <f>D5/C5</f>
        <v>0.30588958491066154</v>
      </c>
      <c r="I5" s="26"/>
      <c r="J5" s="24">
        <f t="shared" ref="J5:J13" si="1">C5-D5-G5</f>
        <v>270933</v>
      </c>
      <c r="K5" s="58">
        <f>E5/C5</f>
        <v>0.15437302349320214</v>
      </c>
      <c r="L5" s="58">
        <f>F5/C5</f>
        <v>0.15151656141745939</v>
      </c>
    </row>
    <row r="6" spans="1:12" ht="20.100000000000001" customHeight="1" thickTop="1" x14ac:dyDescent="0.15">
      <c r="B6" s="18" t="s">
        <v>18</v>
      </c>
      <c r="C6" s="34">
        <v>185717</v>
      </c>
      <c r="D6" s="35">
        <f t="shared" ref="D6:D13" si="2">SUM(E6:F6)</f>
        <v>43716</v>
      </c>
      <c r="E6" s="36">
        <v>23965</v>
      </c>
      <c r="F6" s="37">
        <v>19751</v>
      </c>
      <c r="G6" s="34">
        <v>60244</v>
      </c>
      <c r="H6" s="38">
        <f t="shared" ref="H6:H13" si="3">D6/C6</f>
        <v>0.23539040583253015</v>
      </c>
      <c r="I6" s="26"/>
      <c r="J6" s="24">
        <f t="shared" si="1"/>
        <v>81757</v>
      </c>
      <c r="K6" s="58">
        <f t="shared" ref="K6:K13" si="4">E6/C6</f>
        <v>0.12904042171691338</v>
      </c>
      <c r="L6" s="58">
        <f t="shared" ref="L6:L13" si="5">F6/C6</f>
        <v>0.10634998411561677</v>
      </c>
    </row>
    <row r="7" spans="1:12" ht="20.100000000000001" customHeight="1" x14ac:dyDescent="0.15">
      <c r="B7" s="19" t="s">
        <v>19</v>
      </c>
      <c r="C7" s="39">
        <v>93824</v>
      </c>
      <c r="D7" s="40">
        <f t="shared" si="2"/>
        <v>30178</v>
      </c>
      <c r="E7" s="41">
        <v>15053</v>
      </c>
      <c r="F7" s="42">
        <v>15125</v>
      </c>
      <c r="G7" s="39">
        <v>29244</v>
      </c>
      <c r="H7" s="43">
        <f t="shared" si="3"/>
        <v>0.32164478171896316</v>
      </c>
      <c r="I7" s="26"/>
      <c r="J7" s="24">
        <f t="shared" si="1"/>
        <v>34402</v>
      </c>
      <c r="K7" s="58">
        <f t="shared" si="4"/>
        <v>0.16043869372442018</v>
      </c>
      <c r="L7" s="58">
        <f t="shared" si="5"/>
        <v>0.16120608799454297</v>
      </c>
    </row>
    <row r="8" spans="1:12" ht="20.100000000000001" customHeight="1" x14ac:dyDescent="0.15">
      <c r="B8" s="19" t="s">
        <v>20</v>
      </c>
      <c r="C8" s="39">
        <v>52157</v>
      </c>
      <c r="D8" s="40">
        <f t="shared" si="2"/>
        <v>18693</v>
      </c>
      <c r="E8" s="41">
        <v>9316</v>
      </c>
      <c r="F8" s="42">
        <v>9377</v>
      </c>
      <c r="G8" s="39">
        <v>15543</v>
      </c>
      <c r="H8" s="43">
        <f t="shared" si="3"/>
        <v>0.35839868090572696</v>
      </c>
      <c r="I8" s="26"/>
      <c r="J8" s="24">
        <f t="shared" si="1"/>
        <v>17921</v>
      </c>
      <c r="K8" s="58">
        <f t="shared" si="4"/>
        <v>0.17861456755564928</v>
      </c>
      <c r="L8" s="58">
        <f t="shared" si="5"/>
        <v>0.17978411335007766</v>
      </c>
    </row>
    <row r="9" spans="1:12" ht="20.100000000000001" customHeight="1" x14ac:dyDescent="0.15">
      <c r="B9" s="19" t="s">
        <v>21</v>
      </c>
      <c r="C9" s="39">
        <v>31845</v>
      </c>
      <c r="D9" s="40">
        <f t="shared" si="2"/>
        <v>9575</v>
      </c>
      <c r="E9" s="41">
        <v>4974</v>
      </c>
      <c r="F9" s="42">
        <v>4601</v>
      </c>
      <c r="G9" s="39">
        <v>10163</v>
      </c>
      <c r="H9" s="43">
        <f t="shared" si="3"/>
        <v>0.30067514523473071</v>
      </c>
      <c r="I9" s="26"/>
      <c r="J9" s="24">
        <f t="shared" si="1"/>
        <v>12107</v>
      </c>
      <c r="K9" s="58">
        <f t="shared" si="4"/>
        <v>0.15619406500235516</v>
      </c>
      <c r="L9" s="58">
        <f t="shared" si="5"/>
        <v>0.14448108023237557</v>
      </c>
    </row>
    <row r="10" spans="1:12" ht="20.100000000000001" customHeight="1" x14ac:dyDescent="0.15">
      <c r="B10" s="19" t="s">
        <v>22</v>
      </c>
      <c r="C10" s="39">
        <v>45572</v>
      </c>
      <c r="D10" s="40">
        <f t="shared" si="2"/>
        <v>14197</v>
      </c>
      <c r="E10" s="41">
        <v>6906</v>
      </c>
      <c r="F10" s="42">
        <v>7291</v>
      </c>
      <c r="G10" s="39">
        <v>14193</v>
      </c>
      <c r="H10" s="43">
        <f t="shared" si="3"/>
        <v>0.31152900904063902</v>
      </c>
      <c r="I10" s="26"/>
      <c r="J10" s="24">
        <f t="shared" si="1"/>
        <v>17182</v>
      </c>
      <c r="K10" s="58">
        <f t="shared" si="4"/>
        <v>0.15154041955586764</v>
      </c>
      <c r="L10" s="58">
        <f t="shared" si="5"/>
        <v>0.15998858948477135</v>
      </c>
    </row>
    <row r="11" spans="1:12" ht="20.100000000000001" customHeight="1" x14ac:dyDescent="0.15">
      <c r="B11" s="19" t="s">
        <v>23</v>
      </c>
      <c r="C11" s="39">
        <v>100645</v>
      </c>
      <c r="D11" s="40">
        <f t="shared" si="2"/>
        <v>31021</v>
      </c>
      <c r="E11" s="41">
        <v>15136</v>
      </c>
      <c r="F11" s="42">
        <v>15885</v>
      </c>
      <c r="G11" s="39">
        <v>32293</v>
      </c>
      <c r="H11" s="43">
        <f t="shared" si="3"/>
        <v>0.30822196830443638</v>
      </c>
      <c r="I11" s="26"/>
      <c r="J11" s="24">
        <f t="shared" si="1"/>
        <v>37331</v>
      </c>
      <c r="K11" s="58">
        <f t="shared" si="4"/>
        <v>0.15038998459933428</v>
      </c>
      <c r="L11" s="58">
        <f t="shared" si="5"/>
        <v>0.1578319837051021</v>
      </c>
    </row>
    <row r="12" spans="1:12" ht="20.100000000000001" customHeight="1" x14ac:dyDescent="0.15">
      <c r="B12" s="19" t="s">
        <v>24</v>
      </c>
      <c r="C12" s="39">
        <v>140535</v>
      </c>
      <c r="D12" s="40">
        <f t="shared" si="2"/>
        <v>49171</v>
      </c>
      <c r="E12" s="41">
        <v>24507</v>
      </c>
      <c r="F12" s="42">
        <v>24664</v>
      </c>
      <c r="G12" s="39">
        <v>41877</v>
      </c>
      <c r="H12" s="43">
        <f t="shared" si="3"/>
        <v>0.34988437044152704</v>
      </c>
      <c r="I12" s="26"/>
      <c r="J12" s="24">
        <f t="shared" si="1"/>
        <v>49487</v>
      </c>
      <c r="K12" s="58">
        <f t="shared" si="4"/>
        <v>0.17438360550752482</v>
      </c>
      <c r="L12" s="58">
        <f t="shared" si="5"/>
        <v>0.17550076493400221</v>
      </c>
    </row>
    <row r="13" spans="1:12" ht="20.100000000000001" customHeight="1" x14ac:dyDescent="0.15">
      <c r="B13" s="19" t="s">
        <v>25</v>
      </c>
      <c r="C13" s="39">
        <v>58974</v>
      </c>
      <c r="D13" s="40">
        <f t="shared" si="2"/>
        <v>20407</v>
      </c>
      <c r="E13" s="41">
        <v>9635</v>
      </c>
      <c r="F13" s="42">
        <v>10772</v>
      </c>
      <c r="G13" s="39">
        <v>17821</v>
      </c>
      <c r="H13" s="43">
        <f t="shared" si="3"/>
        <v>0.34603384542340693</v>
      </c>
      <c r="I13" s="26"/>
      <c r="J13" s="24">
        <f t="shared" si="1"/>
        <v>20746</v>
      </c>
      <c r="K13" s="58">
        <f t="shared" si="4"/>
        <v>0.16337708142571303</v>
      </c>
      <c r="L13" s="58">
        <f t="shared" si="5"/>
        <v>0.1826567639976939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7749</v>
      </c>
      <c r="E4" s="46">
        <f t="shared" ref="E4:K4" si="0">SUM(E5:E7)</f>
        <v>5269</v>
      </c>
      <c r="F4" s="46">
        <f t="shared" si="0"/>
        <v>8584</v>
      </c>
      <c r="G4" s="46">
        <f t="shared" si="0"/>
        <v>5213</v>
      </c>
      <c r="H4" s="46">
        <f t="shared" si="0"/>
        <v>4258</v>
      </c>
      <c r="I4" s="46">
        <f t="shared" si="0"/>
        <v>5313</v>
      </c>
      <c r="J4" s="45">
        <f t="shared" si="0"/>
        <v>3223</v>
      </c>
      <c r="K4" s="47">
        <f t="shared" si="0"/>
        <v>39609</v>
      </c>
      <c r="L4" s="55">
        <f>K4/人口統計!D5</f>
        <v>0.18256528913430251</v>
      </c>
    </row>
    <row r="5" spans="1:12" ht="20.100000000000001" customHeight="1" x14ac:dyDescent="0.15">
      <c r="B5" s="117"/>
      <c r="C5" s="118" t="s">
        <v>15</v>
      </c>
      <c r="D5" s="48">
        <v>1040</v>
      </c>
      <c r="E5" s="49">
        <v>802</v>
      </c>
      <c r="F5" s="49">
        <v>838</v>
      </c>
      <c r="G5" s="49">
        <v>628</v>
      </c>
      <c r="H5" s="49">
        <v>485</v>
      </c>
      <c r="I5" s="49">
        <v>524</v>
      </c>
      <c r="J5" s="48">
        <v>339</v>
      </c>
      <c r="K5" s="50">
        <f>SUM(D5:J5)</f>
        <v>4656</v>
      </c>
      <c r="L5" s="56">
        <f>K5/人口統計!D5</f>
        <v>2.1460374819089408E-2</v>
      </c>
    </row>
    <row r="6" spans="1:12" ht="20.100000000000001" customHeight="1" x14ac:dyDescent="0.15">
      <c r="B6" s="117"/>
      <c r="C6" s="118" t="s">
        <v>145</v>
      </c>
      <c r="D6" s="48">
        <v>3410</v>
      </c>
      <c r="E6" s="49">
        <v>2032</v>
      </c>
      <c r="F6" s="49">
        <v>3093</v>
      </c>
      <c r="G6" s="49">
        <v>1686</v>
      </c>
      <c r="H6" s="49">
        <v>1230</v>
      </c>
      <c r="I6" s="49">
        <v>1410</v>
      </c>
      <c r="J6" s="48">
        <v>874</v>
      </c>
      <c r="K6" s="50">
        <f>SUM(D6:J6)</f>
        <v>13735</v>
      </c>
      <c r="L6" s="56">
        <f>K6/人口統計!D5</f>
        <v>6.3307183878907436E-2</v>
      </c>
    </row>
    <row r="7" spans="1:12" ht="20.100000000000001" customHeight="1" x14ac:dyDescent="0.15">
      <c r="B7" s="117"/>
      <c r="C7" s="119" t="s">
        <v>144</v>
      </c>
      <c r="D7" s="51">
        <v>3299</v>
      </c>
      <c r="E7" s="52">
        <v>2435</v>
      </c>
      <c r="F7" s="52">
        <v>4653</v>
      </c>
      <c r="G7" s="52">
        <v>2899</v>
      </c>
      <c r="H7" s="52">
        <v>2543</v>
      </c>
      <c r="I7" s="52">
        <v>3379</v>
      </c>
      <c r="J7" s="51">
        <v>2010</v>
      </c>
      <c r="K7" s="53">
        <f>SUM(D7:J7)</f>
        <v>21218</v>
      </c>
      <c r="L7" s="57">
        <f>K7/人口統計!D5</f>
        <v>9.7797730436305644E-2</v>
      </c>
    </row>
    <row r="8" spans="1:12" ht="20.100000000000001" customHeight="1" thickBot="1" x14ac:dyDescent="0.2">
      <c r="B8" s="190" t="s">
        <v>68</v>
      </c>
      <c r="C8" s="191"/>
      <c r="D8" s="45">
        <v>93</v>
      </c>
      <c r="E8" s="46">
        <v>126</v>
      </c>
      <c r="F8" s="46">
        <v>120</v>
      </c>
      <c r="G8" s="46">
        <v>106</v>
      </c>
      <c r="H8" s="46">
        <v>84</v>
      </c>
      <c r="I8" s="46">
        <v>68</v>
      </c>
      <c r="J8" s="45">
        <v>67</v>
      </c>
      <c r="K8" s="47">
        <f>SUM(D8:J8)</f>
        <v>664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7842</v>
      </c>
      <c r="E9" s="34">
        <f t="shared" ref="E9:K9" si="1">E4+E8</f>
        <v>5395</v>
      </c>
      <c r="F9" s="34">
        <f t="shared" si="1"/>
        <v>8704</v>
      </c>
      <c r="G9" s="34">
        <f t="shared" si="1"/>
        <v>5319</v>
      </c>
      <c r="H9" s="34">
        <f t="shared" si="1"/>
        <v>4342</v>
      </c>
      <c r="I9" s="34">
        <f t="shared" si="1"/>
        <v>5381</v>
      </c>
      <c r="J9" s="35">
        <f t="shared" si="1"/>
        <v>3290</v>
      </c>
      <c r="K9" s="54">
        <f t="shared" si="1"/>
        <v>40273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1321</v>
      </c>
      <c r="E24" s="46">
        <v>823</v>
      </c>
      <c r="F24" s="46">
        <v>1158</v>
      </c>
      <c r="G24" s="46">
        <v>819</v>
      </c>
      <c r="H24" s="46">
        <v>638</v>
      </c>
      <c r="I24" s="46">
        <v>887</v>
      </c>
      <c r="J24" s="45">
        <v>565</v>
      </c>
      <c r="K24" s="47">
        <f>SUM(D24:J24)</f>
        <v>6211</v>
      </c>
      <c r="L24" s="55">
        <f>K24/人口統計!D6</f>
        <v>0.14207612773355294</v>
      </c>
    </row>
    <row r="25" spans="1:12" ht="20.100000000000001" customHeight="1" x14ac:dyDescent="0.15">
      <c r="B25" s="198" t="s">
        <v>44</v>
      </c>
      <c r="C25" s="199"/>
      <c r="D25" s="45">
        <v>1196</v>
      </c>
      <c r="E25" s="46">
        <v>922</v>
      </c>
      <c r="F25" s="46">
        <v>1187</v>
      </c>
      <c r="G25" s="46">
        <v>684</v>
      </c>
      <c r="H25" s="46">
        <v>572</v>
      </c>
      <c r="I25" s="46">
        <v>655</v>
      </c>
      <c r="J25" s="45">
        <v>427</v>
      </c>
      <c r="K25" s="47">
        <f t="shared" ref="K25:K31" si="2">SUM(D25:J25)</f>
        <v>5643</v>
      </c>
      <c r="L25" s="55">
        <f>K25/人口統計!D7</f>
        <v>0.18699052289747498</v>
      </c>
    </row>
    <row r="26" spans="1:12" ht="20.100000000000001" customHeight="1" x14ac:dyDescent="0.15">
      <c r="B26" s="198" t="s">
        <v>45</v>
      </c>
      <c r="C26" s="199"/>
      <c r="D26" s="45">
        <v>850</v>
      </c>
      <c r="E26" s="46">
        <v>468</v>
      </c>
      <c r="F26" s="46">
        <v>868</v>
      </c>
      <c r="G26" s="46">
        <v>546</v>
      </c>
      <c r="H26" s="46">
        <v>417</v>
      </c>
      <c r="I26" s="46">
        <v>511</v>
      </c>
      <c r="J26" s="45">
        <v>293</v>
      </c>
      <c r="K26" s="47">
        <f t="shared" si="2"/>
        <v>3953</v>
      </c>
      <c r="L26" s="55">
        <f>K26/人口統計!D8</f>
        <v>0.21146953405017921</v>
      </c>
    </row>
    <row r="27" spans="1:12" ht="20.100000000000001" customHeight="1" x14ac:dyDescent="0.15">
      <c r="B27" s="198" t="s">
        <v>46</v>
      </c>
      <c r="C27" s="199"/>
      <c r="D27" s="45">
        <v>282</v>
      </c>
      <c r="E27" s="46">
        <v>154</v>
      </c>
      <c r="F27" s="46">
        <v>370</v>
      </c>
      <c r="G27" s="46">
        <v>180</v>
      </c>
      <c r="H27" s="46">
        <v>180</v>
      </c>
      <c r="I27" s="46">
        <v>212</v>
      </c>
      <c r="J27" s="45">
        <v>151</v>
      </c>
      <c r="K27" s="47">
        <f t="shared" si="2"/>
        <v>1529</v>
      </c>
      <c r="L27" s="55">
        <f>K27/人口統計!D9</f>
        <v>0.15968668407310704</v>
      </c>
    </row>
    <row r="28" spans="1:12" ht="20.100000000000001" customHeight="1" x14ac:dyDescent="0.15">
      <c r="B28" s="198" t="s">
        <v>47</v>
      </c>
      <c r="C28" s="199"/>
      <c r="D28" s="45">
        <v>390</v>
      </c>
      <c r="E28" s="46">
        <v>263</v>
      </c>
      <c r="F28" s="46">
        <v>537</v>
      </c>
      <c r="G28" s="46">
        <v>325</v>
      </c>
      <c r="H28" s="46">
        <v>263</v>
      </c>
      <c r="I28" s="46">
        <v>379</v>
      </c>
      <c r="J28" s="45">
        <v>199</v>
      </c>
      <c r="K28" s="47">
        <f t="shared" si="2"/>
        <v>2356</v>
      </c>
      <c r="L28" s="55">
        <f>K28/人口統計!D10</f>
        <v>0.16595055293371838</v>
      </c>
    </row>
    <row r="29" spans="1:12" ht="20.100000000000001" customHeight="1" x14ac:dyDescent="0.15">
      <c r="B29" s="198" t="s">
        <v>48</v>
      </c>
      <c r="C29" s="199"/>
      <c r="D29" s="45">
        <v>793</v>
      </c>
      <c r="E29" s="46">
        <v>670</v>
      </c>
      <c r="F29" s="46">
        <v>1376</v>
      </c>
      <c r="G29" s="46">
        <v>677</v>
      </c>
      <c r="H29" s="46">
        <v>649</v>
      </c>
      <c r="I29" s="46">
        <v>737</v>
      </c>
      <c r="J29" s="45">
        <v>402</v>
      </c>
      <c r="K29" s="47">
        <f t="shared" si="2"/>
        <v>5304</v>
      </c>
      <c r="L29" s="55">
        <f>K29/人口統計!D11</f>
        <v>0.17098094838980046</v>
      </c>
    </row>
    <row r="30" spans="1:12" ht="20.100000000000001" customHeight="1" x14ac:dyDescent="0.15">
      <c r="B30" s="198" t="s">
        <v>49</v>
      </c>
      <c r="C30" s="199"/>
      <c r="D30" s="45">
        <v>2384</v>
      </c>
      <c r="E30" s="46">
        <v>1566</v>
      </c>
      <c r="F30" s="46">
        <v>2316</v>
      </c>
      <c r="G30" s="46">
        <v>1558</v>
      </c>
      <c r="H30" s="46">
        <v>1205</v>
      </c>
      <c r="I30" s="46">
        <v>1409</v>
      </c>
      <c r="J30" s="45">
        <v>837</v>
      </c>
      <c r="K30" s="47">
        <f t="shared" si="2"/>
        <v>11275</v>
      </c>
      <c r="L30" s="55">
        <f>K30/人口統計!D12</f>
        <v>0.22930182424599865</v>
      </c>
    </row>
    <row r="31" spans="1:12" ht="20.100000000000001" customHeight="1" thickBot="1" x14ac:dyDescent="0.2">
      <c r="B31" s="194" t="s">
        <v>25</v>
      </c>
      <c r="C31" s="195"/>
      <c r="D31" s="45">
        <v>533</v>
      </c>
      <c r="E31" s="46">
        <v>403</v>
      </c>
      <c r="F31" s="46">
        <v>772</v>
      </c>
      <c r="G31" s="46">
        <v>424</v>
      </c>
      <c r="H31" s="46">
        <v>334</v>
      </c>
      <c r="I31" s="46">
        <v>523</v>
      </c>
      <c r="J31" s="45">
        <v>349</v>
      </c>
      <c r="K31" s="47">
        <f t="shared" si="2"/>
        <v>3338</v>
      </c>
      <c r="L31" s="59">
        <f>K31/人口統計!D13</f>
        <v>0.16357132356544324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7749</v>
      </c>
      <c r="E32" s="34">
        <f t="shared" ref="E32:J32" si="3">SUM(E24:E31)</f>
        <v>5269</v>
      </c>
      <c r="F32" s="34">
        <f t="shared" si="3"/>
        <v>8584</v>
      </c>
      <c r="G32" s="34">
        <f t="shared" si="3"/>
        <v>5213</v>
      </c>
      <c r="H32" s="34">
        <f t="shared" si="3"/>
        <v>4258</v>
      </c>
      <c r="I32" s="34">
        <f t="shared" si="3"/>
        <v>5313</v>
      </c>
      <c r="J32" s="35">
        <f t="shared" si="3"/>
        <v>3223</v>
      </c>
      <c r="K32" s="54">
        <f>SUM(K24:K31)</f>
        <v>39609</v>
      </c>
      <c r="L32" s="60">
        <f>K32/人口統計!D5</f>
        <v>0.18256528913430251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5276</v>
      </c>
      <c r="E5" s="149">
        <v>288672.4700000002</v>
      </c>
      <c r="F5" s="151">
        <v>1538</v>
      </c>
      <c r="G5" s="152">
        <v>30353.19999999999</v>
      </c>
      <c r="H5" s="150">
        <v>584</v>
      </c>
      <c r="I5" s="149">
        <v>116031.04999999999</v>
      </c>
      <c r="J5" s="151">
        <v>1104</v>
      </c>
      <c r="K5" s="152">
        <v>337255.8</v>
      </c>
      <c r="M5" s="162">
        <f>Q5+Q7</f>
        <v>38491</v>
      </c>
      <c r="N5" s="121" t="s">
        <v>108</v>
      </c>
      <c r="O5" s="122"/>
      <c r="P5" s="134"/>
      <c r="Q5" s="123">
        <v>30787</v>
      </c>
      <c r="R5" s="124">
        <v>1885492.1200000008</v>
      </c>
      <c r="S5" s="124">
        <f>R5/Q5*100</f>
        <v>6124.3125994738066</v>
      </c>
    </row>
    <row r="6" spans="1:19" ht="20.100000000000001" customHeight="1" x14ac:dyDescent="0.15">
      <c r="B6" s="202" t="s">
        <v>115</v>
      </c>
      <c r="C6" s="202"/>
      <c r="D6" s="153">
        <v>4501</v>
      </c>
      <c r="E6" s="154">
        <v>272753.92999999982</v>
      </c>
      <c r="F6" s="155">
        <v>1360</v>
      </c>
      <c r="G6" s="156">
        <v>24813.639999999992</v>
      </c>
      <c r="H6" s="153">
        <v>490</v>
      </c>
      <c r="I6" s="154">
        <v>92158.880000000019</v>
      </c>
      <c r="J6" s="155">
        <v>907</v>
      </c>
      <c r="K6" s="156">
        <v>256738.81999999998</v>
      </c>
      <c r="M6" s="58"/>
      <c r="N6" s="125"/>
      <c r="O6" s="94" t="s">
        <v>105</v>
      </c>
      <c r="P6" s="107"/>
      <c r="Q6" s="98">
        <f>Q5/Q$13</f>
        <v>0.61707287741521688</v>
      </c>
      <c r="R6" s="99">
        <f>R5/R$13</f>
        <v>0.38710687720835607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2948</v>
      </c>
      <c r="E7" s="154">
        <v>181199.80000000002</v>
      </c>
      <c r="F7" s="155">
        <v>868</v>
      </c>
      <c r="G7" s="156">
        <v>15570.929999999998</v>
      </c>
      <c r="H7" s="153">
        <v>511</v>
      </c>
      <c r="I7" s="154">
        <v>107609.69999999998</v>
      </c>
      <c r="J7" s="155">
        <v>651</v>
      </c>
      <c r="K7" s="156">
        <v>191830.96</v>
      </c>
      <c r="M7" s="58"/>
      <c r="N7" s="126" t="s">
        <v>109</v>
      </c>
      <c r="O7" s="127"/>
      <c r="P7" s="135"/>
      <c r="Q7" s="128">
        <v>7704</v>
      </c>
      <c r="R7" s="129">
        <v>145681.65999999995</v>
      </c>
      <c r="S7" s="129">
        <f>R7/Q7*100</f>
        <v>1890.9872793354093</v>
      </c>
    </row>
    <row r="8" spans="1:19" ht="20.100000000000001" customHeight="1" x14ac:dyDescent="0.15">
      <c r="B8" s="202" t="s">
        <v>117</v>
      </c>
      <c r="C8" s="202"/>
      <c r="D8" s="153">
        <v>1135</v>
      </c>
      <c r="E8" s="154">
        <v>73505.23</v>
      </c>
      <c r="F8" s="155">
        <v>288</v>
      </c>
      <c r="G8" s="156">
        <v>5114.170000000001</v>
      </c>
      <c r="H8" s="153">
        <v>80</v>
      </c>
      <c r="I8" s="154">
        <v>15677.25</v>
      </c>
      <c r="J8" s="155">
        <v>345</v>
      </c>
      <c r="K8" s="156">
        <v>96681.62</v>
      </c>
      <c r="L8" s="89"/>
      <c r="M8" s="88"/>
      <c r="N8" s="130"/>
      <c r="O8" s="94" t="s">
        <v>105</v>
      </c>
      <c r="P8" s="107"/>
      <c r="Q8" s="98">
        <f>Q7/Q$13</f>
        <v>0.15441353323178064</v>
      </c>
      <c r="R8" s="99">
        <f>R7/R$13</f>
        <v>2.9909630420056822E-2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1807</v>
      </c>
      <c r="E9" s="154">
        <v>121386.47</v>
      </c>
      <c r="F9" s="155">
        <v>413</v>
      </c>
      <c r="G9" s="156">
        <v>8749.0500000000011</v>
      </c>
      <c r="H9" s="153">
        <v>321</v>
      </c>
      <c r="I9" s="154">
        <v>62683.299999999996</v>
      </c>
      <c r="J9" s="155">
        <v>395</v>
      </c>
      <c r="K9" s="156">
        <v>114041.86</v>
      </c>
      <c r="L9" s="89"/>
      <c r="M9" s="88"/>
      <c r="N9" s="126" t="s">
        <v>110</v>
      </c>
      <c r="O9" s="127"/>
      <c r="P9" s="135"/>
      <c r="Q9" s="128">
        <v>4438</v>
      </c>
      <c r="R9" s="129">
        <v>880604.16000000027</v>
      </c>
      <c r="S9" s="129">
        <f>R9/Q9*100</f>
        <v>19842.365029292479</v>
      </c>
    </row>
    <row r="10" spans="1:19" ht="20.100000000000001" customHeight="1" x14ac:dyDescent="0.15">
      <c r="B10" s="202" t="s">
        <v>119</v>
      </c>
      <c r="C10" s="202"/>
      <c r="D10" s="153">
        <v>3837</v>
      </c>
      <c r="E10" s="154">
        <v>252265.37999999998</v>
      </c>
      <c r="F10" s="155">
        <v>639</v>
      </c>
      <c r="G10" s="156">
        <v>13703.260000000002</v>
      </c>
      <c r="H10" s="153">
        <v>616</v>
      </c>
      <c r="I10" s="154">
        <v>130410.07999999999</v>
      </c>
      <c r="J10" s="155">
        <v>999</v>
      </c>
      <c r="K10" s="156">
        <v>279175.39</v>
      </c>
      <c r="L10" s="89"/>
      <c r="M10" s="88"/>
      <c r="N10" s="95"/>
      <c r="O10" s="94" t="s">
        <v>105</v>
      </c>
      <c r="P10" s="107"/>
      <c r="Q10" s="98">
        <f>Q9/Q$13</f>
        <v>8.8952136615088592E-2</v>
      </c>
      <c r="R10" s="99">
        <f>R9/R$13</f>
        <v>0.18079520079579409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8763</v>
      </c>
      <c r="E11" s="154">
        <v>527383.94000000006</v>
      </c>
      <c r="F11" s="155">
        <v>1931</v>
      </c>
      <c r="G11" s="156">
        <v>34270.44000000001</v>
      </c>
      <c r="H11" s="153">
        <v>1531</v>
      </c>
      <c r="I11" s="154">
        <v>299136.08000000013</v>
      </c>
      <c r="J11" s="155">
        <v>1759</v>
      </c>
      <c r="K11" s="156">
        <v>460619.9499999999</v>
      </c>
      <c r="L11" s="89"/>
      <c r="M11" s="88"/>
      <c r="N11" s="126" t="s">
        <v>111</v>
      </c>
      <c r="O11" s="127"/>
      <c r="P11" s="135"/>
      <c r="Q11" s="101">
        <v>6963</v>
      </c>
      <c r="R11" s="102">
        <v>1958949.5799999996</v>
      </c>
      <c r="S11" s="102">
        <f>R11/Q11*100</f>
        <v>28133.700703719653</v>
      </c>
    </row>
    <row r="12" spans="1:19" ht="20.100000000000001" customHeight="1" thickBot="1" x14ac:dyDescent="0.2">
      <c r="B12" s="203" t="s">
        <v>121</v>
      </c>
      <c r="C12" s="203"/>
      <c r="D12" s="157">
        <v>2520</v>
      </c>
      <c r="E12" s="158">
        <v>168324.9</v>
      </c>
      <c r="F12" s="159">
        <v>667</v>
      </c>
      <c r="G12" s="160">
        <v>13106.97</v>
      </c>
      <c r="H12" s="157">
        <v>305</v>
      </c>
      <c r="I12" s="158">
        <v>56897.82</v>
      </c>
      <c r="J12" s="159">
        <v>803</v>
      </c>
      <c r="K12" s="160">
        <v>222605.18</v>
      </c>
      <c r="L12" s="89"/>
      <c r="M12" s="88"/>
      <c r="N12" s="125"/>
      <c r="O12" s="84" t="s">
        <v>105</v>
      </c>
      <c r="P12" s="108"/>
      <c r="Q12" s="103">
        <f>Q11/Q$13</f>
        <v>0.1395614527379139</v>
      </c>
      <c r="R12" s="104">
        <f>R11/R$13</f>
        <v>0.40218829157579306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30787</v>
      </c>
      <c r="E13" s="149">
        <v>1885492.1200000008</v>
      </c>
      <c r="F13" s="151">
        <v>7704</v>
      </c>
      <c r="G13" s="152">
        <v>145681.65999999995</v>
      </c>
      <c r="H13" s="150">
        <v>4438</v>
      </c>
      <c r="I13" s="149">
        <v>880604.16000000027</v>
      </c>
      <c r="J13" s="151">
        <v>6963</v>
      </c>
      <c r="K13" s="152">
        <v>1958949.5799999996</v>
      </c>
      <c r="M13" s="58"/>
      <c r="N13" s="131" t="s">
        <v>112</v>
      </c>
      <c r="O13" s="132"/>
      <c r="P13" s="133"/>
      <c r="Q13" s="96">
        <f>Q5+Q7+Q9+Q11</f>
        <v>49892</v>
      </c>
      <c r="R13" s="97">
        <f>R5+R7+R9+R11</f>
        <v>4870727.5200000005</v>
      </c>
      <c r="S13" s="97">
        <f>R13/Q13*100</f>
        <v>9762.5421310029687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0.62055986826629028</v>
      </c>
      <c r="O16" s="58">
        <f>F5/(D5+F5+H5+J5)</f>
        <v>0.18089861209127264</v>
      </c>
      <c r="P16" s="58">
        <f>H5/(D5+F5+H5+J5)</f>
        <v>6.8689720065866849E-2</v>
      </c>
      <c r="Q16" s="58">
        <f>J5/(D5+F5+H5+J5)</f>
        <v>0.12985179957657023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0.62014329016257919</v>
      </c>
      <c r="O17" s="58">
        <f t="shared" ref="O17:O23" si="1">F6/(D6+F6+H6+J6)</f>
        <v>0.18737944337282997</v>
      </c>
      <c r="P17" s="58">
        <f t="shared" ref="P17:P23" si="2">H6/(D6+F6+H6+J6)</f>
        <v>6.7511711215210796E-2</v>
      </c>
      <c r="Q17" s="58">
        <f t="shared" ref="Q17:Q23" si="3">J6/(D6+F6+H6+J6)</f>
        <v>0.12496555524937999</v>
      </c>
    </row>
    <row r="18" spans="13:17" ht="20.100000000000001" customHeight="1" x14ac:dyDescent="0.15">
      <c r="M18" s="14" t="s">
        <v>135</v>
      </c>
      <c r="N18" s="58">
        <f t="shared" si="0"/>
        <v>0.59220570510245074</v>
      </c>
      <c r="O18" s="58">
        <f t="shared" si="1"/>
        <v>0.17436721574929689</v>
      </c>
      <c r="P18" s="58">
        <f t="shared" si="2"/>
        <v>0.10265166733627963</v>
      </c>
      <c r="Q18" s="58">
        <f t="shared" si="3"/>
        <v>0.13077541181197269</v>
      </c>
    </row>
    <row r="19" spans="13:17" ht="20.100000000000001" customHeight="1" x14ac:dyDescent="0.15">
      <c r="M19" s="14" t="s">
        <v>136</v>
      </c>
      <c r="N19" s="58">
        <f t="shared" si="0"/>
        <v>0.61417748917748916</v>
      </c>
      <c r="O19" s="58">
        <f t="shared" si="1"/>
        <v>0.15584415584415584</v>
      </c>
      <c r="P19" s="58">
        <f t="shared" si="2"/>
        <v>4.3290043290043288E-2</v>
      </c>
      <c r="Q19" s="58">
        <f t="shared" si="3"/>
        <v>0.18668831168831168</v>
      </c>
    </row>
    <row r="20" spans="13:17" ht="20.100000000000001" customHeight="1" x14ac:dyDescent="0.15">
      <c r="M20" s="14" t="s">
        <v>137</v>
      </c>
      <c r="N20" s="58">
        <f t="shared" si="0"/>
        <v>0.61546321525885561</v>
      </c>
      <c r="O20" s="58">
        <f t="shared" si="1"/>
        <v>0.14066757493188012</v>
      </c>
      <c r="P20" s="58">
        <f t="shared" si="2"/>
        <v>0.1093324250681199</v>
      </c>
      <c r="Q20" s="58">
        <f t="shared" si="3"/>
        <v>0.13453678474114442</v>
      </c>
    </row>
    <row r="21" spans="13:17" ht="20.100000000000001" customHeight="1" x14ac:dyDescent="0.15">
      <c r="M21" s="14" t="s">
        <v>138</v>
      </c>
      <c r="N21" s="58">
        <f t="shared" si="0"/>
        <v>0.6299458217041537</v>
      </c>
      <c r="O21" s="58">
        <f t="shared" si="1"/>
        <v>0.10490888195698572</v>
      </c>
      <c r="P21" s="58">
        <f t="shared" si="2"/>
        <v>0.10113281891315055</v>
      </c>
      <c r="Q21" s="58">
        <f t="shared" si="3"/>
        <v>0.16401247742571007</v>
      </c>
    </row>
    <row r="22" spans="13:17" ht="20.100000000000001" customHeight="1" x14ac:dyDescent="0.15">
      <c r="M22" s="14" t="s">
        <v>139</v>
      </c>
      <c r="N22" s="58">
        <f t="shared" si="0"/>
        <v>0.62664473684210531</v>
      </c>
      <c r="O22" s="58">
        <f t="shared" si="1"/>
        <v>0.13808638443935928</v>
      </c>
      <c r="P22" s="58">
        <f t="shared" si="2"/>
        <v>0.10948226544622426</v>
      </c>
      <c r="Q22" s="58">
        <f t="shared" si="3"/>
        <v>0.12578661327231122</v>
      </c>
    </row>
    <row r="23" spans="13:17" ht="20.100000000000001" customHeight="1" x14ac:dyDescent="0.15">
      <c r="M23" s="14" t="s">
        <v>140</v>
      </c>
      <c r="N23" s="58">
        <f t="shared" si="0"/>
        <v>0.58672875436554128</v>
      </c>
      <c r="O23" s="58">
        <f t="shared" si="1"/>
        <v>0.15529685681024447</v>
      </c>
      <c r="P23" s="58">
        <f t="shared" si="2"/>
        <v>7.1012805587892899E-2</v>
      </c>
      <c r="Q23" s="58">
        <f t="shared" si="3"/>
        <v>0.18696158323632131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0.61707287741521688</v>
      </c>
      <c r="O24" s="58">
        <f t="shared" ref="O24" si="5">F13/(D13+F13+H13+J13)</f>
        <v>0.15441353323178064</v>
      </c>
      <c r="P24" s="58">
        <f t="shared" ref="P24" si="6">H13/(D13+F13+H13+J13)</f>
        <v>8.8952136615088592E-2</v>
      </c>
      <c r="Q24" s="58">
        <f t="shared" ref="Q24" si="7">J13/(D13+F13+H13+J13)</f>
        <v>0.1395614527379139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0.37377675814448807</v>
      </c>
      <c r="O29" s="58">
        <f>G5/(E5+G5+I5+K5)</f>
        <v>3.930170651642418E-2</v>
      </c>
      <c r="P29" s="58">
        <f>I5/(E5+G5+I5+K5)</f>
        <v>0.15023846823045151</v>
      </c>
      <c r="Q29" s="58">
        <f>K5/(E5+G5+I5+K5)</f>
        <v>0.43668306710863614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0.42191582851774839</v>
      </c>
      <c r="O30" s="58">
        <f t="shared" ref="O30:O37" si="9">G6/(E6+G6+I6+K6)</f>
        <v>3.8383562352854624E-2</v>
      </c>
      <c r="P30" s="58">
        <f t="shared" ref="P30:P37" si="10">I6/(E6+G6+I6+K6)</f>
        <v>0.14255812999822876</v>
      </c>
      <c r="Q30" s="58">
        <f t="shared" ref="Q30:Q37" si="11">K6/(E6+G6+I6+K6)</f>
        <v>0.39714247913116829</v>
      </c>
    </row>
    <row r="31" spans="13:17" ht="20.100000000000001" customHeight="1" x14ac:dyDescent="0.15">
      <c r="M31" s="14" t="s">
        <v>135</v>
      </c>
      <c r="N31" s="58">
        <f t="shared" si="8"/>
        <v>0.36516654726526937</v>
      </c>
      <c r="O31" s="58">
        <f t="shared" si="9"/>
        <v>3.1379630362777439E-2</v>
      </c>
      <c r="P31" s="58">
        <f t="shared" si="10"/>
        <v>0.21686261574930793</v>
      </c>
      <c r="Q31" s="58">
        <f t="shared" si="11"/>
        <v>0.38659120662264523</v>
      </c>
    </row>
    <row r="32" spans="13:17" ht="20.100000000000001" customHeight="1" x14ac:dyDescent="0.15">
      <c r="M32" s="14" t="s">
        <v>136</v>
      </c>
      <c r="N32" s="58">
        <f t="shared" si="8"/>
        <v>0.3848879246837873</v>
      </c>
      <c r="O32" s="58">
        <f t="shared" si="9"/>
        <v>2.6778805777222723E-2</v>
      </c>
      <c r="P32" s="58">
        <f t="shared" si="10"/>
        <v>8.2089182188109677E-2</v>
      </c>
      <c r="Q32" s="58">
        <f t="shared" si="11"/>
        <v>0.50624408735088033</v>
      </c>
    </row>
    <row r="33" spans="13:17" ht="20.100000000000001" customHeight="1" x14ac:dyDescent="0.15">
      <c r="M33" s="14" t="s">
        <v>137</v>
      </c>
      <c r="N33" s="58">
        <f t="shared" si="8"/>
        <v>0.39557518415197412</v>
      </c>
      <c r="O33" s="58">
        <f t="shared" si="9"/>
        <v>2.8511473024175015E-2</v>
      </c>
      <c r="P33" s="58">
        <f t="shared" si="10"/>
        <v>0.20427283156642942</v>
      </c>
      <c r="Q33" s="58">
        <f t="shared" si="11"/>
        <v>0.37164051125742148</v>
      </c>
    </row>
    <row r="34" spans="13:17" ht="20.100000000000001" customHeight="1" x14ac:dyDescent="0.15">
      <c r="M34" s="14" t="s">
        <v>138</v>
      </c>
      <c r="N34" s="58">
        <f t="shared" si="8"/>
        <v>0.37341994707130116</v>
      </c>
      <c r="O34" s="58">
        <f t="shared" si="9"/>
        <v>2.0284474325824177E-2</v>
      </c>
      <c r="P34" s="58">
        <f t="shared" si="10"/>
        <v>0.19304164991313574</v>
      </c>
      <c r="Q34" s="58">
        <f t="shared" si="11"/>
        <v>0.41325392868973887</v>
      </c>
    </row>
    <row r="35" spans="13:17" ht="20.100000000000001" customHeight="1" x14ac:dyDescent="0.15">
      <c r="M35" s="14" t="s">
        <v>139</v>
      </c>
      <c r="N35" s="58">
        <f t="shared" si="8"/>
        <v>0.39910684523818757</v>
      </c>
      <c r="O35" s="58">
        <f t="shared" si="9"/>
        <v>2.593474346853375E-2</v>
      </c>
      <c r="P35" s="58">
        <f t="shared" si="10"/>
        <v>0.22637636099748912</v>
      </c>
      <c r="Q35" s="58">
        <f t="shared" si="11"/>
        <v>0.34858205029578954</v>
      </c>
    </row>
    <row r="36" spans="13:17" ht="20.100000000000001" customHeight="1" x14ac:dyDescent="0.15">
      <c r="M36" s="14" t="s">
        <v>140</v>
      </c>
      <c r="N36" s="58">
        <f t="shared" si="8"/>
        <v>0.36518152770694046</v>
      </c>
      <c r="O36" s="58">
        <f t="shared" si="9"/>
        <v>2.8435622585898088E-2</v>
      </c>
      <c r="P36" s="58">
        <f t="shared" si="10"/>
        <v>0.1234400426246771</v>
      </c>
      <c r="Q36" s="58">
        <f t="shared" si="11"/>
        <v>0.48294280708248433</v>
      </c>
    </row>
    <row r="37" spans="13:17" ht="20.100000000000001" customHeight="1" x14ac:dyDescent="0.15">
      <c r="M37" s="14" t="s">
        <v>141</v>
      </c>
      <c r="N37" s="58">
        <f t="shared" si="8"/>
        <v>0.38710687720835607</v>
      </c>
      <c r="O37" s="58">
        <f t="shared" si="9"/>
        <v>2.9909630420056822E-2</v>
      </c>
      <c r="P37" s="58">
        <f t="shared" si="10"/>
        <v>0.18079520079579409</v>
      </c>
      <c r="Q37" s="58">
        <f t="shared" si="11"/>
        <v>0.40218829157579306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4855</v>
      </c>
      <c r="F5" s="164">
        <f t="shared" ref="F5:F16" si="0">E5/SUM(E$5:E$16)</f>
        <v>0.15769643031149511</v>
      </c>
      <c r="G5" s="165">
        <v>269975.63</v>
      </c>
      <c r="H5" s="166">
        <f t="shared" ref="H5:H16" si="1">G5/SUM(G$5:G$16)</f>
        <v>0.14318576414946782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207</v>
      </c>
      <c r="F6" s="168">
        <f t="shared" si="0"/>
        <v>6.7236171111183293E-3</v>
      </c>
      <c r="G6" s="169">
        <v>14377.889999999998</v>
      </c>
      <c r="H6" s="170">
        <f t="shared" si="1"/>
        <v>7.6255370401654083E-3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1604</v>
      </c>
      <c r="F7" s="168">
        <f t="shared" si="0"/>
        <v>5.2099912300646374E-2</v>
      </c>
      <c r="G7" s="169">
        <v>76447.099999999991</v>
      </c>
      <c r="H7" s="170">
        <f t="shared" si="1"/>
        <v>4.0544905592074292E-2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312</v>
      </c>
      <c r="F8" s="168">
        <f t="shared" si="0"/>
        <v>1.0134147529801539E-2</v>
      </c>
      <c r="G8" s="169">
        <v>12852.420000000004</v>
      </c>
      <c r="H8" s="170">
        <f t="shared" si="1"/>
        <v>6.816480357393382E-3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3358</v>
      </c>
      <c r="F9" s="168">
        <f t="shared" si="0"/>
        <v>0.10907201091369734</v>
      </c>
      <c r="G9" s="169">
        <v>46517.060000000012</v>
      </c>
      <c r="H9" s="170">
        <f t="shared" si="1"/>
        <v>2.4671044501633887E-2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6452</v>
      </c>
      <c r="F10" s="168">
        <f t="shared" si="0"/>
        <v>0.2095689739175626</v>
      </c>
      <c r="G10" s="169">
        <v>697430.48</v>
      </c>
      <c r="H10" s="170">
        <f t="shared" si="1"/>
        <v>0.36989307597848786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3279</v>
      </c>
      <c r="F11" s="168">
        <f t="shared" si="0"/>
        <v>0.10650599278916426</v>
      </c>
      <c r="G11" s="169">
        <v>290537.37999999995</v>
      </c>
      <c r="H11" s="170">
        <f t="shared" si="1"/>
        <v>0.15409100728567351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1271</v>
      </c>
      <c r="F12" s="168">
        <f t="shared" si="0"/>
        <v>4.1283658687108198E-2</v>
      </c>
      <c r="G12" s="169">
        <v>136244.10999999999</v>
      </c>
      <c r="H12" s="170">
        <f t="shared" si="1"/>
        <v>7.2259177619899043E-2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279</v>
      </c>
      <c r="F13" s="168">
        <f t="shared" si="0"/>
        <v>9.0622665410725299E-3</v>
      </c>
      <c r="G13" s="169">
        <v>20552.030000000002</v>
      </c>
      <c r="H13" s="170">
        <f t="shared" si="1"/>
        <v>1.0900087983396084E-2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3</v>
      </c>
      <c r="F14" s="168">
        <f t="shared" si="0"/>
        <v>9.744372624809173E-5</v>
      </c>
      <c r="G14" s="169">
        <v>367.9</v>
      </c>
      <c r="H14" s="170">
        <f t="shared" si="1"/>
        <v>1.951214731144037E-4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8117</v>
      </c>
      <c r="F15" s="168">
        <f t="shared" si="0"/>
        <v>0.2636502419852535</v>
      </c>
      <c r="G15" s="169">
        <v>105680.89000000001</v>
      </c>
      <c r="H15" s="170">
        <f t="shared" si="1"/>
        <v>5.6049499692419839E-2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1050</v>
      </c>
      <c r="F16" s="172">
        <f t="shared" si="0"/>
        <v>3.4105304186832101E-2</v>
      </c>
      <c r="G16" s="173">
        <v>214509.22999999995</v>
      </c>
      <c r="H16" s="174">
        <f t="shared" si="1"/>
        <v>0.11376829832627462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1</v>
      </c>
      <c r="F18" s="168">
        <f t="shared" si="2"/>
        <v>1.2980269989615784E-4</v>
      </c>
      <c r="G18" s="169">
        <v>44.7</v>
      </c>
      <c r="H18" s="170">
        <f t="shared" si="3"/>
        <v>3.0683340648369876E-4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455</v>
      </c>
      <c r="F19" s="168">
        <f t="shared" si="2"/>
        <v>5.9060228452751815E-2</v>
      </c>
      <c r="G19" s="169">
        <v>14570.94</v>
      </c>
      <c r="H19" s="170">
        <f t="shared" si="3"/>
        <v>0.10001904151833525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81</v>
      </c>
      <c r="F20" s="168">
        <f t="shared" si="2"/>
        <v>1.0514018691588784E-2</v>
      </c>
      <c r="G20" s="169">
        <v>2942.54</v>
      </c>
      <c r="H20" s="170">
        <f t="shared" si="3"/>
        <v>2.0198424427618409E-2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332</v>
      </c>
      <c r="F21" s="168">
        <f t="shared" si="2"/>
        <v>4.3094496365524405E-2</v>
      </c>
      <c r="G21" s="169">
        <v>4094.8300000000013</v>
      </c>
      <c r="H21" s="170">
        <f t="shared" si="3"/>
        <v>2.8108067961334332E-2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2271</v>
      </c>
      <c r="F23" s="168">
        <f t="shared" si="2"/>
        <v>0.29478193146417447</v>
      </c>
      <c r="G23" s="169">
        <v>75456.790000000023</v>
      </c>
      <c r="H23" s="170">
        <f t="shared" si="3"/>
        <v>0.51795668720414101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73</v>
      </c>
      <c r="F24" s="168">
        <f t="shared" si="2"/>
        <v>9.4755970924195222E-3</v>
      </c>
      <c r="G24" s="169">
        <v>2686.81</v>
      </c>
      <c r="H24" s="170">
        <f t="shared" si="3"/>
        <v>1.844302158555854E-2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14</v>
      </c>
      <c r="F25" s="168">
        <f t="shared" si="2"/>
        <v>1.8172377985462098E-3</v>
      </c>
      <c r="G25" s="169">
        <v>492.04999999999995</v>
      </c>
      <c r="H25" s="170">
        <f t="shared" si="3"/>
        <v>3.3775699700291715E-3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4212</v>
      </c>
      <c r="F27" s="168">
        <f t="shared" si="2"/>
        <v>0.54672897196261683</v>
      </c>
      <c r="G27" s="169">
        <v>25149.569999999996</v>
      </c>
      <c r="H27" s="170">
        <f t="shared" si="3"/>
        <v>0.17263374126846162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265</v>
      </c>
      <c r="F28" s="172">
        <f t="shared" si="2"/>
        <v>3.4397715472481827E-2</v>
      </c>
      <c r="G28" s="173">
        <v>20243.43</v>
      </c>
      <c r="H28" s="174">
        <f t="shared" si="3"/>
        <v>0.13895661265803808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126</v>
      </c>
      <c r="F29" s="176">
        <f>E29/SUM(E$29:E$39)</f>
        <v>4.0294211704509114E-2</v>
      </c>
      <c r="G29" s="177">
        <v>18063.59</v>
      </c>
      <c r="H29" s="178">
        <f>G29/SUM(G$29:G$39)</f>
        <v>2.4564156174410285E-2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3</v>
      </c>
      <c r="F30" s="168">
        <f t="shared" ref="F30:F40" si="4">E30/SUM(E$29:E$39)</f>
        <v>9.5938599296450271E-4</v>
      </c>
      <c r="G30" s="169">
        <v>421.22</v>
      </c>
      <c r="H30" s="170">
        <f t="shared" ref="H30:H40" si="5">G30/SUM(G$29:G$39)</f>
        <v>5.7280495537072643E-4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169</v>
      </c>
      <c r="F31" s="168">
        <f t="shared" si="4"/>
        <v>5.404541093700032E-2</v>
      </c>
      <c r="G31" s="169">
        <v>25905.760000000002</v>
      </c>
      <c r="H31" s="170">
        <f t="shared" si="5"/>
        <v>3.522849746129042E-2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11</v>
      </c>
      <c r="F32" s="168">
        <f t="shared" si="4"/>
        <v>3.5177486408698431E-3</v>
      </c>
      <c r="G32" s="169">
        <v>585.27</v>
      </c>
      <c r="H32" s="170">
        <f t="shared" si="5"/>
        <v>7.9589182904378952E-4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579</v>
      </c>
      <c r="F33" s="168">
        <f t="shared" si="4"/>
        <v>0.18516149664214904</v>
      </c>
      <c r="G33" s="169">
        <v>121447.16999999998</v>
      </c>
      <c r="H33" s="170">
        <f t="shared" si="5"/>
        <v>0.16515251125718391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134</v>
      </c>
      <c r="F34" s="168">
        <f t="shared" si="4"/>
        <v>4.2852574352414456E-2</v>
      </c>
      <c r="G34" s="169">
        <v>8840.0299999999988</v>
      </c>
      <c r="H34" s="170">
        <f t="shared" si="5"/>
        <v>1.202130238266436E-2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1945</v>
      </c>
      <c r="F35" s="168">
        <f t="shared" si="4"/>
        <v>0.62200191877198596</v>
      </c>
      <c r="G35" s="169">
        <v>519089.79999999993</v>
      </c>
      <c r="H35" s="170">
        <f t="shared" si="5"/>
        <v>0.70589527971701072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29</v>
      </c>
      <c r="F36" s="168">
        <f t="shared" si="4"/>
        <v>9.2740645986568605E-3</v>
      </c>
      <c r="G36" s="169">
        <v>6760.9199999999992</v>
      </c>
      <c r="H36" s="170">
        <f t="shared" si="5"/>
        <v>9.1939805300438032E-3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25</v>
      </c>
      <c r="F37" s="168">
        <f t="shared" si="4"/>
        <v>7.9948832747041895E-3</v>
      </c>
      <c r="G37" s="169">
        <v>5255.93</v>
      </c>
      <c r="H37" s="170">
        <f t="shared" si="5"/>
        <v>7.1473879423618585E-3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84</v>
      </c>
      <c r="F38" s="168">
        <f t="shared" si="4"/>
        <v>2.6862807803006077E-2</v>
      </c>
      <c r="G38" s="169">
        <v>23430.059999999998</v>
      </c>
      <c r="H38" s="170">
        <f t="shared" si="5"/>
        <v>3.1861864281452545E-2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22</v>
      </c>
      <c r="F39" s="168">
        <f t="shared" si="4"/>
        <v>7.0354972817396862E-3</v>
      </c>
      <c r="G39" s="169">
        <v>5564</v>
      </c>
      <c r="H39" s="184">
        <f t="shared" si="5"/>
        <v>7.5663234691674694E-3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1311</v>
      </c>
      <c r="F40" s="185">
        <f t="shared" si="4"/>
        <v>0.4192516789254877</v>
      </c>
      <c r="G40" s="169">
        <v>145240.41</v>
      </c>
      <c r="H40" s="172">
        <f t="shared" si="5"/>
        <v>0.19750825356838708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3697</v>
      </c>
      <c r="F41" s="176">
        <f>E41/SUM(E$41:E$44)</f>
        <v>0.53094930346115177</v>
      </c>
      <c r="G41" s="177">
        <v>969894.83000000007</v>
      </c>
      <c r="H41" s="178">
        <f>G41/SUM(G$41:G$44)</f>
        <v>0.49510964442484523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2727</v>
      </c>
      <c r="F42" s="168">
        <f t="shared" ref="F42:F44" si="6">E42/SUM(E$41:E$44)</f>
        <v>0.39164153382162858</v>
      </c>
      <c r="G42" s="169">
        <v>791863.72000000009</v>
      </c>
      <c r="H42" s="170">
        <f t="shared" ref="H42:H44" si="7">G42/SUM(G$41:G$44)</f>
        <v>0.40422873977185259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47</v>
      </c>
      <c r="F43" s="168">
        <f t="shared" si="6"/>
        <v>6.7499640959356602E-3</v>
      </c>
      <c r="G43" s="169">
        <v>19253.21</v>
      </c>
      <c r="H43" s="170">
        <f t="shared" si="7"/>
        <v>9.8283336113224491E-3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492</v>
      </c>
      <c r="F44" s="172">
        <f t="shared" si="6"/>
        <v>7.0659198621283933E-2</v>
      </c>
      <c r="G44" s="173">
        <v>177937.81999999998</v>
      </c>
      <c r="H44" s="174">
        <f t="shared" si="7"/>
        <v>9.0833282191979614E-2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49892</v>
      </c>
      <c r="F45" s="179">
        <f>E45/E$45</f>
        <v>1</v>
      </c>
      <c r="G45" s="180">
        <f>SUM(G5:G44)</f>
        <v>4870727.5200000005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3108</v>
      </c>
      <c r="E4" s="67">
        <v>56127.130000000019</v>
      </c>
      <c r="F4" s="67">
        <f>E4*1000/D4</f>
        <v>18058.922136422145</v>
      </c>
      <c r="G4" s="67">
        <v>50030</v>
      </c>
      <c r="H4" s="63">
        <f>F4/G4</f>
        <v>0.36096186560907745</v>
      </c>
      <c r="K4" s="14">
        <f>D4*G4</f>
        <v>155493240</v>
      </c>
      <c r="L4" s="14" t="s">
        <v>27</v>
      </c>
      <c r="M4" s="24">
        <f>G4-F4</f>
        <v>31971.077863577855</v>
      </c>
    </row>
    <row r="5" spans="1:13" s="14" customFormat="1" ht="20.100000000000001" customHeight="1" x14ac:dyDescent="0.15">
      <c r="B5" s="238" t="s">
        <v>28</v>
      </c>
      <c r="C5" s="239"/>
      <c r="D5" s="64">
        <v>3110</v>
      </c>
      <c r="E5" s="68">
        <v>89549.02999999997</v>
      </c>
      <c r="F5" s="68">
        <f t="shared" ref="F5:F13" si="0">E5*1000/D5</f>
        <v>28793.900321543399</v>
      </c>
      <c r="G5" s="68">
        <v>104730</v>
      </c>
      <c r="H5" s="65">
        <f t="shared" ref="H5:H10" si="1">F5/G5</f>
        <v>0.27493459678739041</v>
      </c>
      <c r="K5" s="14">
        <f t="shared" ref="K5:K10" si="2">D5*G5</f>
        <v>325710300</v>
      </c>
      <c r="L5" s="14" t="s">
        <v>28</v>
      </c>
      <c r="M5" s="24">
        <f t="shared" ref="M5:M10" si="3">G5-F5</f>
        <v>75936.099678456609</v>
      </c>
    </row>
    <row r="6" spans="1:13" s="14" customFormat="1" ht="20.100000000000001" customHeight="1" x14ac:dyDescent="0.15">
      <c r="B6" s="238" t="s">
        <v>29</v>
      </c>
      <c r="C6" s="239"/>
      <c r="D6" s="64">
        <v>6197</v>
      </c>
      <c r="E6" s="68">
        <v>567316.11</v>
      </c>
      <c r="F6" s="68">
        <f t="shared" si="0"/>
        <v>91546.895271905756</v>
      </c>
      <c r="G6" s="68">
        <v>166920</v>
      </c>
      <c r="H6" s="65">
        <f t="shared" si="1"/>
        <v>0.54844773108019262</v>
      </c>
      <c r="K6" s="14">
        <f t="shared" si="2"/>
        <v>1034403240</v>
      </c>
      <c r="L6" s="14" t="s">
        <v>29</v>
      </c>
      <c r="M6" s="24">
        <f t="shared" si="3"/>
        <v>75373.104728094244</v>
      </c>
    </row>
    <row r="7" spans="1:13" s="14" customFormat="1" ht="20.100000000000001" customHeight="1" x14ac:dyDescent="0.15">
      <c r="B7" s="238" t="s">
        <v>30</v>
      </c>
      <c r="C7" s="239"/>
      <c r="D7" s="64">
        <v>3678</v>
      </c>
      <c r="E7" s="68">
        <v>416769.2699999999</v>
      </c>
      <c r="F7" s="68">
        <f t="shared" si="0"/>
        <v>113314.1027732463</v>
      </c>
      <c r="G7" s="68">
        <v>196160</v>
      </c>
      <c r="H7" s="65">
        <f t="shared" si="1"/>
        <v>0.57766161691092122</v>
      </c>
      <c r="K7" s="14">
        <f t="shared" si="2"/>
        <v>721476480</v>
      </c>
      <c r="L7" s="14" t="s">
        <v>30</v>
      </c>
      <c r="M7" s="24">
        <f t="shared" si="3"/>
        <v>82845.897226753703</v>
      </c>
    </row>
    <row r="8" spans="1:13" s="14" customFormat="1" ht="20.100000000000001" customHeight="1" x14ac:dyDescent="0.15">
      <c r="B8" s="238" t="s">
        <v>31</v>
      </c>
      <c r="C8" s="239"/>
      <c r="D8" s="64">
        <v>2240</v>
      </c>
      <c r="E8" s="68">
        <v>335065.42</v>
      </c>
      <c r="F8" s="68">
        <f t="shared" si="0"/>
        <v>149582.77678571429</v>
      </c>
      <c r="G8" s="68">
        <v>269310</v>
      </c>
      <c r="H8" s="65">
        <f t="shared" si="1"/>
        <v>0.55542971588769185</v>
      </c>
      <c r="K8" s="14">
        <f t="shared" si="2"/>
        <v>603254400</v>
      </c>
      <c r="L8" s="14" t="s">
        <v>31</v>
      </c>
      <c r="M8" s="24">
        <f t="shared" si="3"/>
        <v>119727.22321428571</v>
      </c>
    </row>
    <row r="9" spans="1:13" s="14" customFormat="1" ht="20.100000000000001" customHeight="1" x14ac:dyDescent="0.15">
      <c r="B9" s="238" t="s">
        <v>32</v>
      </c>
      <c r="C9" s="239"/>
      <c r="D9" s="64">
        <v>2070</v>
      </c>
      <c r="E9" s="68">
        <v>366832.37999999971</v>
      </c>
      <c r="F9" s="68">
        <f t="shared" si="0"/>
        <v>177213.71014492741</v>
      </c>
      <c r="G9" s="68">
        <v>308060</v>
      </c>
      <c r="H9" s="65">
        <f t="shared" si="1"/>
        <v>0.57525712570579568</v>
      </c>
      <c r="K9" s="14">
        <f t="shared" si="2"/>
        <v>637684200</v>
      </c>
      <c r="L9" s="14" t="s">
        <v>32</v>
      </c>
      <c r="M9" s="24">
        <f t="shared" si="3"/>
        <v>130846.28985507259</v>
      </c>
    </row>
    <row r="10" spans="1:13" s="14" customFormat="1" ht="20.100000000000001" customHeight="1" x14ac:dyDescent="0.15">
      <c r="B10" s="240" t="s">
        <v>33</v>
      </c>
      <c r="C10" s="241"/>
      <c r="D10" s="72">
        <v>989</v>
      </c>
      <c r="E10" s="73">
        <v>199514.44000000006</v>
      </c>
      <c r="F10" s="73">
        <f t="shared" si="0"/>
        <v>201733.50859454001</v>
      </c>
      <c r="G10" s="73">
        <v>360650</v>
      </c>
      <c r="H10" s="75">
        <f t="shared" si="1"/>
        <v>0.55936090002645222</v>
      </c>
      <c r="K10" s="14">
        <f t="shared" si="2"/>
        <v>356682850</v>
      </c>
      <c r="L10" s="14" t="s">
        <v>33</v>
      </c>
      <c r="M10" s="24">
        <f t="shared" si="3"/>
        <v>158916.49140545999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6218</v>
      </c>
      <c r="E11" s="67">
        <f>SUM(E4:E5)</f>
        <v>145676.15999999997</v>
      </c>
      <c r="F11" s="67">
        <f t="shared" si="0"/>
        <v>23428.137664843998</v>
      </c>
      <c r="G11" s="82"/>
      <c r="H11" s="63">
        <f>SUM(E4:E5)*1000/SUM(K4:K5)</f>
        <v>0.30273293500708653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15174</v>
      </c>
      <c r="E12" s="78">
        <f>SUM(E6:E10)</f>
        <v>1885497.6199999996</v>
      </c>
      <c r="F12" s="69">
        <f t="shared" si="0"/>
        <v>124258.44339000921</v>
      </c>
      <c r="G12" s="83"/>
      <c r="H12" s="70">
        <f>SUM(E6:E10)*1000/SUM(K6:K10)</f>
        <v>0.56224749132859253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21392</v>
      </c>
      <c r="E13" s="79">
        <f>SUM(E11:E12)</f>
        <v>2031173.7799999996</v>
      </c>
      <c r="F13" s="74">
        <f t="shared" si="0"/>
        <v>94950.158002991753</v>
      </c>
      <c r="G13" s="77"/>
      <c r="H13" s="76">
        <f>SUM(E4:E10)*1000/SUM(K4:K10)</f>
        <v>0.52968192692990945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11月状況（表紙）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2019-08-30T07:44:50Z</dcterms:modified>
</cp:coreProperties>
</file>