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8年12月報告書\"/>
    </mc:Choice>
  </mc:AlternateContent>
  <bookViews>
    <workbookView xWindow="-915" yWindow="5130" windowWidth="15480" windowHeight="6480"/>
  </bookViews>
  <sheets>
    <sheet name="12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'12月状況（表紙）'!$A$1:$L$45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H43" i="12" l="1"/>
  <c r="F43" i="12"/>
  <c r="H40" i="12"/>
  <c r="H38" i="12"/>
  <c r="F40" i="12"/>
  <c r="F38" i="12"/>
  <c r="H26" i="12"/>
  <c r="F26" i="12"/>
  <c r="H14" i="12"/>
  <c r="F14" i="12"/>
  <c r="K6" i="10" l="1"/>
  <c r="G45" i="12" l="1"/>
  <c r="K4" i="13" l="1"/>
  <c r="H44" i="12"/>
  <c r="H42" i="12"/>
  <c r="H41" i="12"/>
  <c r="F44" i="12"/>
  <c r="F42" i="12"/>
  <c r="F41" i="12"/>
  <c r="H39" i="12"/>
  <c r="H37" i="12"/>
  <c r="H36" i="12"/>
  <c r="H35" i="12"/>
  <c r="H34" i="12"/>
  <c r="H33" i="12"/>
  <c r="H32" i="12"/>
  <c r="H31" i="12"/>
  <c r="H30" i="12"/>
  <c r="H29" i="12"/>
  <c r="F39" i="12"/>
  <c r="F37" i="12"/>
  <c r="F36" i="12"/>
  <c r="F35" i="12"/>
  <c r="F34" i="12"/>
  <c r="F33" i="12"/>
  <c r="F32" i="12"/>
  <c r="F31" i="12"/>
  <c r="F30" i="12"/>
  <c r="F29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5" i="12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<sst xmlns="http://schemas.openxmlformats.org/spreadsheetml/2006/main" count="208" uniqueCount="154">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</sst>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6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60255</c:v>
                </c:pt>
                <c:pt idx="1">
                  <c:v>29218</c:v>
                </c:pt>
                <c:pt idx="2">
                  <c:v>15502</c:v>
                </c:pt>
                <c:pt idx="3">
                  <c:v>10149</c:v>
                </c:pt>
                <c:pt idx="4">
                  <c:v>14142</c:v>
                </c:pt>
                <c:pt idx="5">
                  <c:v>32247</c:v>
                </c:pt>
                <c:pt idx="6">
                  <c:v>41769</c:v>
                </c:pt>
                <c:pt idx="7">
                  <c:v>17799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23997</c:v>
                </c:pt>
                <c:pt idx="1">
                  <c:v>15050</c:v>
                </c:pt>
                <c:pt idx="2">
                  <c:v>9324</c:v>
                </c:pt>
                <c:pt idx="3">
                  <c:v>4982</c:v>
                </c:pt>
                <c:pt idx="4">
                  <c:v>6910</c:v>
                </c:pt>
                <c:pt idx="5">
                  <c:v>15162</c:v>
                </c:pt>
                <c:pt idx="6">
                  <c:v>24524</c:v>
                </c:pt>
                <c:pt idx="7">
                  <c:v>9641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19849</c:v>
                </c:pt>
                <c:pt idx="1">
                  <c:v>15166</c:v>
                </c:pt>
                <c:pt idx="2">
                  <c:v>9418</c:v>
                </c:pt>
                <c:pt idx="3">
                  <c:v>4615</c:v>
                </c:pt>
                <c:pt idx="4">
                  <c:v>7322</c:v>
                </c:pt>
                <c:pt idx="5">
                  <c:v>15927</c:v>
                </c:pt>
                <c:pt idx="6">
                  <c:v>24734</c:v>
                </c:pt>
                <c:pt idx="7">
                  <c:v>10784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3052552"/>
        <c:axId val="443052944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0.23596841986298053</c:v>
                </c:pt>
                <c:pt idx="1">
                  <c:v>0.32215967246673488</c:v>
                </c:pt>
                <c:pt idx="2">
                  <c:v>0.35964844949339886</c:v>
                </c:pt>
                <c:pt idx="3">
                  <c:v>0.30123356037540411</c:v>
                </c:pt>
                <c:pt idx="4">
                  <c:v>0.31273622220268965</c:v>
                </c:pt>
                <c:pt idx="5">
                  <c:v>0.30904807348204699</c:v>
                </c:pt>
                <c:pt idx="6">
                  <c:v>0.35089293982718212</c:v>
                </c:pt>
                <c:pt idx="7">
                  <c:v>0.34659177682374304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46672"/>
        <c:axId val="443052160"/>
      </c:lineChart>
      <c:catAx>
        <c:axId val="443052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443052944"/>
        <c:crosses val="autoZero"/>
        <c:auto val="1"/>
        <c:lblAlgn val="ctr"/>
        <c:lblOffset val="100"/>
        <c:noMultiLvlLbl val="0"/>
      </c:catAx>
      <c:valAx>
        <c:axId val="443052944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443052552"/>
        <c:crosses val="autoZero"/>
        <c:crossBetween val="between"/>
      </c:valAx>
      <c:valAx>
        <c:axId val="44305216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43046672"/>
        <c:crosses val="max"/>
        <c:crossBetween val="between"/>
      </c:valAx>
      <c:catAx>
        <c:axId val="443046672"/>
        <c:scaling>
          <c:orientation val="minMax"/>
        </c:scaling>
        <c:delete val="1"/>
        <c:axPos val="b"/>
        <c:majorTickMark val="out"/>
        <c:minorTickMark val="none"/>
        <c:tickLblPos val="nextTo"/>
        <c:crossAx val="44305216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3678</c:v>
                </c:pt>
                <c:pt idx="1">
                  <c:v>2706</c:v>
                </c:pt>
                <c:pt idx="2">
                  <c:v>48</c:v>
                </c:pt>
                <c:pt idx="3">
                  <c:v>497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999481.92000000027</c:v>
                </c:pt>
                <c:pt idx="1">
                  <c:v>811195.67999999982</c:v>
                </c:pt>
                <c:pt idx="2">
                  <c:v>20388.3</c:v>
                </c:pt>
                <c:pt idx="3">
                  <c:v>183412.54999999993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18573.3</c:v>
                </c:pt>
                <c:pt idx="1">
                  <c:v>413.48</c:v>
                </c:pt>
                <c:pt idx="2">
                  <c:v>25086.84</c:v>
                </c:pt>
                <c:pt idx="3">
                  <c:v>472.53999999999996</c:v>
                </c:pt>
                <c:pt idx="4">
                  <c:v>120946.27</c:v>
                </c:pt>
                <c:pt idx="5">
                  <c:v>8852.8100000000013</c:v>
                </c:pt>
                <c:pt idx="6">
                  <c:v>539267.68999999994</c:v>
                </c:pt>
                <c:pt idx="7">
                  <c:v>6581.2</c:v>
                </c:pt>
                <c:pt idx="8">
                  <c:v>5421.9599999999991</c:v>
                </c:pt>
                <c:pt idx="9">
                  <c:v>24082.44</c:v>
                </c:pt>
                <c:pt idx="10">
                  <c:v>5580.3</c:v>
                </c:pt>
                <c:pt idx="11">
                  <c:v>141439.58000000005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37592"/>
        <c:axId val="44403680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133</c:v>
                </c:pt>
                <c:pt idx="1">
                  <c:v>3</c:v>
                </c:pt>
                <c:pt idx="2">
                  <c:v>170</c:v>
                </c:pt>
                <c:pt idx="3">
                  <c:v>11</c:v>
                </c:pt>
                <c:pt idx="4">
                  <c:v>582</c:v>
                </c:pt>
                <c:pt idx="5">
                  <c:v>135</c:v>
                </c:pt>
                <c:pt idx="6">
                  <c:v>1954</c:v>
                </c:pt>
                <c:pt idx="7">
                  <c:v>27</c:v>
                </c:pt>
                <c:pt idx="8">
                  <c:v>26</c:v>
                </c:pt>
                <c:pt idx="9">
                  <c:v>82</c:v>
                </c:pt>
                <c:pt idx="10">
                  <c:v>22</c:v>
                </c:pt>
                <c:pt idx="11">
                  <c:v>1306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037200"/>
        <c:axId val="444034848"/>
      </c:lineChart>
      <c:catAx>
        <c:axId val="44403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44034848"/>
        <c:crosses val="autoZero"/>
        <c:auto val="1"/>
        <c:lblAlgn val="ctr"/>
        <c:lblOffset val="100"/>
        <c:noMultiLvlLbl val="0"/>
      </c:catAx>
      <c:valAx>
        <c:axId val="44403484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44037200"/>
        <c:crosses val="autoZero"/>
        <c:crossBetween val="between"/>
      </c:valAx>
      <c:valAx>
        <c:axId val="44403680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44037592"/>
        <c:crosses val="max"/>
        <c:crossBetween val="between"/>
      </c:valAx>
      <c:catAx>
        <c:axId val="444037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403680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18076.34107540566</c:v>
                </c:pt>
                <c:pt idx="1">
                  <c:v>28868.480769230773</c:v>
                </c:pt>
                <c:pt idx="2">
                  <c:v>90145.917111866627</c:v>
                </c:pt>
                <c:pt idx="3">
                  <c:v>113389.09363091998</c:v>
                </c:pt>
                <c:pt idx="4">
                  <c:v>147578.8025022342</c:v>
                </c:pt>
                <c:pt idx="5">
                  <c:v>178672.802734375</c:v>
                </c:pt>
                <c:pt idx="6">
                  <c:v>199100.14851485146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39944"/>
        <c:axId val="44403955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3143</c:v>
                </c:pt>
                <c:pt idx="1">
                  <c:v>3120</c:v>
                </c:pt>
                <c:pt idx="2">
                  <c:v>6177</c:v>
                </c:pt>
                <c:pt idx="3">
                  <c:v>3674</c:v>
                </c:pt>
                <c:pt idx="4">
                  <c:v>2238</c:v>
                </c:pt>
                <c:pt idx="5">
                  <c:v>2048</c:v>
                </c:pt>
                <c:pt idx="6">
                  <c:v>1010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038376"/>
        <c:axId val="444038768"/>
      </c:lineChart>
      <c:catAx>
        <c:axId val="444038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4038768"/>
        <c:crosses val="autoZero"/>
        <c:auto val="1"/>
        <c:lblAlgn val="ctr"/>
        <c:lblOffset val="100"/>
        <c:noMultiLvlLbl val="0"/>
      </c:catAx>
      <c:valAx>
        <c:axId val="44403876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4038376"/>
        <c:crosses val="autoZero"/>
        <c:crossBetween val="between"/>
      </c:valAx>
      <c:valAx>
        <c:axId val="44403955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44039944"/>
        <c:crosses val="max"/>
        <c:crossBetween val="between"/>
      </c:valAx>
      <c:catAx>
        <c:axId val="444039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403955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687600"/>
        <c:axId val="444690736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18076.34107540566</c:v>
                </c:pt>
                <c:pt idx="1">
                  <c:v>28868.480769230773</c:v>
                </c:pt>
                <c:pt idx="2">
                  <c:v>90145.917111866627</c:v>
                </c:pt>
                <c:pt idx="3">
                  <c:v>113389.09363091998</c:v>
                </c:pt>
                <c:pt idx="4">
                  <c:v>147578.8025022342</c:v>
                </c:pt>
                <c:pt idx="5">
                  <c:v>178672.802734375</c:v>
                </c:pt>
                <c:pt idx="6">
                  <c:v>199100.14851485146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4691912"/>
        <c:axId val="444688776"/>
      </c:barChart>
      <c:catAx>
        <c:axId val="444687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4690736"/>
        <c:crosses val="autoZero"/>
        <c:auto val="1"/>
        <c:lblAlgn val="ctr"/>
        <c:lblOffset val="100"/>
        <c:noMultiLvlLbl val="0"/>
      </c:catAx>
      <c:valAx>
        <c:axId val="4446907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4687600"/>
        <c:crosses val="autoZero"/>
        <c:crossBetween val="between"/>
      </c:valAx>
      <c:valAx>
        <c:axId val="444688776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44691912"/>
        <c:crosses val="max"/>
        <c:crossBetween val="between"/>
      </c:valAx>
      <c:catAx>
        <c:axId val="444691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468877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7760</c:v>
                </c:pt>
                <c:pt idx="1">
                  <c:v>5311</c:v>
                </c:pt>
                <c:pt idx="2">
                  <c:v>8638</c:v>
                </c:pt>
                <c:pt idx="3">
                  <c:v>5204</c:v>
                </c:pt>
                <c:pt idx="4">
                  <c:v>4284</c:v>
                </c:pt>
                <c:pt idx="5">
                  <c:v>5272</c:v>
                </c:pt>
                <c:pt idx="6">
                  <c:v>3188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1043</c:v>
                </c:pt>
                <c:pt idx="1">
                  <c:v>813</c:v>
                </c:pt>
                <c:pt idx="2">
                  <c:v>822</c:v>
                </c:pt>
                <c:pt idx="3">
                  <c:v>632</c:v>
                </c:pt>
                <c:pt idx="4">
                  <c:v>493</c:v>
                </c:pt>
                <c:pt idx="5">
                  <c:v>517</c:v>
                </c:pt>
                <c:pt idx="6">
                  <c:v>343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3292</c:v>
                </c:pt>
                <c:pt idx="1">
                  <c:v>2465</c:v>
                </c:pt>
                <c:pt idx="2">
                  <c:v>4676</c:v>
                </c:pt>
                <c:pt idx="3">
                  <c:v>2887</c:v>
                </c:pt>
                <c:pt idx="4">
                  <c:v>2573</c:v>
                </c:pt>
                <c:pt idx="5">
                  <c:v>3364</c:v>
                </c:pt>
                <c:pt idx="6">
                  <c:v>1983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1335</c:v>
                </c:pt>
                <c:pt idx="1">
                  <c:v>1188</c:v>
                </c:pt>
                <c:pt idx="2">
                  <c:v>863</c:v>
                </c:pt>
                <c:pt idx="3">
                  <c:v>284</c:v>
                </c:pt>
                <c:pt idx="4">
                  <c:v>396</c:v>
                </c:pt>
                <c:pt idx="5">
                  <c:v>800</c:v>
                </c:pt>
                <c:pt idx="6">
                  <c:v>2360</c:v>
                </c:pt>
                <c:pt idx="7">
                  <c:v>534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835</c:v>
                </c:pt>
                <c:pt idx="1">
                  <c:v>945</c:v>
                </c:pt>
                <c:pt idx="2">
                  <c:v>472</c:v>
                </c:pt>
                <c:pt idx="3">
                  <c:v>158</c:v>
                </c:pt>
                <c:pt idx="4">
                  <c:v>260</c:v>
                </c:pt>
                <c:pt idx="5">
                  <c:v>662</c:v>
                </c:pt>
                <c:pt idx="6">
                  <c:v>1578</c:v>
                </c:pt>
                <c:pt idx="7">
                  <c:v>401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1175</c:v>
                </c:pt>
                <c:pt idx="1">
                  <c:v>1182</c:v>
                </c:pt>
                <c:pt idx="2">
                  <c:v>868</c:v>
                </c:pt>
                <c:pt idx="3">
                  <c:v>364</c:v>
                </c:pt>
                <c:pt idx="4">
                  <c:v>528</c:v>
                </c:pt>
                <c:pt idx="5">
                  <c:v>1375</c:v>
                </c:pt>
                <c:pt idx="6">
                  <c:v>2354</c:v>
                </c:pt>
                <c:pt idx="7">
                  <c:v>792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817</c:v>
                </c:pt>
                <c:pt idx="1">
                  <c:v>678</c:v>
                </c:pt>
                <c:pt idx="2">
                  <c:v>545</c:v>
                </c:pt>
                <c:pt idx="3">
                  <c:v>179</c:v>
                </c:pt>
                <c:pt idx="4">
                  <c:v>333</c:v>
                </c:pt>
                <c:pt idx="5">
                  <c:v>691</c:v>
                </c:pt>
                <c:pt idx="6">
                  <c:v>1551</c:v>
                </c:pt>
                <c:pt idx="7">
                  <c:v>410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635</c:v>
                </c:pt>
                <c:pt idx="1">
                  <c:v>581</c:v>
                </c:pt>
                <c:pt idx="2">
                  <c:v>416</c:v>
                </c:pt>
                <c:pt idx="3">
                  <c:v>180</c:v>
                </c:pt>
                <c:pt idx="4">
                  <c:v>268</c:v>
                </c:pt>
                <c:pt idx="5">
                  <c:v>650</c:v>
                </c:pt>
                <c:pt idx="6">
                  <c:v>1217</c:v>
                </c:pt>
                <c:pt idx="7">
                  <c:v>337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879</c:v>
                </c:pt>
                <c:pt idx="1">
                  <c:v>657</c:v>
                </c:pt>
                <c:pt idx="2">
                  <c:v>508</c:v>
                </c:pt>
                <c:pt idx="3">
                  <c:v>210</c:v>
                </c:pt>
                <c:pt idx="4">
                  <c:v>374</c:v>
                </c:pt>
                <c:pt idx="5">
                  <c:v>724</c:v>
                </c:pt>
                <c:pt idx="6">
                  <c:v>1397</c:v>
                </c:pt>
                <c:pt idx="7">
                  <c:v>523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558</c:v>
                </c:pt>
                <c:pt idx="1">
                  <c:v>417</c:v>
                </c:pt>
                <c:pt idx="2">
                  <c:v>293</c:v>
                </c:pt>
                <c:pt idx="3">
                  <c:v>152</c:v>
                </c:pt>
                <c:pt idx="4">
                  <c:v>199</c:v>
                </c:pt>
                <c:pt idx="5">
                  <c:v>397</c:v>
                </c:pt>
                <c:pt idx="6">
                  <c:v>821</c:v>
                </c:pt>
                <c:pt idx="7">
                  <c:v>351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048240"/>
        <c:axId val="443049024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0.14217944624367104</c:v>
                </c:pt>
                <c:pt idx="1">
                  <c:v>0.18692083664283823</c:v>
                </c:pt>
                <c:pt idx="2">
                  <c:v>0.2115569309572084</c:v>
                </c:pt>
                <c:pt idx="3">
                  <c:v>0.15911222256955299</c:v>
                </c:pt>
                <c:pt idx="4">
                  <c:v>0.16568296795952783</c:v>
                </c:pt>
                <c:pt idx="5">
                  <c:v>0.17044613850558074</c:v>
                </c:pt>
                <c:pt idx="6">
                  <c:v>0.22895773275407041</c:v>
                </c:pt>
                <c:pt idx="7">
                  <c:v>0.16391676866585067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47064"/>
        <c:axId val="443053336"/>
      </c:lineChart>
      <c:catAx>
        <c:axId val="44304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43049024"/>
        <c:crosses val="autoZero"/>
        <c:auto val="1"/>
        <c:lblAlgn val="ctr"/>
        <c:lblOffset val="100"/>
        <c:noMultiLvlLbl val="0"/>
      </c:catAx>
      <c:valAx>
        <c:axId val="4430490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3048240"/>
        <c:crosses val="autoZero"/>
        <c:crossBetween val="between"/>
      </c:valAx>
      <c:valAx>
        <c:axId val="44305333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43047064"/>
        <c:crosses val="max"/>
        <c:crossBetween val="between"/>
      </c:valAx>
      <c:catAx>
        <c:axId val="443047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30533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0.61785545583372692</c:v>
                </c:pt>
                <c:pt idx="1">
                  <c:v>0.62015078821110348</c:v>
                </c:pt>
                <c:pt idx="2">
                  <c:v>0.58512799674928895</c:v>
                </c:pt>
                <c:pt idx="3">
                  <c:v>0.61358695652173911</c:v>
                </c:pt>
                <c:pt idx="4">
                  <c:v>0.61528105015146417</c:v>
                </c:pt>
                <c:pt idx="5">
                  <c:v>0.62641008626410088</c:v>
                </c:pt>
                <c:pt idx="6">
                  <c:v>0.63010276905509566</c:v>
                </c:pt>
                <c:pt idx="7">
                  <c:v>0.58627044459801891</c:v>
                </c:pt>
                <c:pt idx="8">
                  <c:v>0.61637628566273028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0.18398677373641947</c:v>
                </c:pt>
                <c:pt idx="1">
                  <c:v>0.18917066483893077</c:v>
                </c:pt>
                <c:pt idx="2">
                  <c:v>0.17838277123120683</c:v>
                </c:pt>
                <c:pt idx="3">
                  <c:v>0.15597826086956521</c:v>
                </c:pt>
                <c:pt idx="4">
                  <c:v>0.141703130259172</c:v>
                </c:pt>
                <c:pt idx="5">
                  <c:v>0.10617120106171202</c:v>
                </c:pt>
                <c:pt idx="6">
                  <c:v>0.13652583499857265</c:v>
                </c:pt>
                <c:pt idx="7">
                  <c:v>0.15595484911310759</c:v>
                </c:pt>
                <c:pt idx="8">
                  <c:v>0.15546243759648737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6.7548417572035904E-2</c:v>
                </c:pt>
                <c:pt idx="1">
                  <c:v>6.5935572309801238E-2</c:v>
                </c:pt>
                <c:pt idx="2">
                  <c:v>0.10442909386428281</c:v>
                </c:pt>
                <c:pt idx="3">
                  <c:v>4.2391304347826085E-2</c:v>
                </c:pt>
                <c:pt idx="4">
                  <c:v>0.11107371255469539</c:v>
                </c:pt>
                <c:pt idx="5">
                  <c:v>0.10335102853351029</c:v>
                </c:pt>
                <c:pt idx="6">
                  <c:v>0.109905795032829</c:v>
                </c:pt>
                <c:pt idx="7">
                  <c:v>7.2103202027182678E-2</c:v>
                </c:pt>
                <c:pt idx="8">
                  <c:v>8.9239529241935164E-2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0.13060935285781766</c:v>
                </c:pt>
                <c:pt idx="1">
                  <c:v>0.1247429746401645</c:v>
                </c:pt>
                <c:pt idx="2">
                  <c:v>0.13206013815522147</c:v>
                </c:pt>
                <c:pt idx="3">
                  <c:v>0.18804347826086956</c:v>
                </c:pt>
                <c:pt idx="4">
                  <c:v>0.13194210703466847</c:v>
                </c:pt>
                <c:pt idx="5">
                  <c:v>0.16406768414067685</c:v>
                </c:pt>
                <c:pt idx="6">
                  <c:v>0.12346560091350271</c:v>
                </c:pt>
                <c:pt idx="7">
                  <c:v>0.18567150426169085</c:v>
                </c:pt>
                <c:pt idx="8">
                  <c:v>0.13892174749884717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053728"/>
        <c:axId val="443054120"/>
      </c:barChart>
      <c:catAx>
        <c:axId val="443053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43054120"/>
        <c:crosses val="autoZero"/>
        <c:auto val="1"/>
        <c:lblAlgn val="ctr"/>
        <c:lblOffset val="100"/>
        <c:noMultiLvlLbl val="0"/>
      </c:catAx>
      <c:valAx>
        <c:axId val="44305412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4305372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0.36760873679509931</c:v>
                </c:pt>
                <c:pt idx="1">
                  <c:v>0.41515001692385739</c:v>
                </c:pt>
                <c:pt idx="2">
                  <c:v>0.35530545026448823</c:v>
                </c:pt>
                <c:pt idx="3">
                  <c:v>0.3646837422480837</c:v>
                </c:pt>
                <c:pt idx="4">
                  <c:v>0.39322800831927973</c:v>
                </c:pt>
                <c:pt idx="5">
                  <c:v>0.36423119265583459</c:v>
                </c:pt>
                <c:pt idx="6">
                  <c:v>0.39222781464604711</c:v>
                </c:pt>
                <c:pt idx="7">
                  <c:v>0.35909433607123153</c:v>
                </c:pt>
                <c:pt idx="8">
                  <c:v>0.37953692816686141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3.9105267302297665E-2</c:v>
                </c:pt>
                <c:pt idx="1">
                  <c:v>3.9306262499881513E-2</c:v>
                </c:pt>
                <c:pt idx="2">
                  <c:v>3.1546967691922126E-2</c:v>
                </c:pt>
                <c:pt idx="3">
                  <c:v>2.6540059924091055E-2</c:v>
                </c:pt>
                <c:pt idx="4">
                  <c:v>2.9194882840818198E-2</c:v>
                </c:pt>
                <c:pt idx="5">
                  <c:v>1.9955432237145968E-2</c:v>
                </c:pt>
                <c:pt idx="6">
                  <c:v>2.538863590970708E-2</c:v>
                </c:pt>
                <c:pt idx="7">
                  <c:v>2.8062347663809731E-2</c:v>
                </c:pt>
                <c:pt idx="8">
                  <c:v>2.9812568510495532E-2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0.14870851272425184</c:v>
                </c:pt>
                <c:pt idx="1">
                  <c:v>0.14294830105570014</c:v>
                </c:pt>
                <c:pt idx="2">
                  <c:v>0.21915202577540463</c:v>
                </c:pt>
                <c:pt idx="3">
                  <c:v>8.208622190158503E-2</c:v>
                </c:pt>
                <c:pt idx="4">
                  <c:v>0.20726887579677872</c:v>
                </c:pt>
                <c:pt idx="5">
                  <c:v>0.19601794124366248</c:v>
                </c:pt>
                <c:pt idx="6">
                  <c:v>0.22855824663832361</c:v>
                </c:pt>
                <c:pt idx="7">
                  <c:v>0.12331863807983864</c:v>
                </c:pt>
                <c:pt idx="8">
                  <c:v>0.18193451204985853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0.44457748317835111</c:v>
                </c:pt>
                <c:pt idx="1">
                  <c:v>0.4025954195205611</c:v>
                </c:pt>
                <c:pt idx="2">
                  <c:v>0.39399555626818511</c:v>
                </c:pt>
                <c:pt idx="3">
                  <c:v>0.52668997592624012</c:v>
                </c:pt>
                <c:pt idx="4">
                  <c:v>0.37030823304312338</c:v>
                </c:pt>
                <c:pt idx="5">
                  <c:v>0.4197954338633571</c:v>
                </c:pt>
                <c:pt idx="6">
                  <c:v>0.35382530280592223</c:v>
                </c:pt>
                <c:pt idx="7">
                  <c:v>0.48952467818512002</c:v>
                </c:pt>
                <c:pt idx="8">
                  <c:v>0.40871599127278457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43048632"/>
        <c:axId val="443049416"/>
      </c:barChart>
      <c:catAx>
        <c:axId val="443048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43049416"/>
        <c:crosses val="autoZero"/>
        <c:auto val="1"/>
        <c:lblAlgn val="ctr"/>
        <c:lblOffset val="100"/>
        <c:noMultiLvlLbl val="0"/>
      </c:catAx>
      <c:valAx>
        <c:axId val="44304941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4304863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271030.41000000003</c:v>
                </c:pt>
                <c:pt idx="1">
                  <c:v>15629.429999999998</c:v>
                </c:pt>
                <c:pt idx="2">
                  <c:v>75416.87</c:v>
                </c:pt>
                <c:pt idx="3">
                  <c:v>12253.44</c:v>
                </c:pt>
                <c:pt idx="4">
                  <c:v>45858.37999999999</c:v>
                </c:pt>
                <c:pt idx="5">
                  <c:v>680748.44</c:v>
                </c:pt>
                <c:pt idx="6">
                  <c:v>281195.04000000004</c:v>
                </c:pt>
                <c:pt idx="7">
                  <c:v>140590.13</c:v>
                </c:pt>
                <c:pt idx="8">
                  <c:v>20543.97</c:v>
                </c:pt>
                <c:pt idx="9">
                  <c:v>201.14</c:v>
                </c:pt>
                <c:pt idx="10">
                  <c:v>106275.15999999997</c:v>
                </c:pt>
                <c:pt idx="11">
                  <c:v>220918.34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40336"/>
        <c:axId val="44403563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4830</c:v>
                </c:pt>
                <c:pt idx="1">
                  <c:v>214</c:v>
                </c:pt>
                <c:pt idx="2">
                  <c:v>1602</c:v>
                </c:pt>
                <c:pt idx="3">
                  <c:v>308</c:v>
                </c:pt>
                <c:pt idx="4">
                  <c:v>3355</c:v>
                </c:pt>
                <c:pt idx="5">
                  <c:v>6417</c:v>
                </c:pt>
                <c:pt idx="6">
                  <c:v>3245</c:v>
                </c:pt>
                <c:pt idx="7">
                  <c:v>1291</c:v>
                </c:pt>
                <c:pt idx="8">
                  <c:v>268</c:v>
                </c:pt>
                <c:pt idx="9">
                  <c:v>1</c:v>
                </c:pt>
                <c:pt idx="10">
                  <c:v>8162</c:v>
                </c:pt>
                <c:pt idx="11">
                  <c:v>1050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051376"/>
        <c:axId val="444035240"/>
      </c:lineChart>
      <c:catAx>
        <c:axId val="443051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44035240"/>
        <c:crosses val="autoZero"/>
        <c:auto val="1"/>
        <c:lblAlgn val="ctr"/>
        <c:lblOffset val="100"/>
        <c:noMultiLvlLbl val="0"/>
      </c:catAx>
      <c:valAx>
        <c:axId val="4440352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43051376"/>
        <c:crosses val="autoZero"/>
        <c:crossBetween val="between"/>
      </c:valAx>
      <c:valAx>
        <c:axId val="44403563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44040336"/>
        <c:crosses val="max"/>
        <c:crossBetween val="between"/>
      </c:valAx>
      <c:catAx>
        <c:axId val="44404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403563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68.84</c:v>
                </c:pt>
                <c:pt idx="2">
                  <c:v>13614.000000000004</c:v>
                </c:pt>
                <c:pt idx="3">
                  <c:v>2922.77</c:v>
                </c:pt>
                <c:pt idx="4">
                  <c:v>4101.2900000000009</c:v>
                </c:pt>
                <c:pt idx="5">
                  <c:v>0</c:v>
                </c:pt>
                <c:pt idx="6">
                  <c:v>76055.26999999999</c:v>
                </c:pt>
                <c:pt idx="7">
                  <c:v>2978.3500000000008</c:v>
                </c:pt>
                <c:pt idx="8">
                  <c:v>325.28999999999996</c:v>
                </c:pt>
                <c:pt idx="9">
                  <c:v>0</c:v>
                </c:pt>
                <c:pt idx="10">
                  <c:v>25318.310000000005</c:v>
                </c:pt>
                <c:pt idx="11">
                  <c:v>21556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4034064"/>
        <c:axId val="444036416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2</c:v>
                </c:pt>
                <c:pt idx="2">
                  <c:v>445</c:v>
                </c:pt>
                <c:pt idx="3">
                  <c:v>84</c:v>
                </c:pt>
                <c:pt idx="4">
                  <c:v>336</c:v>
                </c:pt>
                <c:pt idx="5">
                  <c:v>0</c:v>
                </c:pt>
                <c:pt idx="6">
                  <c:v>2289</c:v>
                </c:pt>
                <c:pt idx="7">
                  <c:v>74</c:v>
                </c:pt>
                <c:pt idx="8">
                  <c:v>10</c:v>
                </c:pt>
                <c:pt idx="9">
                  <c:v>0</c:v>
                </c:pt>
                <c:pt idx="10">
                  <c:v>4240</c:v>
                </c:pt>
                <c:pt idx="11">
                  <c:v>274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033672"/>
        <c:axId val="444039160"/>
      </c:lineChart>
      <c:catAx>
        <c:axId val="4440336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44039160"/>
        <c:crosses val="autoZero"/>
        <c:auto val="1"/>
        <c:lblAlgn val="ctr"/>
        <c:lblOffset val="100"/>
        <c:noMultiLvlLbl val="0"/>
      </c:catAx>
      <c:valAx>
        <c:axId val="4440391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44033672"/>
        <c:crosses val="autoZero"/>
        <c:crossBetween val="between"/>
      </c:valAx>
      <c:valAx>
        <c:axId val="444036416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44034064"/>
        <c:crosses val="max"/>
        <c:crossBetween val="between"/>
      </c:valAx>
      <c:catAx>
        <c:axId val="444034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40364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12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36.1%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27.6%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54.0%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57.8%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54.8%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55.2%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6" t="s">
        <v>0</v>
      </c>
      <c r="D3" s="188" t="s">
        <v>12</v>
      </c>
      <c r="E3" s="20"/>
      <c r="F3" s="21"/>
      <c r="G3" s="186" t="s">
        <v>13</v>
      </c>
      <c r="H3" s="186" t="s">
        <v>14</v>
      </c>
      <c r="I3" s="27"/>
    </row>
    <row r="4" spans="1:12" ht="20.100000000000001" customHeight="1" thickBot="1" x14ac:dyDescent="0.2">
      <c r="B4" s="16"/>
      <c r="C4" s="187"/>
      <c r="D4" s="189"/>
      <c r="E4" s="22" t="s">
        <v>15</v>
      </c>
      <c r="F4" s="23" t="s">
        <v>16</v>
      </c>
      <c r="G4" s="187"/>
      <c r="H4" s="187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708990</v>
      </c>
      <c r="D5" s="30">
        <f>SUM(E5:F5)</f>
        <v>217405</v>
      </c>
      <c r="E5" s="31">
        <f>SUM(E6:E13)</f>
        <v>109590</v>
      </c>
      <c r="F5" s="32">
        <f t="shared" ref="F5:G5" si="0">SUM(F6:F13)</f>
        <v>107815</v>
      </c>
      <c r="G5" s="29">
        <f t="shared" si="0"/>
        <v>221081</v>
      </c>
      <c r="H5" s="33">
        <f>D5/C5</f>
        <v>0.30664043216406439</v>
      </c>
      <c r="I5" s="26"/>
      <c r="J5" s="24">
        <f t="shared" ref="J5:J13" si="1">C5-D5-G5</f>
        <v>270504</v>
      </c>
      <c r="K5" s="58">
        <f>E5/C5</f>
        <v>0.15457199678415776</v>
      </c>
      <c r="L5" s="58">
        <f>F5/C5</f>
        <v>0.15206843537990664</v>
      </c>
    </row>
    <row r="6" spans="1:12" ht="20.100000000000001" customHeight="1" thickTop="1" x14ac:dyDescent="0.15">
      <c r="B6" s="18" t="s">
        <v>18</v>
      </c>
      <c r="C6" s="34">
        <v>185813</v>
      </c>
      <c r="D6" s="35">
        <f t="shared" ref="D6:D13" si="2">SUM(E6:F6)</f>
        <v>43846</v>
      </c>
      <c r="E6" s="36">
        <v>23997</v>
      </c>
      <c r="F6" s="37">
        <v>19849</v>
      </c>
      <c r="G6" s="34">
        <v>60255</v>
      </c>
      <c r="H6" s="38">
        <f t="shared" ref="H6:H13" si="3">D6/C6</f>
        <v>0.23596841986298053</v>
      </c>
      <c r="I6" s="26"/>
      <c r="J6" s="24">
        <f t="shared" si="1"/>
        <v>81712</v>
      </c>
      <c r="K6" s="58">
        <f t="shared" ref="K6:K13" si="4">E6/C6</f>
        <v>0.1291459693347613</v>
      </c>
      <c r="L6" s="58">
        <f t="shared" ref="L6:L13" si="5">F6/C6</f>
        <v>0.10682245052821923</v>
      </c>
    </row>
    <row r="7" spans="1:12" ht="20.100000000000001" customHeight="1" x14ac:dyDescent="0.15">
      <c r="B7" s="19" t="s">
        <v>19</v>
      </c>
      <c r="C7" s="39">
        <v>93792</v>
      </c>
      <c r="D7" s="40">
        <f t="shared" si="2"/>
        <v>30216</v>
      </c>
      <c r="E7" s="41">
        <v>15050</v>
      </c>
      <c r="F7" s="42">
        <v>15166</v>
      </c>
      <c r="G7" s="39">
        <v>29218</v>
      </c>
      <c r="H7" s="43">
        <f t="shared" si="3"/>
        <v>0.32215967246673488</v>
      </c>
      <c r="I7" s="26"/>
      <c r="J7" s="24">
        <f t="shared" si="1"/>
        <v>34358</v>
      </c>
      <c r="K7" s="58">
        <f t="shared" si="4"/>
        <v>0.16046144660525419</v>
      </c>
      <c r="L7" s="58">
        <f t="shared" si="5"/>
        <v>0.16169822586148072</v>
      </c>
    </row>
    <row r="8" spans="1:12" ht="20.100000000000001" customHeight="1" x14ac:dyDescent="0.15">
      <c r="B8" s="19" t="s">
        <v>20</v>
      </c>
      <c r="C8" s="39">
        <v>52112</v>
      </c>
      <c r="D8" s="40">
        <f t="shared" si="2"/>
        <v>18742</v>
      </c>
      <c r="E8" s="41">
        <v>9324</v>
      </c>
      <c r="F8" s="42">
        <v>9418</v>
      </c>
      <c r="G8" s="39">
        <v>15502</v>
      </c>
      <c r="H8" s="43">
        <f t="shared" si="3"/>
        <v>0.35964844949339886</v>
      </c>
      <c r="I8" s="26"/>
      <c r="J8" s="24">
        <f t="shared" si="1"/>
        <v>17868</v>
      </c>
      <c r="K8" s="58">
        <f t="shared" si="4"/>
        <v>0.1789223211544366</v>
      </c>
      <c r="L8" s="58">
        <f t="shared" si="5"/>
        <v>0.18072612833896223</v>
      </c>
    </row>
    <row r="9" spans="1:12" ht="20.100000000000001" customHeight="1" x14ac:dyDescent="0.15">
      <c r="B9" s="19" t="s">
        <v>21</v>
      </c>
      <c r="C9" s="39">
        <v>31859</v>
      </c>
      <c r="D9" s="40">
        <f t="shared" si="2"/>
        <v>9597</v>
      </c>
      <c r="E9" s="41">
        <v>4982</v>
      </c>
      <c r="F9" s="42">
        <v>4615</v>
      </c>
      <c r="G9" s="39">
        <v>10149</v>
      </c>
      <c r="H9" s="43">
        <f t="shared" si="3"/>
        <v>0.30123356037540411</v>
      </c>
      <c r="I9" s="26"/>
      <c r="J9" s="24">
        <f t="shared" si="1"/>
        <v>12113</v>
      </c>
      <c r="K9" s="58">
        <f t="shared" si="4"/>
        <v>0.15637653410339308</v>
      </c>
      <c r="L9" s="58">
        <f t="shared" si="5"/>
        <v>0.14485702627201105</v>
      </c>
    </row>
    <row r="10" spans="1:12" ht="20.100000000000001" customHeight="1" x14ac:dyDescent="0.15">
      <c r="B10" s="19" t="s">
        <v>22</v>
      </c>
      <c r="C10" s="39">
        <v>45508</v>
      </c>
      <c r="D10" s="40">
        <f t="shared" si="2"/>
        <v>14232</v>
      </c>
      <c r="E10" s="41">
        <v>6910</v>
      </c>
      <c r="F10" s="42">
        <v>7322</v>
      </c>
      <c r="G10" s="39">
        <v>14142</v>
      </c>
      <c r="H10" s="43">
        <f t="shared" si="3"/>
        <v>0.31273622220268965</v>
      </c>
      <c r="I10" s="26"/>
      <c r="J10" s="24">
        <f t="shared" si="1"/>
        <v>17134</v>
      </c>
      <c r="K10" s="58">
        <f t="shared" si="4"/>
        <v>0.15184143447305967</v>
      </c>
      <c r="L10" s="58">
        <f t="shared" si="5"/>
        <v>0.16089478772962995</v>
      </c>
    </row>
    <row r="11" spans="1:12" ht="20.100000000000001" customHeight="1" x14ac:dyDescent="0.15">
      <c r="B11" s="19" t="s">
        <v>23</v>
      </c>
      <c r="C11" s="39">
        <v>100596</v>
      </c>
      <c r="D11" s="40">
        <f t="shared" si="2"/>
        <v>31089</v>
      </c>
      <c r="E11" s="41">
        <v>15162</v>
      </c>
      <c r="F11" s="42">
        <v>15927</v>
      </c>
      <c r="G11" s="39">
        <v>32247</v>
      </c>
      <c r="H11" s="43">
        <f t="shared" si="3"/>
        <v>0.30904807348204699</v>
      </c>
      <c r="I11" s="26"/>
      <c r="J11" s="24">
        <f t="shared" si="1"/>
        <v>37260</v>
      </c>
      <c r="K11" s="58">
        <f t="shared" si="4"/>
        <v>0.15072169867589169</v>
      </c>
      <c r="L11" s="58">
        <f t="shared" si="5"/>
        <v>0.1583263748061553</v>
      </c>
    </row>
    <row r="12" spans="1:12" ht="20.100000000000001" customHeight="1" x14ac:dyDescent="0.15">
      <c r="B12" s="19" t="s">
        <v>24</v>
      </c>
      <c r="C12" s="39">
        <v>140379</v>
      </c>
      <c r="D12" s="40">
        <f t="shared" si="2"/>
        <v>49258</v>
      </c>
      <c r="E12" s="41">
        <v>24524</v>
      </c>
      <c r="F12" s="42">
        <v>24734</v>
      </c>
      <c r="G12" s="39">
        <v>41769</v>
      </c>
      <c r="H12" s="43">
        <f t="shared" si="3"/>
        <v>0.35089293982718212</v>
      </c>
      <c r="I12" s="26"/>
      <c r="J12" s="24">
        <f t="shared" si="1"/>
        <v>49352</v>
      </c>
      <c r="K12" s="58">
        <f t="shared" si="4"/>
        <v>0.17469849478910662</v>
      </c>
      <c r="L12" s="58">
        <f t="shared" si="5"/>
        <v>0.17619444503807549</v>
      </c>
    </row>
    <row r="13" spans="1:12" ht="20.100000000000001" customHeight="1" x14ac:dyDescent="0.15">
      <c r="B13" s="19" t="s">
        <v>25</v>
      </c>
      <c r="C13" s="39">
        <v>58931</v>
      </c>
      <c r="D13" s="40">
        <f t="shared" si="2"/>
        <v>20425</v>
      </c>
      <c r="E13" s="41">
        <v>9641</v>
      </c>
      <c r="F13" s="42">
        <v>10784</v>
      </c>
      <c r="G13" s="39">
        <v>17799</v>
      </c>
      <c r="H13" s="43">
        <f t="shared" si="3"/>
        <v>0.34659177682374304</v>
      </c>
      <c r="I13" s="26"/>
      <c r="J13" s="24">
        <f t="shared" si="1"/>
        <v>20707</v>
      </c>
      <c r="K13" s="58">
        <f t="shared" si="4"/>
        <v>0.16359810625986324</v>
      </c>
      <c r="L13" s="58">
        <f t="shared" si="5"/>
        <v>0.1829936705638798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0" t="s">
        <v>67</v>
      </c>
      <c r="C4" s="191"/>
      <c r="D4" s="45">
        <f>SUM(D5:D7)</f>
        <v>7760</v>
      </c>
      <c r="E4" s="46">
        <f t="shared" ref="E4:K4" si="0">SUM(E5:E7)</f>
        <v>5311</v>
      </c>
      <c r="F4" s="46">
        <f t="shared" si="0"/>
        <v>8638</v>
      </c>
      <c r="G4" s="46">
        <f t="shared" si="0"/>
        <v>5204</v>
      </c>
      <c r="H4" s="46">
        <f t="shared" si="0"/>
        <v>4284</v>
      </c>
      <c r="I4" s="46">
        <f t="shared" si="0"/>
        <v>5272</v>
      </c>
      <c r="J4" s="45">
        <f t="shared" si="0"/>
        <v>3188</v>
      </c>
      <c r="K4" s="47">
        <f t="shared" si="0"/>
        <v>39657</v>
      </c>
      <c r="L4" s="55">
        <f>K4/人口統計!D5</f>
        <v>0.18241070812538809</v>
      </c>
    </row>
    <row r="5" spans="1:12" ht="20.100000000000001" customHeight="1" x14ac:dyDescent="0.15">
      <c r="B5" s="117"/>
      <c r="C5" s="118" t="s">
        <v>15</v>
      </c>
      <c r="D5" s="48">
        <v>1043</v>
      </c>
      <c r="E5" s="49">
        <v>813</v>
      </c>
      <c r="F5" s="49">
        <v>822</v>
      </c>
      <c r="G5" s="49">
        <v>632</v>
      </c>
      <c r="H5" s="49">
        <v>493</v>
      </c>
      <c r="I5" s="49">
        <v>517</v>
      </c>
      <c r="J5" s="48">
        <v>343</v>
      </c>
      <c r="K5" s="50">
        <f>SUM(D5:J5)</f>
        <v>4663</v>
      </c>
      <c r="L5" s="56">
        <f>K5/人口統計!D5</f>
        <v>2.1448448747728895E-2</v>
      </c>
    </row>
    <row r="6" spans="1:12" ht="20.100000000000001" customHeight="1" x14ac:dyDescent="0.15">
      <c r="B6" s="117"/>
      <c r="C6" s="118" t="s">
        <v>145</v>
      </c>
      <c r="D6" s="48">
        <v>3425</v>
      </c>
      <c r="E6" s="49">
        <v>2033</v>
      </c>
      <c r="F6" s="49">
        <v>3140</v>
      </c>
      <c r="G6" s="49">
        <v>1685</v>
      </c>
      <c r="H6" s="49">
        <v>1218</v>
      </c>
      <c r="I6" s="49">
        <v>1391</v>
      </c>
      <c r="J6" s="48">
        <v>862</v>
      </c>
      <c r="K6" s="50">
        <f>SUM(D6:J6)</f>
        <v>13754</v>
      </c>
      <c r="L6" s="56">
        <f>K6/人口統計!D5</f>
        <v>6.3264414341896461E-2</v>
      </c>
    </row>
    <row r="7" spans="1:12" ht="20.100000000000001" customHeight="1" x14ac:dyDescent="0.15">
      <c r="B7" s="117"/>
      <c r="C7" s="119" t="s">
        <v>144</v>
      </c>
      <c r="D7" s="51">
        <v>3292</v>
      </c>
      <c r="E7" s="52">
        <v>2465</v>
      </c>
      <c r="F7" s="52">
        <v>4676</v>
      </c>
      <c r="G7" s="52">
        <v>2887</v>
      </c>
      <c r="H7" s="52">
        <v>2573</v>
      </c>
      <c r="I7" s="52">
        <v>3364</v>
      </c>
      <c r="J7" s="51">
        <v>1983</v>
      </c>
      <c r="K7" s="53">
        <f>SUM(D7:J7)</f>
        <v>21240</v>
      </c>
      <c r="L7" s="57">
        <f>K7/人口統計!D5</f>
        <v>9.7697845035762745E-2</v>
      </c>
    </row>
    <row r="8" spans="1:12" ht="20.100000000000001" customHeight="1" thickBot="1" x14ac:dyDescent="0.2">
      <c r="B8" s="190" t="s">
        <v>68</v>
      </c>
      <c r="C8" s="191"/>
      <c r="D8" s="45">
        <v>92</v>
      </c>
      <c r="E8" s="46">
        <v>129</v>
      </c>
      <c r="F8" s="46">
        <v>124</v>
      </c>
      <c r="G8" s="46">
        <v>101</v>
      </c>
      <c r="H8" s="46">
        <v>80</v>
      </c>
      <c r="I8" s="46">
        <v>68</v>
      </c>
      <c r="J8" s="45">
        <v>66</v>
      </c>
      <c r="K8" s="47">
        <f>SUM(D8:J8)</f>
        <v>660</v>
      </c>
      <c r="L8" s="80"/>
    </row>
    <row r="9" spans="1:12" ht="20.100000000000001" customHeight="1" thickTop="1" x14ac:dyDescent="0.15">
      <c r="B9" s="192" t="s">
        <v>35</v>
      </c>
      <c r="C9" s="193"/>
      <c r="D9" s="35">
        <f>D4+D8</f>
        <v>7852</v>
      </c>
      <c r="E9" s="34">
        <f t="shared" ref="E9:K9" si="1">E4+E8</f>
        <v>5440</v>
      </c>
      <c r="F9" s="34">
        <f t="shared" si="1"/>
        <v>8762</v>
      </c>
      <c r="G9" s="34">
        <f t="shared" si="1"/>
        <v>5305</v>
      </c>
      <c r="H9" s="34">
        <f t="shared" si="1"/>
        <v>4364</v>
      </c>
      <c r="I9" s="34">
        <f t="shared" si="1"/>
        <v>5340</v>
      </c>
      <c r="J9" s="35">
        <f t="shared" si="1"/>
        <v>3254</v>
      </c>
      <c r="K9" s="54">
        <f t="shared" si="1"/>
        <v>40317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4" t="s">
        <v>18</v>
      </c>
      <c r="C24" s="195"/>
      <c r="D24" s="45">
        <v>1335</v>
      </c>
      <c r="E24" s="46">
        <v>835</v>
      </c>
      <c r="F24" s="46">
        <v>1175</v>
      </c>
      <c r="G24" s="46">
        <v>817</v>
      </c>
      <c r="H24" s="46">
        <v>635</v>
      </c>
      <c r="I24" s="46">
        <v>879</v>
      </c>
      <c r="J24" s="45">
        <v>558</v>
      </c>
      <c r="K24" s="47">
        <f>SUM(D24:J24)</f>
        <v>6234</v>
      </c>
      <c r="L24" s="55">
        <f>K24/人口統計!D6</f>
        <v>0.14217944624367104</v>
      </c>
    </row>
    <row r="25" spans="1:12" ht="20.100000000000001" customHeight="1" x14ac:dyDescent="0.15">
      <c r="B25" s="198" t="s">
        <v>44</v>
      </c>
      <c r="C25" s="199"/>
      <c r="D25" s="45">
        <v>1188</v>
      </c>
      <c r="E25" s="46">
        <v>945</v>
      </c>
      <c r="F25" s="46">
        <v>1182</v>
      </c>
      <c r="G25" s="46">
        <v>678</v>
      </c>
      <c r="H25" s="46">
        <v>581</v>
      </c>
      <c r="I25" s="46">
        <v>657</v>
      </c>
      <c r="J25" s="45">
        <v>417</v>
      </c>
      <c r="K25" s="47">
        <f t="shared" ref="K25:K31" si="2">SUM(D25:J25)</f>
        <v>5648</v>
      </c>
      <c r="L25" s="55">
        <f>K25/人口統計!D7</f>
        <v>0.18692083664283823</v>
      </c>
    </row>
    <row r="26" spans="1:12" ht="20.100000000000001" customHeight="1" x14ac:dyDescent="0.15">
      <c r="B26" s="198" t="s">
        <v>45</v>
      </c>
      <c r="C26" s="199"/>
      <c r="D26" s="45">
        <v>863</v>
      </c>
      <c r="E26" s="46">
        <v>472</v>
      </c>
      <c r="F26" s="46">
        <v>868</v>
      </c>
      <c r="G26" s="46">
        <v>545</v>
      </c>
      <c r="H26" s="46">
        <v>416</v>
      </c>
      <c r="I26" s="46">
        <v>508</v>
      </c>
      <c r="J26" s="45">
        <v>293</v>
      </c>
      <c r="K26" s="47">
        <f t="shared" si="2"/>
        <v>3965</v>
      </c>
      <c r="L26" s="55">
        <f>K26/人口統計!D8</f>
        <v>0.2115569309572084</v>
      </c>
    </row>
    <row r="27" spans="1:12" ht="20.100000000000001" customHeight="1" x14ac:dyDescent="0.15">
      <c r="B27" s="198" t="s">
        <v>46</v>
      </c>
      <c r="C27" s="199"/>
      <c r="D27" s="45">
        <v>284</v>
      </c>
      <c r="E27" s="46">
        <v>158</v>
      </c>
      <c r="F27" s="46">
        <v>364</v>
      </c>
      <c r="G27" s="46">
        <v>179</v>
      </c>
      <c r="H27" s="46">
        <v>180</v>
      </c>
      <c r="I27" s="46">
        <v>210</v>
      </c>
      <c r="J27" s="45">
        <v>152</v>
      </c>
      <c r="K27" s="47">
        <f t="shared" si="2"/>
        <v>1527</v>
      </c>
      <c r="L27" s="55">
        <f>K27/人口統計!D9</f>
        <v>0.15911222256955299</v>
      </c>
    </row>
    <row r="28" spans="1:12" ht="20.100000000000001" customHeight="1" x14ac:dyDescent="0.15">
      <c r="B28" s="198" t="s">
        <v>47</v>
      </c>
      <c r="C28" s="199"/>
      <c r="D28" s="45">
        <v>396</v>
      </c>
      <c r="E28" s="46">
        <v>260</v>
      </c>
      <c r="F28" s="46">
        <v>528</v>
      </c>
      <c r="G28" s="46">
        <v>333</v>
      </c>
      <c r="H28" s="46">
        <v>268</v>
      </c>
      <c r="I28" s="46">
        <v>374</v>
      </c>
      <c r="J28" s="45">
        <v>199</v>
      </c>
      <c r="K28" s="47">
        <f t="shared" si="2"/>
        <v>2358</v>
      </c>
      <c r="L28" s="55">
        <f>K28/人口統計!D10</f>
        <v>0.16568296795952783</v>
      </c>
    </row>
    <row r="29" spans="1:12" ht="20.100000000000001" customHeight="1" x14ac:dyDescent="0.15">
      <c r="B29" s="198" t="s">
        <v>48</v>
      </c>
      <c r="C29" s="199"/>
      <c r="D29" s="45">
        <v>800</v>
      </c>
      <c r="E29" s="46">
        <v>662</v>
      </c>
      <c r="F29" s="46">
        <v>1375</v>
      </c>
      <c r="G29" s="46">
        <v>691</v>
      </c>
      <c r="H29" s="46">
        <v>650</v>
      </c>
      <c r="I29" s="46">
        <v>724</v>
      </c>
      <c r="J29" s="45">
        <v>397</v>
      </c>
      <c r="K29" s="47">
        <f t="shared" si="2"/>
        <v>5299</v>
      </c>
      <c r="L29" s="55">
        <f>K29/人口統計!D11</f>
        <v>0.17044613850558074</v>
      </c>
    </row>
    <row r="30" spans="1:12" ht="20.100000000000001" customHeight="1" x14ac:dyDescent="0.15">
      <c r="B30" s="198" t="s">
        <v>49</v>
      </c>
      <c r="C30" s="199"/>
      <c r="D30" s="45">
        <v>2360</v>
      </c>
      <c r="E30" s="46">
        <v>1578</v>
      </c>
      <c r="F30" s="46">
        <v>2354</v>
      </c>
      <c r="G30" s="46">
        <v>1551</v>
      </c>
      <c r="H30" s="46">
        <v>1217</v>
      </c>
      <c r="I30" s="46">
        <v>1397</v>
      </c>
      <c r="J30" s="45">
        <v>821</v>
      </c>
      <c r="K30" s="47">
        <f t="shared" si="2"/>
        <v>11278</v>
      </c>
      <c r="L30" s="55">
        <f>K30/人口統計!D12</f>
        <v>0.22895773275407041</v>
      </c>
    </row>
    <row r="31" spans="1:12" ht="20.100000000000001" customHeight="1" thickBot="1" x14ac:dyDescent="0.2">
      <c r="B31" s="194" t="s">
        <v>25</v>
      </c>
      <c r="C31" s="195"/>
      <c r="D31" s="45">
        <v>534</v>
      </c>
      <c r="E31" s="46">
        <v>401</v>
      </c>
      <c r="F31" s="46">
        <v>792</v>
      </c>
      <c r="G31" s="46">
        <v>410</v>
      </c>
      <c r="H31" s="46">
        <v>337</v>
      </c>
      <c r="I31" s="46">
        <v>523</v>
      </c>
      <c r="J31" s="45">
        <v>351</v>
      </c>
      <c r="K31" s="47">
        <f t="shared" si="2"/>
        <v>3348</v>
      </c>
      <c r="L31" s="59">
        <f>K31/人口統計!D13</f>
        <v>0.16391676866585067</v>
      </c>
    </row>
    <row r="32" spans="1:12" ht="20.100000000000001" customHeight="1" thickTop="1" x14ac:dyDescent="0.15">
      <c r="B32" s="196" t="s">
        <v>50</v>
      </c>
      <c r="C32" s="197"/>
      <c r="D32" s="35">
        <f>SUM(D24:D31)</f>
        <v>7760</v>
      </c>
      <c r="E32" s="34">
        <f t="shared" ref="E32:J32" si="3">SUM(E24:E31)</f>
        <v>5311</v>
      </c>
      <c r="F32" s="34">
        <f t="shared" si="3"/>
        <v>8638</v>
      </c>
      <c r="G32" s="34">
        <f t="shared" si="3"/>
        <v>5204</v>
      </c>
      <c r="H32" s="34">
        <f t="shared" si="3"/>
        <v>4284</v>
      </c>
      <c r="I32" s="34">
        <f t="shared" si="3"/>
        <v>5272</v>
      </c>
      <c r="J32" s="35">
        <f t="shared" si="3"/>
        <v>3188</v>
      </c>
      <c r="K32" s="54">
        <f>SUM(K24:K31)</f>
        <v>39657</v>
      </c>
      <c r="L32" s="60">
        <f>K32/人口統計!D5</f>
        <v>0.18241070812538809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200"/>
      <c r="C3" s="200"/>
      <c r="D3" s="200" t="s">
        <v>122</v>
      </c>
      <c r="E3" s="200"/>
      <c r="F3" s="200" t="s">
        <v>123</v>
      </c>
      <c r="G3" s="200"/>
      <c r="H3" s="200" t="s">
        <v>124</v>
      </c>
      <c r="I3" s="200"/>
      <c r="J3" s="200" t="s">
        <v>125</v>
      </c>
      <c r="K3" s="200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4" t="s">
        <v>114</v>
      </c>
      <c r="C5" s="204"/>
      <c r="D5" s="150">
        <v>5232</v>
      </c>
      <c r="E5" s="149">
        <v>285800.89000000013</v>
      </c>
      <c r="F5" s="151">
        <v>1558</v>
      </c>
      <c r="G5" s="152">
        <v>30402.760000000006</v>
      </c>
      <c r="H5" s="150">
        <v>572</v>
      </c>
      <c r="I5" s="149">
        <v>115614.84</v>
      </c>
      <c r="J5" s="151">
        <v>1106</v>
      </c>
      <c r="K5" s="152">
        <v>345640.97000000003</v>
      </c>
      <c r="M5" s="162">
        <f>Q5+Q7</f>
        <v>38497</v>
      </c>
      <c r="N5" s="121" t="s">
        <v>108</v>
      </c>
      <c r="O5" s="122"/>
      <c r="P5" s="134"/>
      <c r="Q5" s="123">
        <v>30743</v>
      </c>
      <c r="R5" s="124">
        <v>1870660.7499999993</v>
      </c>
      <c r="S5" s="124">
        <f>R5/Q5*100</f>
        <v>6084.8347591321581</v>
      </c>
    </row>
    <row r="6" spans="1:19" ht="20.100000000000001" customHeight="1" x14ac:dyDescent="0.15">
      <c r="B6" s="202" t="s">
        <v>115</v>
      </c>
      <c r="C6" s="202"/>
      <c r="D6" s="153">
        <v>4524</v>
      </c>
      <c r="E6" s="154">
        <v>271552.2</v>
      </c>
      <c r="F6" s="155">
        <v>1380</v>
      </c>
      <c r="G6" s="156">
        <v>25710.469999999994</v>
      </c>
      <c r="H6" s="153">
        <v>481</v>
      </c>
      <c r="I6" s="154">
        <v>93503.37</v>
      </c>
      <c r="J6" s="155">
        <v>910</v>
      </c>
      <c r="K6" s="156">
        <v>263340.16000000003</v>
      </c>
      <c r="M6" s="58"/>
      <c r="N6" s="125"/>
      <c r="O6" s="94" t="s">
        <v>105</v>
      </c>
      <c r="P6" s="107"/>
      <c r="Q6" s="98">
        <f>Q5/Q$13</f>
        <v>0.61637628566273028</v>
      </c>
      <c r="R6" s="99">
        <f>R5/R$13</f>
        <v>0.37953692816686141</v>
      </c>
      <c r="S6" s="100" t="s">
        <v>107</v>
      </c>
    </row>
    <row r="7" spans="1:19" ht="20.100000000000001" customHeight="1" x14ac:dyDescent="0.15">
      <c r="B7" s="202" t="s">
        <v>116</v>
      </c>
      <c r="C7" s="202"/>
      <c r="D7" s="153">
        <v>2880</v>
      </c>
      <c r="E7" s="154">
        <v>178448.62000000008</v>
      </c>
      <c r="F7" s="155">
        <v>878</v>
      </c>
      <c r="G7" s="156">
        <v>15844.15</v>
      </c>
      <c r="H7" s="153">
        <v>514</v>
      </c>
      <c r="I7" s="154">
        <v>110066.92</v>
      </c>
      <c r="J7" s="155">
        <v>650</v>
      </c>
      <c r="K7" s="156">
        <v>197880.34</v>
      </c>
      <c r="M7" s="58"/>
      <c r="N7" s="126" t="s">
        <v>109</v>
      </c>
      <c r="O7" s="127"/>
      <c r="P7" s="135"/>
      <c r="Q7" s="128">
        <v>7754</v>
      </c>
      <c r="R7" s="129">
        <v>146940.11999999985</v>
      </c>
      <c r="S7" s="129">
        <f>R7/Q7*100</f>
        <v>1895.0234717565108</v>
      </c>
    </row>
    <row r="8" spans="1:19" ht="20.100000000000001" customHeight="1" x14ac:dyDescent="0.15">
      <c r="B8" s="202" t="s">
        <v>117</v>
      </c>
      <c r="C8" s="202"/>
      <c r="D8" s="153">
        <v>1129</v>
      </c>
      <c r="E8" s="154">
        <v>70678.820000000007</v>
      </c>
      <c r="F8" s="155">
        <v>287</v>
      </c>
      <c r="G8" s="156">
        <v>5143.6899999999996</v>
      </c>
      <c r="H8" s="153">
        <v>78</v>
      </c>
      <c r="I8" s="154">
        <v>15909.010000000002</v>
      </c>
      <c r="J8" s="155">
        <v>346</v>
      </c>
      <c r="K8" s="156">
        <v>102077.01</v>
      </c>
      <c r="L8" s="89"/>
      <c r="M8" s="88"/>
      <c r="N8" s="130"/>
      <c r="O8" s="94" t="s">
        <v>105</v>
      </c>
      <c r="P8" s="107"/>
      <c r="Q8" s="98">
        <f>Q7/Q$13</f>
        <v>0.15546243759648737</v>
      </c>
      <c r="R8" s="99">
        <f>R7/R$13</f>
        <v>2.9812568510495532E-2</v>
      </c>
      <c r="S8" s="100" t="s">
        <v>106</v>
      </c>
    </row>
    <row r="9" spans="1:19" ht="20.100000000000001" customHeight="1" x14ac:dyDescent="0.15">
      <c r="B9" s="202" t="s">
        <v>118</v>
      </c>
      <c r="C9" s="202"/>
      <c r="D9" s="153">
        <v>1828</v>
      </c>
      <c r="E9" s="154">
        <v>121671.12000000001</v>
      </c>
      <c r="F9" s="155">
        <v>421</v>
      </c>
      <c r="G9" s="156">
        <v>9033.3700000000008</v>
      </c>
      <c r="H9" s="153">
        <v>330</v>
      </c>
      <c r="I9" s="154">
        <v>64132.350000000006</v>
      </c>
      <c r="J9" s="155">
        <v>392</v>
      </c>
      <c r="K9" s="156">
        <v>114579.37000000001</v>
      </c>
      <c r="L9" s="89"/>
      <c r="M9" s="88"/>
      <c r="N9" s="126" t="s">
        <v>110</v>
      </c>
      <c r="O9" s="127"/>
      <c r="P9" s="135"/>
      <c r="Q9" s="128">
        <v>4451</v>
      </c>
      <c r="R9" s="129">
        <v>896718.41000000027</v>
      </c>
      <c r="S9" s="129">
        <f>R9/Q9*100</f>
        <v>20146.448213884527</v>
      </c>
    </row>
    <row r="10" spans="1:19" ht="20.100000000000001" customHeight="1" x14ac:dyDescent="0.15">
      <c r="B10" s="202" t="s">
        <v>119</v>
      </c>
      <c r="C10" s="202"/>
      <c r="D10" s="153">
        <v>3776</v>
      </c>
      <c r="E10" s="154">
        <v>249418.95</v>
      </c>
      <c r="F10" s="155">
        <v>640</v>
      </c>
      <c r="G10" s="156">
        <v>13665.12</v>
      </c>
      <c r="H10" s="153">
        <v>623</v>
      </c>
      <c r="I10" s="154">
        <v>134229.55000000002</v>
      </c>
      <c r="J10" s="155">
        <v>989</v>
      </c>
      <c r="K10" s="156">
        <v>287468.34000000003</v>
      </c>
      <c r="L10" s="89"/>
      <c r="M10" s="88"/>
      <c r="N10" s="95"/>
      <c r="O10" s="94" t="s">
        <v>105</v>
      </c>
      <c r="P10" s="107"/>
      <c r="Q10" s="98">
        <f>Q9/Q$13</f>
        <v>8.9239529241935164E-2</v>
      </c>
      <c r="R10" s="99">
        <f>R9/R$13</f>
        <v>0.18193451204985853</v>
      </c>
      <c r="S10" s="100" t="s">
        <v>106</v>
      </c>
    </row>
    <row r="11" spans="1:19" ht="20.100000000000001" customHeight="1" x14ac:dyDescent="0.15">
      <c r="B11" s="202" t="s">
        <v>120</v>
      </c>
      <c r="C11" s="202"/>
      <c r="D11" s="153">
        <v>8829</v>
      </c>
      <c r="E11" s="154">
        <v>523372.63999999996</v>
      </c>
      <c r="F11" s="155">
        <v>1913</v>
      </c>
      <c r="G11" s="156">
        <v>33877.550000000003</v>
      </c>
      <c r="H11" s="153">
        <v>1540</v>
      </c>
      <c r="I11" s="154">
        <v>304978.70999999996</v>
      </c>
      <c r="J11" s="155">
        <v>1730</v>
      </c>
      <c r="K11" s="156">
        <v>472129.91</v>
      </c>
      <c r="L11" s="89"/>
      <c r="M11" s="88"/>
      <c r="N11" s="126" t="s">
        <v>111</v>
      </c>
      <c r="O11" s="127"/>
      <c r="P11" s="135"/>
      <c r="Q11" s="101">
        <v>6929</v>
      </c>
      <c r="R11" s="102">
        <v>2014478.4500000002</v>
      </c>
      <c r="S11" s="102">
        <f>R11/Q11*100</f>
        <v>29073.148361956992</v>
      </c>
    </row>
    <row r="12" spans="1:19" ht="20.100000000000001" customHeight="1" thickBot="1" x14ac:dyDescent="0.2">
      <c r="B12" s="203" t="s">
        <v>121</v>
      </c>
      <c r="C12" s="203"/>
      <c r="D12" s="157">
        <v>2545</v>
      </c>
      <c r="E12" s="158">
        <v>169717.51</v>
      </c>
      <c r="F12" s="159">
        <v>677</v>
      </c>
      <c r="G12" s="160">
        <v>13263.01</v>
      </c>
      <c r="H12" s="157">
        <v>313</v>
      </c>
      <c r="I12" s="158">
        <v>58283.66</v>
      </c>
      <c r="J12" s="159">
        <v>806</v>
      </c>
      <c r="K12" s="160">
        <v>231362.34999999998</v>
      </c>
      <c r="L12" s="89"/>
      <c r="M12" s="88"/>
      <c r="N12" s="125"/>
      <c r="O12" s="84" t="s">
        <v>105</v>
      </c>
      <c r="P12" s="108"/>
      <c r="Q12" s="103">
        <f>Q11/Q$13</f>
        <v>0.13892174749884717</v>
      </c>
      <c r="R12" s="104">
        <f>R11/R$13</f>
        <v>0.40871599127278457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30743</v>
      </c>
      <c r="E13" s="149">
        <v>1870660.7499999993</v>
      </c>
      <c r="F13" s="151">
        <v>7754</v>
      </c>
      <c r="G13" s="152">
        <v>146940.11999999985</v>
      </c>
      <c r="H13" s="150">
        <v>4451</v>
      </c>
      <c r="I13" s="149">
        <v>896718.41000000027</v>
      </c>
      <c r="J13" s="151">
        <v>6929</v>
      </c>
      <c r="K13" s="152">
        <v>2014478.4500000002</v>
      </c>
      <c r="M13" s="58"/>
      <c r="N13" s="131" t="s">
        <v>112</v>
      </c>
      <c r="O13" s="132"/>
      <c r="P13" s="133"/>
      <c r="Q13" s="96">
        <f>Q5+Q7+Q9+Q11</f>
        <v>49877</v>
      </c>
      <c r="R13" s="97">
        <f>R5+R7+R9+R11</f>
        <v>4928797.7299999995</v>
      </c>
      <c r="S13" s="97">
        <f>R13/Q13*100</f>
        <v>9881.9049461675713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0.61785545583372692</v>
      </c>
      <c r="O16" s="58">
        <f>F5/(D5+F5+H5+J5)</f>
        <v>0.18398677373641947</v>
      </c>
      <c r="P16" s="58">
        <f>H5/(D5+F5+H5+J5)</f>
        <v>6.7548417572035904E-2</v>
      </c>
      <c r="Q16" s="58">
        <f>J5/(D5+F5+H5+J5)</f>
        <v>0.13060935285781766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0.62015078821110348</v>
      </c>
      <c r="O17" s="58">
        <f t="shared" ref="O17:O23" si="1">F6/(D6+F6+H6+J6)</f>
        <v>0.18917066483893077</v>
      </c>
      <c r="P17" s="58">
        <f t="shared" ref="P17:P23" si="2">H6/(D6+F6+H6+J6)</f>
        <v>6.5935572309801238E-2</v>
      </c>
      <c r="Q17" s="58">
        <f t="shared" ref="Q17:Q23" si="3">J6/(D6+F6+H6+J6)</f>
        <v>0.1247429746401645</v>
      </c>
    </row>
    <row r="18" spans="13:17" ht="20.100000000000001" customHeight="1" x14ac:dyDescent="0.15">
      <c r="M18" s="14" t="s">
        <v>135</v>
      </c>
      <c r="N18" s="58">
        <f t="shared" si="0"/>
        <v>0.58512799674928895</v>
      </c>
      <c r="O18" s="58">
        <f t="shared" si="1"/>
        <v>0.17838277123120683</v>
      </c>
      <c r="P18" s="58">
        <f t="shared" si="2"/>
        <v>0.10442909386428281</v>
      </c>
      <c r="Q18" s="58">
        <f t="shared" si="3"/>
        <v>0.13206013815522147</v>
      </c>
    </row>
    <row r="19" spans="13:17" ht="20.100000000000001" customHeight="1" x14ac:dyDescent="0.15">
      <c r="M19" s="14" t="s">
        <v>136</v>
      </c>
      <c r="N19" s="58">
        <f t="shared" si="0"/>
        <v>0.61358695652173911</v>
      </c>
      <c r="O19" s="58">
        <f t="shared" si="1"/>
        <v>0.15597826086956521</v>
      </c>
      <c r="P19" s="58">
        <f t="shared" si="2"/>
        <v>4.2391304347826085E-2</v>
      </c>
      <c r="Q19" s="58">
        <f t="shared" si="3"/>
        <v>0.18804347826086956</v>
      </c>
    </row>
    <row r="20" spans="13:17" ht="20.100000000000001" customHeight="1" x14ac:dyDescent="0.15">
      <c r="M20" s="14" t="s">
        <v>137</v>
      </c>
      <c r="N20" s="58">
        <f t="shared" si="0"/>
        <v>0.61528105015146417</v>
      </c>
      <c r="O20" s="58">
        <f t="shared" si="1"/>
        <v>0.141703130259172</v>
      </c>
      <c r="P20" s="58">
        <f t="shared" si="2"/>
        <v>0.11107371255469539</v>
      </c>
      <c r="Q20" s="58">
        <f t="shared" si="3"/>
        <v>0.13194210703466847</v>
      </c>
    </row>
    <row r="21" spans="13:17" ht="20.100000000000001" customHeight="1" x14ac:dyDescent="0.15">
      <c r="M21" s="14" t="s">
        <v>138</v>
      </c>
      <c r="N21" s="58">
        <f t="shared" si="0"/>
        <v>0.62641008626410088</v>
      </c>
      <c r="O21" s="58">
        <f t="shared" si="1"/>
        <v>0.10617120106171202</v>
      </c>
      <c r="P21" s="58">
        <f t="shared" si="2"/>
        <v>0.10335102853351029</v>
      </c>
      <c r="Q21" s="58">
        <f t="shared" si="3"/>
        <v>0.16406768414067685</v>
      </c>
    </row>
    <row r="22" spans="13:17" ht="20.100000000000001" customHeight="1" x14ac:dyDescent="0.15">
      <c r="M22" s="14" t="s">
        <v>139</v>
      </c>
      <c r="N22" s="58">
        <f t="shared" si="0"/>
        <v>0.63010276905509566</v>
      </c>
      <c r="O22" s="58">
        <f t="shared" si="1"/>
        <v>0.13652583499857265</v>
      </c>
      <c r="P22" s="58">
        <f t="shared" si="2"/>
        <v>0.109905795032829</v>
      </c>
      <c r="Q22" s="58">
        <f t="shared" si="3"/>
        <v>0.12346560091350271</v>
      </c>
    </row>
    <row r="23" spans="13:17" ht="20.100000000000001" customHeight="1" x14ac:dyDescent="0.15">
      <c r="M23" s="14" t="s">
        <v>140</v>
      </c>
      <c r="N23" s="58">
        <f t="shared" si="0"/>
        <v>0.58627044459801891</v>
      </c>
      <c r="O23" s="58">
        <f t="shared" si="1"/>
        <v>0.15595484911310759</v>
      </c>
      <c r="P23" s="58">
        <f t="shared" si="2"/>
        <v>7.2103202027182678E-2</v>
      </c>
      <c r="Q23" s="58">
        <f t="shared" si="3"/>
        <v>0.18567150426169085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0.61637628566273028</v>
      </c>
      <c r="O24" s="58">
        <f t="shared" ref="O24" si="5">F13/(D13+F13+H13+J13)</f>
        <v>0.15546243759648737</v>
      </c>
      <c r="P24" s="58">
        <f t="shared" ref="P24" si="6">H13/(D13+F13+H13+J13)</f>
        <v>8.9239529241935164E-2</v>
      </c>
      <c r="Q24" s="58">
        <f t="shared" ref="Q24" si="7">J13/(D13+F13+H13+J13)</f>
        <v>0.13892174749884717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0.36760873679509931</v>
      </c>
      <c r="O29" s="58">
        <f>G5/(E5+G5+I5+K5)</f>
        <v>3.9105267302297665E-2</v>
      </c>
      <c r="P29" s="58">
        <f>I5/(E5+G5+I5+K5)</f>
        <v>0.14870851272425184</v>
      </c>
      <c r="Q29" s="58">
        <f>K5/(E5+G5+I5+K5)</f>
        <v>0.44457748317835111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0.41515001692385739</v>
      </c>
      <c r="O30" s="58">
        <f t="shared" ref="O30:O37" si="9">G6/(E6+G6+I6+K6)</f>
        <v>3.9306262499881513E-2</v>
      </c>
      <c r="P30" s="58">
        <f t="shared" ref="P30:P37" si="10">I6/(E6+G6+I6+K6)</f>
        <v>0.14294830105570014</v>
      </c>
      <c r="Q30" s="58">
        <f t="shared" ref="Q30:Q37" si="11">K6/(E6+G6+I6+K6)</f>
        <v>0.4025954195205611</v>
      </c>
    </row>
    <row r="31" spans="13:17" ht="20.100000000000001" customHeight="1" x14ac:dyDescent="0.15">
      <c r="M31" s="14" t="s">
        <v>135</v>
      </c>
      <c r="N31" s="58">
        <f t="shared" si="8"/>
        <v>0.35530545026448823</v>
      </c>
      <c r="O31" s="58">
        <f t="shared" si="9"/>
        <v>3.1546967691922126E-2</v>
      </c>
      <c r="P31" s="58">
        <f t="shared" si="10"/>
        <v>0.21915202577540463</v>
      </c>
      <c r="Q31" s="58">
        <f t="shared" si="11"/>
        <v>0.39399555626818511</v>
      </c>
    </row>
    <row r="32" spans="13:17" ht="20.100000000000001" customHeight="1" x14ac:dyDescent="0.15">
      <c r="M32" s="14" t="s">
        <v>136</v>
      </c>
      <c r="N32" s="58">
        <f t="shared" si="8"/>
        <v>0.3646837422480837</v>
      </c>
      <c r="O32" s="58">
        <f t="shared" si="9"/>
        <v>2.6540059924091055E-2</v>
      </c>
      <c r="P32" s="58">
        <f t="shared" si="10"/>
        <v>8.208622190158503E-2</v>
      </c>
      <c r="Q32" s="58">
        <f t="shared" si="11"/>
        <v>0.52668997592624012</v>
      </c>
    </row>
    <row r="33" spans="13:17" ht="20.100000000000001" customHeight="1" x14ac:dyDescent="0.15">
      <c r="M33" s="14" t="s">
        <v>137</v>
      </c>
      <c r="N33" s="58">
        <f t="shared" si="8"/>
        <v>0.39322800831927973</v>
      </c>
      <c r="O33" s="58">
        <f t="shared" si="9"/>
        <v>2.9194882840818198E-2</v>
      </c>
      <c r="P33" s="58">
        <f t="shared" si="10"/>
        <v>0.20726887579677872</v>
      </c>
      <c r="Q33" s="58">
        <f t="shared" si="11"/>
        <v>0.37030823304312338</v>
      </c>
    </row>
    <row r="34" spans="13:17" ht="20.100000000000001" customHeight="1" x14ac:dyDescent="0.15">
      <c r="M34" s="14" t="s">
        <v>138</v>
      </c>
      <c r="N34" s="58">
        <f t="shared" si="8"/>
        <v>0.36423119265583459</v>
      </c>
      <c r="O34" s="58">
        <f t="shared" si="9"/>
        <v>1.9955432237145968E-2</v>
      </c>
      <c r="P34" s="58">
        <f t="shared" si="10"/>
        <v>0.19601794124366248</v>
      </c>
      <c r="Q34" s="58">
        <f t="shared" si="11"/>
        <v>0.4197954338633571</v>
      </c>
    </row>
    <row r="35" spans="13:17" ht="20.100000000000001" customHeight="1" x14ac:dyDescent="0.15">
      <c r="M35" s="14" t="s">
        <v>139</v>
      </c>
      <c r="N35" s="58">
        <f t="shared" si="8"/>
        <v>0.39222781464604711</v>
      </c>
      <c r="O35" s="58">
        <f t="shared" si="9"/>
        <v>2.538863590970708E-2</v>
      </c>
      <c r="P35" s="58">
        <f t="shared" si="10"/>
        <v>0.22855824663832361</v>
      </c>
      <c r="Q35" s="58">
        <f t="shared" si="11"/>
        <v>0.35382530280592223</v>
      </c>
    </row>
    <row r="36" spans="13:17" ht="20.100000000000001" customHeight="1" x14ac:dyDescent="0.15">
      <c r="M36" s="14" t="s">
        <v>140</v>
      </c>
      <c r="N36" s="58">
        <f t="shared" si="8"/>
        <v>0.35909433607123153</v>
      </c>
      <c r="O36" s="58">
        <f t="shared" si="9"/>
        <v>2.8062347663809731E-2</v>
      </c>
      <c r="P36" s="58">
        <f t="shared" si="10"/>
        <v>0.12331863807983864</v>
      </c>
      <c r="Q36" s="58">
        <f t="shared" si="11"/>
        <v>0.48952467818512002</v>
      </c>
    </row>
    <row r="37" spans="13:17" ht="20.100000000000001" customHeight="1" x14ac:dyDescent="0.15">
      <c r="M37" s="14" t="s">
        <v>141</v>
      </c>
      <c r="N37" s="58">
        <f t="shared" si="8"/>
        <v>0.37953692816686141</v>
      </c>
      <c r="O37" s="58">
        <f t="shared" si="9"/>
        <v>2.9812568510495532E-2</v>
      </c>
      <c r="P37" s="58">
        <f t="shared" si="10"/>
        <v>0.18193451204985853</v>
      </c>
      <c r="Q37" s="58">
        <f t="shared" si="11"/>
        <v>0.40871599127278457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8" t="s">
        <v>54</v>
      </c>
      <c r="C3" s="232"/>
      <c r="D3" s="233"/>
      <c r="E3" s="236" t="s">
        <v>52</v>
      </c>
      <c r="F3" s="225" t="s">
        <v>100</v>
      </c>
      <c r="G3" s="236" t="s">
        <v>57</v>
      </c>
      <c r="H3" s="225" t="s">
        <v>100</v>
      </c>
    </row>
    <row r="4" spans="1:14" s="14" customFormat="1" ht="20.100000000000001" customHeight="1" thickBot="1" x14ac:dyDescent="0.2">
      <c r="B4" s="189"/>
      <c r="C4" s="234"/>
      <c r="D4" s="235"/>
      <c r="E4" s="237"/>
      <c r="F4" s="226"/>
      <c r="G4" s="237"/>
      <c r="H4" s="226"/>
      <c r="N4" s="24"/>
    </row>
    <row r="5" spans="1:14" s="14" customFormat="1" ht="20.100000000000001" customHeight="1" thickTop="1" x14ac:dyDescent="0.15">
      <c r="B5" s="227" t="s">
        <v>69</v>
      </c>
      <c r="C5" s="228" t="s">
        <v>3</v>
      </c>
      <c r="D5" s="229"/>
      <c r="E5" s="163">
        <v>4830</v>
      </c>
      <c r="F5" s="164">
        <f t="shared" ref="F5:F16" si="0">E5/SUM(E$5:E$16)</f>
        <v>0.1571089353674007</v>
      </c>
      <c r="G5" s="165">
        <v>271030.41000000003</v>
      </c>
      <c r="H5" s="166">
        <f t="shared" ref="H5:H16" si="1">G5/SUM(G$5:G$16)</f>
        <v>0.14488485418855346</v>
      </c>
      <c r="N5" s="24"/>
    </row>
    <row r="6" spans="1:14" s="14" customFormat="1" ht="20.100000000000001" customHeight="1" x14ac:dyDescent="0.15">
      <c r="B6" s="223"/>
      <c r="C6" s="230" t="s">
        <v>8</v>
      </c>
      <c r="D6" s="231"/>
      <c r="E6" s="167">
        <v>214</v>
      </c>
      <c r="F6" s="168">
        <f t="shared" si="0"/>
        <v>6.9609341964024327E-3</v>
      </c>
      <c r="G6" s="169">
        <v>15629.429999999998</v>
      </c>
      <c r="H6" s="170">
        <f t="shared" si="1"/>
        <v>8.3550317715277867E-3</v>
      </c>
      <c r="N6" s="24"/>
    </row>
    <row r="7" spans="1:14" s="14" customFormat="1" ht="20.100000000000001" customHeight="1" x14ac:dyDescent="0.15">
      <c r="B7" s="223"/>
      <c r="C7" s="230" t="s">
        <v>9</v>
      </c>
      <c r="D7" s="231"/>
      <c r="E7" s="167">
        <v>1602</v>
      </c>
      <c r="F7" s="168">
        <f t="shared" si="0"/>
        <v>5.2109423283349054E-2</v>
      </c>
      <c r="G7" s="169">
        <v>75416.87</v>
      </c>
      <c r="H7" s="170">
        <f t="shared" si="1"/>
        <v>4.0315631789462625E-2</v>
      </c>
      <c r="N7" s="24"/>
    </row>
    <row r="8" spans="1:14" s="14" customFormat="1" ht="20.100000000000001" customHeight="1" x14ac:dyDescent="0.15">
      <c r="B8" s="223"/>
      <c r="C8" s="230" t="s">
        <v>10</v>
      </c>
      <c r="D8" s="231"/>
      <c r="E8" s="167">
        <v>308</v>
      </c>
      <c r="F8" s="168">
        <f t="shared" si="0"/>
        <v>1.0018540806037146E-2</v>
      </c>
      <c r="G8" s="169">
        <v>12253.44</v>
      </c>
      <c r="H8" s="170">
        <f t="shared" si="1"/>
        <v>6.5503272039037549E-3</v>
      </c>
      <c r="N8" s="24"/>
    </row>
    <row r="9" spans="1:14" s="14" customFormat="1" ht="20.100000000000001" customHeight="1" x14ac:dyDescent="0.15">
      <c r="B9" s="223"/>
      <c r="C9" s="208" t="s">
        <v>71</v>
      </c>
      <c r="D9" s="209"/>
      <c r="E9" s="167">
        <v>3355</v>
      </c>
      <c r="F9" s="168">
        <f t="shared" si="0"/>
        <v>0.10913053378004749</v>
      </c>
      <c r="G9" s="169">
        <v>45858.37999999999</v>
      </c>
      <c r="H9" s="170">
        <f t="shared" si="1"/>
        <v>2.4514535839809538E-2</v>
      </c>
      <c r="N9" s="24"/>
    </row>
    <row r="10" spans="1:14" s="14" customFormat="1" ht="20.100000000000001" customHeight="1" x14ac:dyDescent="0.15">
      <c r="B10" s="223"/>
      <c r="C10" s="230" t="s">
        <v>55</v>
      </c>
      <c r="D10" s="231"/>
      <c r="E10" s="167">
        <v>6417</v>
      </c>
      <c r="F10" s="168">
        <f t="shared" si="0"/>
        <v>0.20873044270240379</v>
      </c>
      <c r="G10" s="169">
        <v>680748.44</v>
      </c>
      <c r="H10" s="170">
        <f t="shared" si="1"/>
        <v>0.36390801485517882</v>
      </c>
      <c r="N10" s="24"/>
    </row>
    <row r="11" spans="1:14" s="14" customFormat="1" ht="20.100000000000001" customHeight="1" x14ac:dyDescent="0.15">
      <c r="B11" s="223"/>
      <c r="C11" s="230" t="s">
        <v>56</v>
      </c>
      <c r="D11" s="231"/>
      <c r="E11" s="167">
        <v>3245</v>
      </c>
      <c r="F11" s="168">
        <f t="shared" si="0"/>
        <v>0.10555248349217708</v>
      </c>
      <c r="G11" s="169">
        <v>281195.04000000004</v>
      </c>
      <c r="H11" s="170">
        <f t="shared" si="1"/>
        <v>0.15031856524492751</v>
      </c>
      <c r="N11" s="24"/>
    </row>
    <row r="12" spans="1:14" s="14" customFormat="1" ht="20.100000000000001" customHeight="1" x14ac:dyDescent="0.15">
      <c r="B12" s="223"/>
      <c r="C12" s="208" t="s">
        <v>153</v>
      </c>
      <c r="D12" s="209"/>
      <c r="E12" s="167">
        <v>1291</v>
      </c>
      <c r="F12" s="168">
        <f t="shared" si="0"/>
        <v>4.1993299287642713E-2</v>
      </c>
      <c r="G12" s="169">
        <v>140590.13</v>
      </c>
      <c r="H12" s="170">
        <f t="shared" si="1"/>
        <v>7.5155332146675982E-2</v>
      </c>
      <c r="N12" s="24"/>
    </row>
    <row r="13" spans="1:14" s="14" customFormat="1" ht="20.100000000000001" customHeight="1" x14ac:dyDescent="0.15">
      <c r="B13" s="223"/>
      <c r="C13" s="208" t="s">
        <v>151</v>
      </c>
      <c r="D13" s="209"/>
      <c r="E13" s="167">
        <v>268</v>
      </c>
      <c r="F13" s="168">
        <f t="shared" si="0"/>
        <v>8.7174316104479069E-3</v>
      </c>
      <c r="G13" s="169">
        <v>20543.97</v>
      </c>
      <c r="H13" s="170">
        <f t="shared" si="1"/>
        <v>1.0982199738782139E-2</v>
      </c>
      <c r="N13" s="24"/>
    </row>
    <row r="14" spans="1:14" s="14" customFormat="1" ht="20.100000000000001" customHeight="1" x14ac:dyDescent="0.15">
      <c r="B14" s="223"/>
      <c r="C14" s="208" t="s">
        <v>152</v>
      </c>
      <c r="D14" s="209"/>
      <c r="E14" s="167">
        <v>1</v>
      </c>
      <c r="F14" s="168">
        <f t="shared" si="0"/>
        <v>3.2527729889730993E-5</v>
      </c>
      <c r="G14" s="169">
        <v>201.14</v>
      </c>
      <c r="H14" s="170">
        <f t="shared" si="1"/>
        <v>1.0752350472954542E-4</v>
      </c>
      <c r="N14" s="24"/>
    </row>
    <row r="15" spans="1:14" s="14" customFormat="1" ht="20.100000000000001" customHeight="1" x14ac:dyDescent="0.15">
      <c r="B15" s="223"/>
      <c r="C15" s="208" t="s">
        <v>73</v>
      </c>
      <c r="D15" s="209"/>
      <c r="E15" s="167">
        <v>8162</v>
      </c>
      <c r="F15" s="168">
        <f t="shared" si="0"/>
        <v>0.26549133135998437</v>
      </c>
      <c r="G15" s="169">
        <v>106275.15999999997</v>
      </c>
      <c r="H15" s="170">
        <f t="shared" si="1"/>
        <v>5.6811562438566145E-2</v>
      </c>
      <c r="N15" s="24"/>
    </row>
    <row r="16" spans="1:14" s="14" customFormat="1" ht="20.100000000000001" customHeight="1" x14ac:dyDescent="0.15">
      <c r="B16" s="224"/>
      <c r="C16" s="218" t="s">
        <v>72</v>
      </c>
      <c r="D16" s="219"/>
      <c r="E16" s="171">
        <v>1050</v>
      </c>
      <c r="F16" s="172">
        <f t="shared" si="0"/>
        <v>3.4154116384217545E-2</v>
      </c>
      <c r="G16" s="173">
        <v>220918.34</v>
      </c>
      <c r="H16" s="174">
        <f t="shared" si="1"/>
        <v>0.1180964212778827</v>
      </c>
      <c r="N16" s="24"/>
    </row>
    <row r="17" spans="2:8" s="14" customFormat="1" ht="20.100000000000001" customHeight="1" x14ac:dyDescent="0.15">
      <c r="B17" s="222" t="s">
        <v>70</v>
      </c>
      <c r="C17" s="216" t="s">
        <v>84</v>
      </c>
      <c r="D17" s="217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3"/>
      <c r="C18" s="208" t="s">
        <v>85</v>
      </c>
      <c r="D18" s="209"/>
      <c r="E18" s="167">
        <v>2</v>
      </c>
      <c r="F18" s="168">
        <f t="shared" si="2"/>
        <v>2.5793139025019347E-4</v>
      </c>
      <c r="G18" s="169">
        <v>68.84</v>
      </c>
      <c r="H18" s="170">
        <f t="shared" si="3"/>
        <v>4.68490157759501E-4</v>
      </c>
    </row>
    <row r="19" spans="2:8" s="14" customFormat="1" ht="20.100000000000001" customHeight="1" x14ac:dyDescent="0.15">
      <c r="B19" s="223"/>
      <c r="C19" s="208" t="s">
        <v>86</v>
      </c>
      <c r="D19" s="209"/>
      <c r="E19" s="167">
        <v>445</v>
      </c>
      <c r="F19" s="168">
        <f t="shared" si="2"/>
        <v>5.7389734330668039E-2</v>
      </c>
      <c r="G19" s="169">
        <v>13614.000000000004</v>
      </c>
      <c r="H19" s="170">
        <f t="shared" si="3"/>
        <v>9.2649985585965253E-2</v>
      </c>
    </row>
    <row r="20" spans="2:8" s="14" customFormat="1" ht="20.100000000000001" customHeight="1" x14ac:dyDescent="0.15">
      <c r="B20" s="223"/>
      <c r="C20" s="208" t="s">
        <v>87</v>
      </c>
      <c r="D20" s="209"/>
      <c r="E20" s="167">
        <v>84</v>
      </c>
      <c r="F20" s="168">
        <f t="shared" si="2"/>
        <v>1.0833118390508125E-2</v>
      </c>
      <c r="G20" s="169">
        <v>2922.77</v>
      </c>
      <c r="H20" s="170">
        <f t="shared" si="3"/>
        <v>1.9890891609452885E-2</v>
      </c>
    </row>
    <row r="21" spans="2:8" s="14" customFormat="1" ht="20.100000000000001" customHeight="1" x14ac:dyDescent="0.15">
      <c r="B21" s="223"/>
      <c r="C21" s="208" t="s">
        <v>88</v>
      </c>
      <c r="D21" s="209"/>
      <c r="E21" s="167">
        <v>336</v>
      </c>
      <c r="F21" s="168">
        <f t="shared" si="2"/>
        <v>4.33324735620325E-2</v>
      </c>
      <c r="G21" s="169">
        <v>4101.2900000000009</v>
      </c>
      <c r="H21" s="170">
        <f t="shared" si="3"/>
        <v>2.7911301556035214E-2</v>
      </c>
    </row>
    <row r="22" spans="2:8" s="14" customFormat="1" ht="20.100000000000001" customHeight="1" x14ac:dyDescent="0.15">
      <c r="B22" s="223"/>
      <c r="C22" s="208" t="s">
        <v>89</v>
      </c>
      <c r="D22" s="209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3"/>
      <c r="C23" s="208" t="s">
        <v>90</v>
      </c>
      <c r="D23" s="209"/>
      <c r="E23" s="167">
        <v>2289</v>
      </c>
      <c r="F23" s="168">
        <f t="shared" si="2"/>
        <v>0.29520247614134643</v>
      </c>
      <c r="G23" s="169">
        <v>76055.26999999999</v>
      </c>
      <c r="H23" s="170">
        <f t="shared" si="3"/>
        <v>0.51759362929606967</v>
      </c>
    </row>
    <row r="24" spans="2:8" s="14" customFormat="1" ht="20.100000000000001" customHeight="1" x14ac:dyDescent="0.15">
      <c r="B24" s="223"/>
      <c r="C24" s="208" t="s">
        <v>91</v>
      </c>
      <c r="D24" s="209"/>
      <c r="E24" s="167">
        <v>74</v>
      </c>
      <c r="F24" s="168">
        <f t="shared" si="2"/>
        <v>9.543461439257158E-3</v>
      </c>
      <c r="G24" s="169">
        <v>2978.3500000000008</v>
      </c>
      <c r="H24" s="170">
        <f t="shared" si="3"/>
        <v>2.0269140926249419E-2</v>
      </c>
    </row>
    <row r="25" spans="2:8" s="14" customFormat="1" ht="20.100000000000001" customHeight="1" x14ac:dyDescent="0.15">
      <c r="B25" s="223"/>
      <c r="C25" s="208" t="s">
        <v>146</v>
      </c>
      <c r="D25" s="209"/>
      <c r="E25" s="167">
        <v>10</v>
      </c>
      <c r="F25" s="168">
        <f t="shared" si="2"/>
        <v>1.2896569512509672E-3</v>
      </c>
      <c r="G25" s="169">
        <v>325.28999999999996</v>
      </c>
      <c r="H25" s="170">
        <f t="shared" si="3"/>
        <v>2.2137589107726328E-3</v>
      </c>
    </row>
    <row r="26" spans="2:8" s="14" customFormat="1" ht="20.100000000000001" customHeight="1" x14ac:dyDescent="0.15">
      <c r="B26" s="223"/>
      <c r="C26" s="208" t="s">
        <v>147</v>
      </c>
      <c r="D26" s="209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3"/>
      <c r="C27" s="208" t="s">
        <v>93</v>
      </c>
      <c r="D27" s="209"/>
      <c r="E27" s="167">
        <v>4240</v>
      </c>
      <c r="F27" s="168">
        <f t="shared" si="2"/>
        <v>0.54681454733041013</v>
      </c>
      <c r="G27" s="169">
        <v>25318.310000000005</v>
      </c>
      <c r="H27" s="170">
        <f t="shared" si="3"/>
        <v>0.17230358869994122</v>
      </c>
    </row>
    <row r="28" spans="2:8" s="14" customFormat="1" ht="20.100000000000001" customHeight="1" x14ac:dyDescent="0.15">
      <c r="B28" s="224"/>
      <c r="C28" s="208" t="s">
        <v>92</v>
      </c>
      <c r="D28" s="209"/>
      <c r="E28" s="171">
        <v>274</v>
      </c>
      <c r="F28" s="172">
        <f t="shared" si="2"/>
        <v>3.5336600464276502E-2</v>
      </c>
      <c r="G28" s="173">
        <v>21556</v>
      </c>
      <c r="H28" s="174">
        <f t="shared" si="3"/>
        <v>0.14669921325775426</v>
      </c>
    </row>
    <row r="29" spans="2:8" s="14" customFormat="1" ht="20.100000000000001" customHeight="1" x14ac:dyDescent="0.15">
      <c r="B29" s="220" t="s">
        <v>83</v>
      </c>
      <c r="C29" s="216" t="s">
        <v>74</v>
      </c>
      <c r="D29" s="217"/>
      <c r="E29" s="175">
        <v>133</v>
      </c>
      <c r="F29" s="176">
        <f>E29/SUM(E$29:E$39)</f>
        <v>4.2289348171701116E-2</v>
      </c>
      <c r="G29" s="177">
        <v>18573.3</v>
      </c>
      <c r="H29" s="178">
        <f>G29/SUM(G$29:G$39)</f>
        <v>2.4591315501322875E-2</v>
      </c>
    </row>
    <row r="30" spans="2:8" s="14" customFormat="1" ht="20.100000000000001" customHeight="1" x14ac:dyDescent="0.15">
      <c r="B30" s="221"/>
      <c r="C30" s="208" t="s">
        <v>75</v>
      </c>
      <c r="D30" s="209"/>
      <c r="E30" s="167">
        <v>3</v>
      </c>
      <c r="F30" s="168">
        <f t="shared" ref="F30:F40" si="4">E30/SUM(E$29:E$39)</f>
        <v>9.5389507154213036E-4</v>
      </c>
      <c r="G30" s="169">
        <v>413.48</v>
      </c>
      <c r="H30" s="170">
        <f t="shared" ref="H30:H40" si="5">G30/SUM(G$29:G$39)</f>
        <v>5.4745344841718928E-4</v>
      </c>
    </row>
    <row r="31" spans="2:8" s="14" customFormat="1" ht="20.100000000000001" customHeight="1" x14ac:dyDescent="0.15">
      <c r="B31" s="221"/>
      <c r="C31" s="208" t="s">
        <v>76</v>
      </c>
      <c r="D31" s="209"/>
      <c r="E31" s="167">
        <v>170</v>
      </c>
      <c r="F31" s="168">
        <f t="shared" si="4"/>
        <v>5.4054054054054057E-2</v>
      </c>
      <c r="G31" s="169">
        <v>25086.84</v>
      </c>
      <c r="H31" s="170">
        <f t="shared" si="5"/>
        <v>3.3215335851529172E-2</v>
      </c>
    </row>
    <row r="32" spans="2:8" s="14" customFormat="1" ht="20.100000000000001" customHeight="1" x14ac:dyDescent="0.15">
      <c r="B32" s="221"/>
      <c r="C32" s="208" t="s">
        <v>77</v>
      </c>
      <c r="D32" s="209"/>
      <c r="E32" s="167">
        <v>11</v>
      </c>
      <c r="F32" s="168">
        <f t="shared" si="4"/>
        <v>3.4976152623211448E-3</v>
      </c>
      <c r="G32" s="169">
        <v>472.53999999999996</v>
      </c>
      <c r="H32" s="170">
        <f t="shared" si="5"/>
        <v>6.2564973521103467E-4</v>
      </c>
    </row>
    <row r="33" spans="2:8" s="14" customFormat="1" ht="20.100000000000001" customHeight="1" x14ac:dyDescent="0.15">
      <c r="B33" s="221"/>
      <c r="C33" s="208" t="s">
        <v>78</v>
      </c>
      <c r="D33" s="209"/>
      <c r="E33" s="167">
        <v>582</v>
      </c>
      <c r="F33" s="168">
        <f t="shared" si="4"/>
        <v>0.18505564387917328</v>
      </c>
      <c r="G33" s="169">
        <v>120946.27</v>
      </c>
      <c r="H33" s="170">
        <f t="shared" si="5"/>
        <v>0.16013459559034646</v>
      </c>
    </row>
    <row r="34" spans="2:8" s="14" customFormat="1" ht="20.100000000000001" customHeight="1" x14ac:dyDescent="0.15">
      <c r="B34" s="221"/>
      <c r="C34" s="208" t="s">
        <v>79</v>
      </c>
      <c r="D34" s="209"/>
      <c r="E34" s="167">
        <v>135</v>
      </c>
      <c r="F34" s="168">
        <f t="shared" si="4"/>
        <v>4.2925278219395867E-2</v>
      </c>
      <c r="G34" s="169">
        <v>8852.8100000000013</v>
      </c>
      <c r="H34" s="170">
        <f t="shared" si="5"/>
        <v>1.1721247370325477E-2</v>
      </c>
    </row>
    <row r="35" spans="2:8" s="14" customFormat="1" ht="20.100000000000001" customHeight="1" x14ac:dyDescent="0.15">
      <c r="B35" s="221"/>
      <c r="C35" s="208" t="s">
        <v>80</v>
      </c>
      <c r="D35" s="209"/>
      <c r="E35" s="167">
        <v>1954</v>
      </c>
      <c r="F35" s="168">
        <f t="shared" si="4"/>
        <v>0.6213036565977742</v>
      </c>
      <c r="G35" s="169">
        <v>539267.68999999994</v>
      </c>
      <c r="H35" s="170">
        <f t="shared" si="5"/>
        <v>0.71399815350312423</v>
      </c>
    </row>
    <row r="36" spans="2:8" s="14" customFormat="1" ht="20.100000000000001" customHeight="1" x14ac:dyDescent="0.15">
      <c r="B36" s="221"/>
      <c r="C36" s="208" t="s">
        <v>81</v>
      </c>
      <c r="D36" s="209"/>
      <c r="E36" s="167">
        <v>27</v>
      </c>
      <c r="F36" s="168">
        <f t="shared" si="4"/>
        <v>8.5850556438791734E-3</v>
      </c>
      <c r="G36" s="169">
        <v>6581.2</v>
      </c>
      <c r="H36" s="170">
        <f t="shared" si="5"/>
        <v>8.7136031603057135E-3</v>
      </c>
    </row>
    <row r="37" spans="2:8" s="14" customFormat="1" ht="20.100000000000001" customHeight="1" x14ac:dyDescent="0.15">
      <c r="B37" s="221"/>
      <c r="C37" s="208" t="s">
        <v>82</v>
      </c>
      <c r="D37" s="209"/>
      <c r="E37" s="167">
        <v>26</v>
      </c>
      <c r="F37" s="168">
        <f t="shared" si="4"/>
        <v>8.2670906200317962E-3</v>
      </c>
      <c r="G37" s="169">
        <v>5421.9599999999991</v>
      </c>
      <c r="H37" s="170">
        <f t="shared" si="5"/>
        <v>7.1787527792881471E-3</v>
      </c>
    </row>
    <row r="38" spans="2:8" s="14" customFormat="1" ht="20.100000000000001" customHeight="1" x14ac:dyDescent="0.15">
      <c r="B38" s="221"/>
      <c r="C38" s="208" t="s">
        <v>148</v>
      </c>
      <c r="D38" s="209"/>
      <c r="E38" s="167">
        <v>82</v>
      </c>
      <c r="F38" s="168">
        <f t="shared" si="4"/>
        <v>2.6073131955484895E-2</v>
      </c>
      <c r="G38" s="169">
        <v>24082.44</v>
      </c>
      <c r="H38" s="170">
        <f t="shared" si="5"/>
        <v>3.1885495850585407E-2</v>
      </c>
    </row>
    <row r="39" spans="2:8" s="14" customFormat="1" ht="20.100000000000001" customHeight="1" x14ac:dyDescent="0.15">
      <c r="B39" s="221"/>
      <c r="C39" s="210" t="s">
        <v>94</v>
      </c>
      <c r="D39" s="211"/>
      <c r="E39" s="167">
        <v>22</v>
      </c>
      <c r="F39" s="168">
        <f t="shared" si="4"/>
        <v>6.9952305246422895E-3</v>
      </c>
      <c r="G39" s="169">
        <v>5580.3</v>
      </c>
      <c r="H39" s="184">
        <f t="shared" si="5"/>
        <v>7.3883972095444561E-3</v>
      </c>
    </row>
    <row r="40" spans="2:8" s="14" customFormat="1" ht="20.100000000000001" customHeight="1" x14ac:dyDescent="0.15">
      <c r="B40" s="182"/>
      <c r="C40" s="218" t="s">
        <v>149</v>
      </c>
      <c r="D40" s="219"/>
      <c r="E40" s="167">
        <v>1306</v>
      </c>
      <c r="F40" s="185">
        <f t="shared" si="4"/>
        <v>0.4152623211446741</v>
      </c>
      <c r="G40" s="169">
        <v>141439.58000000005</v>
      </c>
      <c r="H40" s="172">
        <f t="shared" si="5"/>
        <v>0.18726803186049856</v>
      </c>
    </row>
    <row r="41" spans="2:8" s="14" customFormat="1" ht="20.100000000000001" customHeight="1" x14ac:dyDescent="0.15">
      <c r="B41" s="212" t="s">
        <v>95</v>
      </c>
      <c r="C41" s="216" t="s">
        <v>96</v>
      </c>
      <c r="D41" s="217"/>
      <c r="E41" s="175">
        <v>3678</v>
      </c>
      <c r="F41" s="176">
        <f>E41/SUM(E$41:E$44)</f>
        <v>0.53081252706018189</v>
      </c>
      <c r="G41" s="177">
        <v>999481.92000000027</v>
      </c>
      <c r="H41" s="178">
        <f>G41/SUM(G$41:G$44)</f>
        <v>0.49614922413292639</v>
      </c>
    </row>
    <row r="42" spans="2:8" s="14" customFormat="1" ht="20.100000000000001" customHeight="1" x14ac:dyDescent="0.15">
      <c r="B42" s="213"/>
      <c r="C42" s="208" t="s">
        <v>97</v>
      </c>
      <c r="D42" s="209"/>
      <c r="E42" s="167">
        <v>2706</v>
      </c>
      <c r="F42" s="168">
        <f t="shared" ref="F42:F44" si="6">E42/SUM(E$41:E$44)</f>
        <v>0.39053254437869822</v>
      </c>
      <c r="G42" s="169">
        <v>811195.67999999982</v>
      </c>
      <c r="H42" s="170">
        <f t="shared" ref="H42:H44" si="7">G42/SUM(G$41:G$44)</f>
        <v>0.40268272912028408</v>
      </c>
    </row>
    <row r="43" spans="2:8" s="14" customFormat="1" ht="20.100000000000001" customHeight="1" x14ac:dyDescent="0.15">
      <c r="B43" s="214"/>
      <c r="C43" s="208" t="s">
        <v>150</v>
      </c>
      <c r="D43" s="209"/>
      <c r="E43" s="183">
        <v>48</v>
      </c>
      <c r="F43" s="168">
        <f t="shared" si="6"/>
        <v>6.9274065521720309E-3</v>
      </c>
      <c r="G43" s="169">
        <v>20388.3</v>
      </c>
      <c r="H43" s="170">
        <f t="shared" si="7"/>
        <v>1.0120882653274349E-2</v>
      </c>
    </row>
    <row r="44" spans="2:8" s="14" customFormat="1" ht="20.100000000000001" customHeight="1" x14ac:dyDescent="0.15">
      <c r="B44" s="215"/>
      <c r="C44" s="218" t="s">
        <v>98</v>
      </c>
      <c r="D44" s="219"/>
      <c r="E44" s="171">
        <v>497</v>
      </c>
      <c r="F44" s="172">
        <f t="shared" si="6"/>
        <v>7.17275220089479E-2</v>
      </c>
      <c r="G44" s="173">
        <v>183412.54999999993</v>
      </c>
      <c r="H44" s="174">
        <f t="shared" si="7"/>
        <v>9.1047164093515084E-2</v>
      </c>
    </row>
    <row r="45" spans="2:8" s="14" customFormat="1" ht="20.100000000000001" customHeight="1" x14ac:dyDescent="0.15">
      <c r="B45" s="205" t="s">
        <v>113</v>
      </c>
      <c r="C45" s="206"/>
      <c r="D45" s="207"/>
      <c r="E45" s="144">
        <f>SUM(E5:E44)</f>
        <v>49877</v>
      </c>
      <c r="F45" s="179">
        <f>E45/E$45</f>
        <v>1</v>
      </c>
      <c r="G45" s="180">
        <f>SUM(G5:G44)</f>
        <v>4928797.7300000004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44" t="s">
        <v>58</v>
      </c>
      <c r="C3" s="245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42" t="s">
        <v>27</v>
      </c>
      <c r="C4" s="243"/>
      <c r="D4" s="62">
        <v>3143</v>
      </c>
      <c r="E4" s="67">
        <v>56813.939999999988</v>
      </c>
      <c r="F4" s="67">
        <f>E4*1000/D4</f>
        <v>18076.34107540566</v>
      </c>
      <c r="G4" s="67">
        <v>50030</v>
      </c>
      <c r="H4" s="63">
        <f>F4/G4</f>
        <v>0.36131003548682111</v>
      </c>
      <c r="K4" s="14">
        <f>D4*G4</f>
        <v>157244290</v>
      </c>
      <c r="L4" s="14" t="s">
        <v>27</v>
      </c>
      <c r="M4" s="24">
        <f>G4-F4</f>
        <v>31953.65892459434</v>
      </c>
    </row>
    <row r="5" spans="1:13" s="14" customFormat="1" ht="20.100000000000001" customHeight="1" x14ac:dyDescent="0.15">
      <c r="B5" s="238" t="s">
        <v>28</v>
      </c>
      <c r="C5" s="239"/>
      <c r="D5" s="64">
        <v>3120</v>
      </c>
      <c r="E5" s="68">
        <v>90069.660000000018</v>
      </c>
      <c r="F5" s="68">
        <f t="shared" ref="F5:F13" si="0">E5*1000/D5</f>
        <v>28868.480769230773</v>
      </c>
      <c r="G5" s="68">
        <v>104730</v>
      </c>
      <c r="H5" s="65">
        <f t="shared" ref="H5:H10" si="1">F5/G5</f>
        <v>0.27564671793402817</v>
      </c>
      <c r="K5" s="14">
        <f t="shared" ref="K5:K10" si="2">D5*G5</f>
        <v>326757600</v>
      </c>
      <c r="L5" s="14" t="s">
        <v>28</v>
      </c>
      <c r="M5" s="24">
        <f t="shared" ref="M5:M10" si="3">G5-F5</f>
        <v>75861.51923076922</v>
      </c>
    </row>
    <row r="6" spans="1:13" s="14" customFormat="1" ht="20.100000000000001" customHeight="1" x14ac:dyDescent="0.15">
      <c r="B6" s="238" t="s">
        <v>29</v>
      </c>
      <c r="C6" s="239"/>
      <c r="D6" s="64">
        <v>6177</v>
      </c>
      <c r="E6" s="68">
        <v>556831.33000000007</v>
      </c>
      <c r="F6" s="68">
        <f t="shared" si="0"/>
        <v>90145.917111866627</v>
      </c>
      <c r="G6" s="68">
        <v>166920</v>
      </c>
      <c r="H6" s="65">
        <f t="shared" si="1"/>
        <v>0.54005461964933277</v>
      </c>
      <c r="K6" s="14">
        <f t="shared" si="2"/>
        <v>1031064840</v>
      </c>
      <c r="L6" s="14" t="s">
        <v>29</v>
      </c>
      <c r="M6" s="24">
        <f t="shared" si="3"/>
        <v>76774.082888133373</v>
      </c>
    </row>
    <row r="7" spans="1:13" s="14" customFormat="1" ht="20.100000000000001" customHeight="1" x14ac:dyDescent="0.15">
      <c r="B7" s="238" t="s">
        <v>30</v>
      </c>
      <c r="C7" s="239"/>
      <c r="D7" s="64">
        <v>3674</v>
      </c>
      <c r="E7" s="68">
        <v>416591.53</v>
      </c>
      <c r="F7" s="68">
        <f t="shared" si="0"/>
        <v>113389.09363091998</v>
      </c>
      <c r="G7" s="68">
        <v>196160</v>
      </c>
      <c r="H7" s="65">
        <f t="shared" si="1"/>
        <v>0.57804391125061161</v>
      </c>
      <c r="K7" s="14">
        <f t="shared" si="2"/>
        <v>720691840</v>
      </c>
      <c r="L7" s="14" t="s">
        <v>30</v>
      </c>
      <c r="M7" s="24">
        <f t="shared" si="3"/>
        <v>82770.906369080025</v>
      </c>
    </row>
    <row r="8" spans="1:13" s="14" customFormat="1" ht="20.100000000000001" customHeight="1" x14ac:dyDescent="0.15">
      <c r="B8" s="238" t="s">
        <v>31</v>
      </c>
      <c r="C8" s="239"/>
      <c r="D8" s="64">
        <v>2238</v>
      </c>
      <c r="E8" s="68">
        <v>330281.3600000001</v>
      </c>
      <c r="F8" s="68">
        <f t="shared" si="0"/>
        <v>147578.8025022342</v>
      </c>
      <c r="G8" s="68">
        <v>269310</v>
      </c>
      <c r="H8" s="65">
        <f t="shared" si="1"/>
        <v>0.54798857265691658</v>
      </c>
      <c r="K8" s="14">
        <f t="shared" si="2"/>
        <v>602715780</v>
      </c>
      <c r="L8" s="14" t="s">
        <v>31</v>
      </c>
      <c r="M8" s="24">
        <f t="shared" si="3"/>
        <v>121731.1974977658</v>
      </c>
    </row>
    <row r="9" spans="1:13" s="14" customFormat="1" ht="20.100000000000001" customHeight="1" x14ac:dyDescent="0.15">
      <c r="B9" s="238" t="s">
        <v>32</v>
      </c>
      <c r="C9" s="239"/>
      <c r="D9" s="64">
        <v>2048</v>
      </c>
      <c r="E9" s="68">
        <v>365921.9</v>
      </c>
      <c r="F9" s="68">
        <f t="shared" si="0"/>
        <v>178672.802734375</v>
      </c>
      <c r="G9" s="68">
        <v>308060</v>
      </c>
      <c r="H9" s="65">
        <f t="shared" si="1"/>
        <v>0.57999351663434073</v>
      </c>
      <c r="K9" s="14">
        <f t="shared" si="2"/>
        <v>630906880</v>
      </c>
      <c r="L9" s="14" t="s">
        <v>32</v>
      </c>
      <c r="M9" s="24">
        <f t="shared" si="3"/>
        <v>129387.197265625</v>
      </c>
    </row>
    <row r="10" spans="1:13" s="14" customFormat="1" ht="20.100000000000001" customHeight="1" x14ac:dyDescent="0.15">
      <c r="B10" s="240" t="s">
        <v>33</v>
      </c>
      <c r="C10" s="241"/>
      <c r="D10" s="72">
        <v>1010</v>
      </c>
      <c r="E10" s="73">
        <v>201091.14999999997</v>
      </c>
      <c r="F10" s="73">
        <f t="shared" si="0"/>
        <v>199100.14851485146</v>
      </c>
      <c r="G10" s="73">
        <v>360650</v>
      </c>
      <c r="H10" s="75">
        <f t="shared" si="1"/>
        <v>0.55205919455109231</v>
      </c>
      <c r="K10" s="14">
        <f t="shared" si="2"/>
        <v>364256500</v>
      </c>
      <c r="L10" s="14" t="s">
        <v>33</v>
      </c>
      <c r="M10" s="24">
        <f t="shared" si="3"/>
        <v>161549.85148514854</v>
      </c>
    </row>
    <row r="11" spans="1:13" s="14" customFormat="1" ht="20.100000000000001" customHeight="1" x14ac:dyDescent="0.15">
      <c r="B11" s="242" t="s">
        <v>65</v>
      </c>
      <c r="C11" s="243"/>
      <c r="D11" s="62">
        <f>SUM(D4:D5)</f>
        <v>6263</v>
      </c>
      <c r="E11" s="67">
        <f>SUM(E4:E5)</f>
        <v>146883.6</v>
      </c>
      <c r="F11" s="67">
        <f t="shared" si="0"/>
        <v>23452.59460322529</v>
      </c>
      <c r="G11" s="82"/>
      <c r="H11" s="63">
        <f>SUM(E4:E5)*1000/SUM(K4:K5)</f>
        <v>0.30347732733027138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15147</v>
      </c>
      <c r="E12" s="78">
        <f>SUM(E6:E10)</f>
        <v>1870717.27</v>
      </c>
      <c r="F12" s="69">
        <f t="shared" si="0"/>
        <v>123504.14405492837</v>
      </c>
      <c r="G12" s="83"/>
      <c r="H12" s="70">
        <f>SUM(E6:E10)*1000/SUM(K6:K10)</f>
        <v>0.55848377535869687</v>
      </c>
    </row>
    <row r="13" spans="1:13" s="14" customFormat="1" ht="20.100000000000001" customHeight="1" x14ac:dyDescent="0.15">
      <c r="B13" s="244" t="s">
        <v>66</v>
      </c>
      <c r="C13" s="245"/>
      <c r="D13" s="71">
        <f>SUM(D11:D12)</f>
        <v>21410</v>
      </c>
      <c r="E13" s="79">
        <f>SUM(E11:E12)</f>
        <v>2017600.87</v>
      </c>
      <c r="F13" s="74">
        <f t="shared" si="0"/>
        <v>94236.378794955628</v>
      </c>
      <c r="G13" s="77"/>
      <c r="H13" s="76">
        <f>SUM(E4:E10)*1000/SUM(K4:K10)</f>
        <v>0.52628887028404747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12月状況（表紙）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'12月状況（表紙）'!Print_Area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IJI05</cp:lastModifiedBy>
  <cp:lastPrinted>2018-11-09T01:45:55Z</cp:lastPrinted>
  <dcterms:created xsi:type="dcterms:W3CDTF">2003-07-11T02:30:35Z</dcterms:created>
  <dcterms:modified xsi:type="dcterms:W3CDTF">2019-08-30T07:50:17Z</dcterms:modified>
</cp:coreProperties>
</file>