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9年01月報告書\"/>
    </mc:Choice>
  </mc:AlternateContent>
  <bookViews>
    <workbookView xWindow="-915" yWindow="5130" windowWidth="15480" windowHeight="6480"/>
  </bookViews>
  <sheets>
    <sheet name="01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'01月状況（表紙）'!$A$1:$L$45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<sst xmlns="http://schemas.openxmlformats.org/spreadsheetml/2006/main" count="208" uniqueCount="154">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</sst>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60283</c:v>
                </c:pt>
                <c:pt idx="1">
                  <c:v>29154</c:v>
                </c:pt>
                <c:pt idx="2">
                  <c:v>15480</c:v>
                </c:pt>
                <c:pt idx="3">
                  <c:v>10169</c:v>
                </c:pt>
                <c:pt idx="4">
                  <c:v>14127</c:v>
                </c:pt>
                <c:pt idx="5">
                  <c:v>32176</c:v>
                </c:pt>
                <c:pt idx="6">
                  <c:v>41673</c:v>
                </c:pt>
                <c:pt idx="7">
                  <c:v>17760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23984</c:v>
                </c:pt>
                <c:pt idx="1">
                  <c:v>15038</c:v>
                </c:pt>
                <c:pt idx="2">
                  <c:v>9332</c:v>
                </c:pt>
                <c:pt idx="3">
                  <c:v>4974</c:v>
                </c:pt>
                <c:pt idx="4">
                  <c:v>6898</c:v>
                </c:pt>
                <c:pt idx="5">
                  <c:v>15159</c:v>
                </c:pt>
                <c:pt idx="6">
                  <c:v>24518</c:v>
                </c:pt>
                <c:pt idx="7">
                  <c:v>9638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19919</c:v>
                </c:pt>
                <c:pt idx="1">
                  <c:v>15193</c:v>
                </c:pt>
                <c:pt idx="2">
                  <c:v>9412</c:v>
                </c:pt>
                <c:pt idx="3">
                  <c:v>4636</c:v>
                </c:pt>
                <c:pt idx="4">
                  <c:v>7325</c:v>
                </c:pt>
                <c:pt idx="5">
                  <c:v>15972</c:v>
                </c:pt>
                <c:pt idx="6">
                  <c:v>24737</c:v>
                </c:pt>
                <c:pt idx="7">
                  <c:v>10786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4268336"/>
        <c:axId val="444268728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0.23622941204956713</c:v>
                </c:pt>
                <c:pt idx="1">
                  <c:v>0.32247087937876007</c:v>
                </c:pt>
                <c:pt idx="2">
                  <c:v>0.36020523858024101</c:v>
                </c:pt>
                <c:pt idx="3">
                  <c:v>0.30116894919928544</c:v>
                </c:pt>
                <c:pt idx="4">
                  <c:v>0.31284092908674993</c:v>
                </c:pt>
                <c:pt idx="5">
                  <c:v>0.30967799695604165</c:v>
                </c:pt>
                <c:pt idx="6">
                  <c:v>0.3512969923471389</c:v>
                </c:pt>
                <c:pt idx="7">
                  <c:v>0.34709311217986849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264808"/>
        <c:axId val="444266768"/>
      </c:lineChart>
      <c:catAx>
        <c:axId val="444268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44268728"/>
        <c:crosses val="autoZero"/>
        <c:auto val="1"/>
        <c:lblAlgn val="ctr"/>
        <c:lblOffset val="100"/>
        <c:noMultiLvlLbl val="0"/>
      </c:catAx>
      <c:valAx>
        <c:axId val="44426872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444268336"/>
        <c:crosses val="autoZero"/>
        <c:crossBetween val="between"/>
      </c:valAx>
      <c:valAx>
        <c:axId val="44426676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44264808"/>
        <c:crosses val="max"/>
        <c:crossBetween val="between"/>
      </c:valAx>
      <c:catAx>
        <c:axId val="444264808"/>
        <c:scaling>
          <c:orientation val="minMax"/>
        </c:scaling>
        <c:delete val="1"/>
        <c:axPos val="b"/>
        <c:majorTickMark val="out"/>
        <c:minorTickMark val="none"/>
        <c:tickLblPos val="nextTo"/>
        <c:crossAx val="44426676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3660</c:v>
                </c:pt>
                <c:pt idx="1">
                  <c:v>2703</c:v>
                </c:pt>
                <c:pt idx="2">
                  <c:v>46</c:v>
                </c:pt>
                <c:pt idx="3">
                  <c:v>491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988620.71000000008</c:v>
                </c:pt>
                <c:pt idx="1">
                  <c:v>810911.97999999975</c:v>
                </c:pt>
                <c:pt idx="2">
                  <c:v>19967.499999999996</c:v>
                </c:pt>
                <c:pt idx="3">
                  <c:v>182951.88999999998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19108.140000000003</c:v>
                </c:pt>
                <c:pt idx="1">
                  <c:v>428.96</c:v>
                </c:pt>
                <c:pt idx="2">
                  <c:v>23619.509999999995</c:v>
                </c:pt>
                <c:pt idx="3">
                  <c:v>446.94</c:v>
                </c:pt>
                <c:pt idx="4">
                  <c:v>121337.86000000002</c:v>
                </c:pt>
                <c:pt idx="5">
                  <c:v>8934.77</c:v>
                </c:pt>
                <c:pt idx="6">
                  <c:v>534749.37</c:v>
                </c:pt>
                <c:pt idx="7">
                  <c:v>6742.7199999999993</c:v>
                </c:pt>
                <c:pt idx="8">
                  <c:v>5386.24</c:v>
                </c:pt>
                <c:pt idx="9">
                  <c:v>23097.410000000003</c:v>
                </c:pt>
                <c:pt idx="10">
                  <c:v>5725.35</c:v>
                </c:pt>
                <c:pt idx="11">
                  <c:v>134056.49000000002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269120"/>
        <c:axId val="44544684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139</c:v>
                </c:pt>
                <c:pt idx="1">
                  <c:v>3</c:v>
                </c:pt>
                <c:pt idx="2">
                  <c:v>174</c:v>
                </c:pt>
                <c:pt idx="3">
                  <c:v>10</c:v>
                </c:pt>
                <c:pt idx="4">
                  <c:v>578</c:v>
                </c:pt>
                <c:pt idx="5">
                  <c:v>135</c:v>
                </c:pt>
                <c:pt idx="6">
                  <c:v>1934</c:v>
                </c:pt>
                <c:pt idx="7">
                  <c:v>29</c:v>
                </c:pt>
                <c:pt idx="8">
                  <c:v>25</c:v>
                </c:pt>
                <c:pt idx="9">
                  <c:v>82</c:v>
                </c:pt>
                <c:pt idx="10">
                  <c:v>23</c:v>
                </c:pt>
                <c:pt idx="11">
                  <c:v>1275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7232"/>
        <c:axId val="445443312"/>
      </c:lineChart>
      <c:catAx>
        <c:axId val="44544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45443312"/>
        <c:crosses val="autoZero"/>
        <c:auto val="1"/>
        <c:lblAlgn val="ctr"/>
        <c:lblOffset val="100"/>
        <c:noMultiLvlLbl val="0"/>
      </c:catAx>
      <c:valAx>
        <c:axId val="44544331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45447232"/>
        <c:crosses val="autoZero"/>
        <c:crossBetween val="between"/>
      </c:valAx>
      <c:valAx>
        <c:axId val="44544684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44269120"/>
        <c:crosses val="max"/>
        <c:crossBetween val="between"/>
      </c:valAx>
      <c:catAx>
        <c:axId val="444269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54468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17841.566496163683</c:v>
                </c:pt>
                <c:pt idx="1">
                  <c:v>28735.998074454434</c:v>
                </c:pt>
                <c:pt idx="2">
                  <c:v>85745.199738048454</c:v>
                </c:pt>
                <c:pt idx="3">
                  <c:v>110643.43370165747</c:v>
                </c:pt>
                <c:pt idx="4">
                  <c:v>142388.64064602958</c:v>
                </c:pt>
                <c:pt idx="5">
                  <c:v>171942.97512437811</c:v>
                </c:pt>
                <c:pt idx="6">
                  <c:v>194704.47342026079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902848"/>
        <c:axId val="444267552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3128</c:v>
                </c:pt>
                <c:pt idx="1">
                  <c:v>3116</c:v>
                </c:pt>
                <c:pt idx="2">
                  <c:v>6108</c:v>
                </c:pt>
                <c:pt idx="3">
                  <c:v>3620</c:v>
                </c:pt>
                <c:pt idx="4">
                  <c:v>2229</c:v>
                </c:pt>
                <c:pt idx="5">
                  <c:v>2010</c:v>
                </c:pt>
                <c:pt idx="6">
                  <c:v>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269512"/>
        <c:axId val="444267160"/>
      </c:lineChart>
      <c:catAx>
        <c:axId val="444269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4267160"/>
        <c:crosses val="autoZero"/>
        <c:auto val="1"/>
        <c:lblAlgn val="ctr"/>
        <c:lblOffset val="100"/>
        <c:noMultiLvlLbl val="0"/>
      </c:catAx>
      <c:valAx>
        <c:axId val="44426716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44269512"/>
        <c:crosses val="autoZero"/>
        <c:crossBetween val="between"/>
      </c:valAx>
      <c:valAx>
        <c:axId val="44426755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445902848"/>
        <c:crosses val="max"/>
        <c:crossBetween val="between"/>
      </c:valAx>
      <c:catAx>
        <c:axId val="44590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426755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904416"/>
        <c:axId val="445898536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17841.566496163683</c:v>
                </c:pt>
                <c:pt idx="1">
                  <c:v>28735.998074454434</c:v>
                </c:pt>
                <c:pt idx="2">
                  <c:v>85745.199738048454</c:v>
                </c:pt>
                <c:pt idx="3">
                  <c:v>110643.43370165747</c:v>
                </c:pt>
                <c:pt idx="4">
                  <c:v>142388.64064602958</c:v>
                </c:pt>
                <c:pt idx="5">
                  <c:v>171942.97512437811</c:v>
                </c:pt>
                <c:pt idx="6">
                  <c:v>194704.47342026079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902064"/>
        <c:axId val="445903240"/>
      </c:barChart>
      <c:catAx>
        <c:axId val="44590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5898536"/>
        <c:crosses val="autoZero"/>
        <c:auto val="1"/>
        <c:lblAlgn val="ctr"/>
        <c:lblOffset val="100"/>
        <c:noMultiLvlLbl val="0"/>
      </c:catAx>
      <c:valAx>
        <c:axId val="4458985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45904416"/>
        <c:crosses val="autoZero"/>
        <c:crossBetween val="between"/>
      </c:valAx>
      <c:valAx>
        <c:axId val="44590324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45902064"/>
        <c:crosses val="max"/>
        <c:crossBetween val="between"/>
      </c:valAx>
      <c:catAx>
        <c:axId val="445902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590324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7728</c:v>
                </c:pt>
                <c:pt idx="1">
                  <c:v>5281</c:v>
                </c:pt>
                <c:pt idx="2">
                  <c:v>8583</c:v>
                </c:pt>
                <c:pt idx="3">
                  <c:v>5170</c:v>
                </c:pt>
                <c:pt idx="4">
                  <c:v>4267</c:v>
                </c:pt>
                <c:pt idx="5">
                  <c:v>5221</c:v>
                </c:pt>
                <c:pt idx="6">
                  <c:v>3141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1011</c:v>
                </c:pt>
                <c:pt idx="1">
                  <c:v>798</c:v>
                </c:pt>
                <c:pt idx="2">
                  <c:v>811</c:v>
                </c:pt>
                <c:pt idx="3">
                  <c:v>616</c:v>
                </c:pt>
                <c:pt idx="4">
                  <c:v>491</c:v>
                </c:pt>
                <c:pt idx="5">
                  <c:v>514</c:v>
                </c:pt>
                <c:pt idx="6">
                  <c:v>340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3329</c:v>
                </c:pt>
                <c:pt idx="1">
                  <c:v>2469</c:v>
                </c:pt>
                <c:pt idx="2">
                  <c:v>4679</c:v>
                </c:pt>
                <c:pt idx="3">
                  <c:v>2902</c:v>
                </c:pt>
                <c:pt idx="4">
                  <c:v>2559</c:v>
                </c:pt>
                <c:pt idx="5">
                  <c:v>3330</c:v>
                </c:pt>
                <c:pt idx="6">
                  <c:v>1948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1349</c:v>
                </c:pt>
                <c:pt idx="1">
                  <c:v>1193</c:v>
                </c:pt>
                <c:pt idx="2">
                  <c:v>864</c:v>
                </c:pt>
                <c:pt idx="3">
                  <c:v>279</c:v>
                </c:pt>
                <c:pt idx="4">
                  <c:v>388</c:v>
                </c:pt>
                <c:pt idx="5">
                  <c:v>790</c:v>
                </c:pt>
                <c:pt idx="6">
                  <c:v>2330</c:v>
                </c:pt>
                <c:pt idx="7">
                  <c:v>535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833</c:v>
                </c:pt>
                <c:pt idx="1">
                  <c:v>934</c:v>
                </c:pt>
                <c:pt idx="2">
                  <c:v>470</c:v>
                </c:pt>
                <c:pt idx="3">
                  <c:v>159</c:v>
                </c:pt>
                <c:pt idx="4">
                  <c:v>263</c:v>
                </c:pt>
                <c:pt idx="5">
                  <c:v>654</c:v>
                </c:pt>
                <c:pt idx="6">
                  <c:v>1574</c:v>
                </c:pt>
                <c:pt idx="7">
                  <c:v>394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1165</c:v>
                </c:pt>
                <c:pt idx="1">
                  <c:v>1187</c:v>
                </c:pt>
                <c:pt idx="2">
                  <c:v>849</c:v>
                </c:pt>
                <c:pt idx="3">
                  <c:v>371</c:v>
                </c:pt>
                <c:pt idx="4">
                  <c:v>528</c:v>
                </c:pt>
                <c:pt idx="5">
                  <c:v>1386</c:v>
                </c:pt>
                <c:pt idx="6">
                  <c:v>2300</c:v>
                </c:pt>
                <c:pt idx="7">
                  <c:v>797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805</c:v>
                </c:pt>
                <c:pt idx="1">
                  <c:v>664</c:v>
                </c:pt>
                <c:pt idx="2">
                  <c:v>543</c:v>
                </c:pt>
                <c:pt idx="3">
                  <c:v>166</c:v>
                </c:pt>
                <c:pt idx="4">
                  <c:v>341</c:v>
                </c:pt>
                <c:pt idx="5">
                  <c:v>684</c:v>
                </c:pt>
                <c:pt idx="6">
                  <c:v>1551</c:v>
                </c:pt>
                <c:pt idx="7">
                  <c:v>416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637</c:v>
                </c:pt>
                <c:pt idx="1">
                  <c:v>565</c:v>
                </c:pt>
                <c:pt idx="2">
                  <c:v>428</c:v>
                </c:pt>
                <c:pt idx="3">
                  <c:v>175</c:v>
                </c:pt>
                <c:pt idx="4">
                  <c:v>266</c:v>
                </c:pt>
                <c:pt idx="5">
                  <c:v>650</c:v>
                </c:pt>
                <c:pt idx="6">
                  <c:v>1220</c:v>
                </c:pt>
                <c:pt idx="7">
                  <c:v>326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867</c:v>
                </c:pt>
                <c:pt idx="1">
                  <c:v>651</c:v>
                </c:pt>
                <c:pt idx="2">
                  <c:v>504</c:v>
                </c:pt>
                <c:pt idx="3">
                  <c:v>206</c:v>
                </c:pt>
                <c:pt idx="4">
                  <c:v>375</c:v>
                </c:pt>
                <c:pt idx="5">
                  <c:v>711</c:v>
                </c:pt>
                <c:pt idx="6">
                  <c:v>1380</c:v>
                </c:pt>
                <c:pt idx="7">
                  <c:v>527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546</c:v>
                </c:pt>
                <c:pt idx="1">
                  <c:v>418</c:v>
                </c:pt>
                <c:pt idx="2">
                  <c:v>289</c:v>
                </c:pt>
                <c:pt idx="3">
                  <c:v>146</c:v>
                </c:pt>
                <c:pt idx="4">
                  <c:v>190</c:v>
                </c:pt>
                <c:pt idx="5">
                  <c:v>395</c:v>
                </c:pt>
                <c:pt idx="6">
                  <c:v>810</c:v>
                </c:pt>
                <c:pt idx="7">
                  <c:v>347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271864"/>
        <c:axId val="444269904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0.14126597271257091</c:v>
                </c:pt>
                <c:pt idx="1">
                  <c:v>0.18563725976646489</c:v>
                </c:pt>
                <c:pt idx="2">
                  <c:v>0.21057405036278276</c:v>
                </c:pt>
                <c:pt idx="3">
                  <c:v>0.1562955254942768</c:v>
                </c:pt>
                <c:pt idx="4">
                  <c:v>0.16529564789425577</c:v>
                </c:pt>
                <c:pt idx="5">
                  <c:v>0.16928463589348239</c:v>
                </c:pt>
                <c:pt idx="6">
                  <c:v>0.22667749467059181</c:v>
                </c:pt>
                <c:pt idx="7">
                  <c:v>0.16363102232667451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265984"/>
        <c:axId val="444271472"/>
      </c:lineChart>
      <c:catAx>
        <c:axId val="444271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44269904"/>
        <c:crosses val="autoZero"/>
        <c:auto val="1"/>
        <c:lblAlgn val="ctr"/>
        <c:lblOffset val="100"/>
        <c:noMultiLvlLbl val="0"/>
      </c:catAx>
      <c:valAx>
        <c:axId val="4442699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44271864"/>
        <c:crosses val="autoZero"/>
        <c:crossBetween val="between"/>
      </c:valAx>
      <c:valAx>
        <c:axId val="44427147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44265984"/>
        <c:crosses val="max"/>
        <c:crossBetween val="between"/>
      </c:valAx>
      <c:catAx>
        <c:axId val="444265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42714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0.61639266142482729</c:v>
                </c:pt>
                <c:pt idx="1">
                  <c:v>0.61867000556483032</c:v>
                </c:pt>
                <c:pt idx="2">
                  <c:v>0.5791967044284243</c:v>
                </c:pt>
                <c:pt idx="3">
                  <c:v>0.60222222222222221</c:v>
                </c:pt>
                <c:pt idx="4">
                  <c:v>0.61759729272419628</c:v>
                </c:pt>
                <c:pt idx="5">
                  <c:v>0.62774816788807464</c:v>
                </c:pt>
                <c:pt idx="6">
                  <c:v>0.6262925735772652</c:v>
                </c:pt>
                <c:pt idx="7">
                  <c:v>0.58483080513418906</c:v>
                </c:pt>
                <c:pt idx="8">
                  <c:v>0.61403366457108088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0.18608529902311174</c:v>
                </c:pt>
                <c:pt idx="1">
                  <c:v>0.18670005564830272</c:v>
                </c:pt>
                <c:pt idx="2">
                  <c:v>0.18063851699279093</c:v>
                </c:pt>
                <c:pt idx="3">
                  <c:v>0.16277777777777777</c:v>
                </c:pt>
                <c:pt idx="4">
                  <c:v>0.14145516074450085</c:v>
                </c:pt>
                <c:pt idx="5">
                  <c:v>0.1055962691538974</c:v>
                </c:pt>
                <c:pt idx="6">
                  <c:v>0.14021259671704389</c:v>
                </c:pt>
                <c:pt idx="7">
                  <c:v>0.15402567094515754</c:v>
                </c:pt>
                <c:pt idx="8">
                  <c:v>0.15666193469884404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6.7190850607576846E-2</c:v>
                </c:pt>
                <c:pt idx="1">
                  <c:v>6.8586533110740117E-2</c:v>
                </c:pt>
                <c:pt idx="2">
                  <c:v>0.10566426364572605</c:v>
                </c:pt>
                <c:pt idx="3">
                  <c:v>4.4444444444444446E-2</c:v>
                </c:pt>
                <c:pt idx="4">
                  <c:v>0.10862944162436548</c:v>
                </c:pt>
                <c:pt idx="5">
                  <c:v>0.10209860093271153</c:v>
                </c:pt>
                <c:pt idx="6">
                  <c:v>0.10940776628823487</c:v>
                </c:pt>
                <c:pt idx="7">
                  <c:v>7.2345390898483075E-2</c:v>
                </c:pt>
                <c:pt idx="8">
                  <c:v>8.937335226120463E-2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0.13033118894448414</c:v>
                </c:pt>
                <c:pt idx="1">
                  <c:v>0.12604340567612687</c:v>
                </c:pt>
                <c:pt idx="2">
                  <c:v>0.1345005149330587</c:v>
                </c:pt>
                <c:pt idx="3">
                  <c:v>0.19055555555555556</c:v>
                </c:pt>
                <c:pt idx="4">
                  <c:v>0.13231810490693741</c:v>
                </c:pt>
                <c:pt idx="5">
                  <c:v>0.16455696202531644</c:v>
                </c:pt>
                <c:pt idx="6">
                  <c:v>0.12408706341745607</c:v>
                </c:pt>
                <c:pt idx="7">
                  <c:v>0.18879813302217036</c:v>
                </c:pt>
                <c:pt idx="8">
                  <c:v>0.13993104846887042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270296"/>
        <c:axId val="445441352"/>
      </c:barChart>
      <c:catAx>
        <c:axId val="444270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45441352"/>
        <c:crosses val="autoZero"/>
        <c:auto val="1"/>
        <c:lblAlgn val="ctr"/>
        <c:lblOffset val="100"/>
        <c:noMultiLvlLbl val="0"/>
      </c:catAx>
      <c:valAx>
        <c:axId val="44544135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4427029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0.35695526760924473</c:v>
                </c:pt>
                <c:pt idx="1">
                  <c:v>0.40692283575428523</c:v>
                </c:pt>
                <c:pt idx="2">
                  <c:v>0.3451852758632955</c:v>
                </c:pt>
                <c:pt idx="3">
                  <c:v>0.34988418304922431</c:v>
                </c:pt>
                <c:pt idx="4">
                  <c:v>0.38591405879184715</c:v>
                </c:pt>
                <c:pt idx="5">
                  <c:v>0.35019782308773517</c:v>
                </c:pt>
                <c:pt idx="6">
                  <c:v>0.38551705889292703</c:v>
                </c:pt>
                <c:pt idx="7">
                  <c:v>0.35057821506406595</c:v>
                </c:pt>
                <c:pt idx="8">
                  <c:v>0.37012047498538975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3.962902667883237E-2</c:v>
                </c:pt>
                <c:pt idx="1">
                  <c:v>3.9166830176475091E-2</c:v>
                </c:pt>
                <c:pt idx="2">
                  <c:v>3.1881858347907466E-2</c:v>
                </c:pt>
                <c:pt idx="3">
                  <c:v>2.8029245130905708E-2</c:v>
                </c:pt>
                <c:pt idx="4">
                  <c:v>2.8750371377320054E-2</c:v>
                </c:pt>
                <c:pt idx="5">
                  <c:v>2.0682518162643118E-2</c:v>
                </c:pt>
                <c:pt idx="6">
                  <c:v>2.608768737478679E-2</c:v>
                </c:pt>
                <c:pt idx="7">
                  <c:v>2.7695282487961239E-2</c:v>
                </c:pt>
                <c:pt idx="8">
                  <c:v>3.0211575758822919E-2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0.14806912268003611</c:v>
                </c:pt>
                <c:pt idx="1">
                  <c:v>0.14761020229843508</c:v>
                </c:pt>
                <c:pt idx="2">
                  <c:v>0.22418503176493695</c:v>
                </c:pt>
                <c:pt idx="3">
                  <c:v>8.6157617614434787E-2</c:v>
                </c:pt>
                <c:pt idx="4">
                  <c:v>0.20464226022604756</c:v>
                </c:pt>
                <c:pt idx="5">
                  <c:v>0.20049580615534171</c:v>
                </c:pt>
                <c:pt idx="6">
                  <c:v>0.22888640236248028</c:v>
                </c:pt>
                <c:pt idx="7">
                  <c:v>0.12218858231364733</c:v>
                </c:pt>
                <c:pt idx="8">
                  <c:v>0.18360051437429886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0.4553465830318868</c:v>
                </c:pt>
                <c:pt idx="1">
                  <c:v>0.40630013177080454</c:v>
                </c:pt>
                <c:pt idx="2">
                  <c:v>0.39874783402386016</c:v>
                </c:pt>
                <c:pt idx="3">
                  <c:v>0.53592895420543518</c:v>
                </c:pt>
                <c:pt idx="4">
                  <c:v>0.38069330960478531</c:v>
                </c:pt>
                <c:pt idx="5">
                  <c:v>0.42862385259427999</c:v>
                </c:pt>
                <c:pt idx="6">
                  <c:v>0.35950885136980598</c:v>
                </c:pt>
                <c:pt idx="7">
                  <c:v>0.49953792013432546</c:v>
                </c:pt>
                <c:pt idx="8">
                  <c:v>0.41606743488148845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444488"/>
        <c:axId val="445443704"/>
      </c:barChart>
      <c:catAx>
        <c:axId val="445444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45443704"/>
        <c:crosses val="autoZero"/>
        <c:auto val="1"/>
        <c:lblAlgn val="ctr"/>
        <c:lblOffset val="100"/>
        <c:noMultiLvlLbl val="0"/>
      </c:catAx>
      <c:valAx>
        <c:axId val="44544370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4544448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263071.70000000007</c:v>
                </c:pt>
                <c:pt idx="1">
                  <c:v>14278.679999999998</c:v>
                </c:pt>
                <c:pt idx="2">
                  <c:v>74790.079999999987</c:v>
                </c:pt>
                <c:pt idx="3">
                  <c:v>12384.33</c:v>
                </c:pt>
                <c:pt idx="4">
                  <c:v>43986.010000000017</c:v>
                </c:pt>
                <c:pt idx="5">
                  <c:v>635612.58000000007</c:v>
                </c:pt>
                <c:pt idx="6">
                  <c:v>259906.71999999994</c:v>
                </c:pt>
                <c:pt idx="7">
                  <c:v>136679.28</c:v>
                </c:pt>
                <c:pt idx="8">
                  <c:v>18823.789999999997</c:v>
                </c:pt>
                <c:pt idx="9">
                  <c:v>370.7</c:v>
                </c:pt>
                <c:pt idx="10">
                  <c:v>104656.03999999998</c:v>
                </c:pt>
                <c:pt idx="11">
                  <c:v>216758.33999999997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445664"/>
        <c:axId val="44544409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4756</c:v>
                </c:pt>
                <c:pt idx="1">
                  <c:v>209</c:v>
                </c:pt>
                <c:pt idx="2">
                  <c:v>1597</c:v>
                </c:pt>
                <c:pt idx="3">
                  <c:v>307</c:v>
                </c:pt>
                <c:pt idx="4">
                  <c:v>3313</c:v>
                </c:pt>
                <c:pt idx="5">
                  <c:v>6310</c:v>
                </c:pt>
                <c:pt idx="6">
                  <c:v>3184</c:v>
                </c:pt>
                <c:pt idx="7">
                  <c:v>1237</c:v>
                </c:pt>
                <c:pt idx="8">
                  <c:v>251</c:v>
                </c:pt>
                <c:pt idx="9">
                  <c:v>2</c:v>
                </c:pt>
                <c:pt idx="10">
                  <c:v>8066</c:v>
                </c:pt>
                <c:pt idx="11">
                  <c:v>1046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8016"/>
        <c:axId val="445447624"/>
      </c:lineChart>
      <c:catAx>
        <c:axId val="44544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45447624"/>
        <c:crosses val="autoZero"/>
        <c:auto val="1"/>
        <c:lblAlgn val="ctr"/>
        <c:lblOffset val="100"/>
        <c:noMultiLvlLbl val="0"/>
      </c:catAx>
      <c:valAx>
        <c:axId val="4454476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45448016"/>
        <c:crosses val="autoZero"/>
        <c:crossBetween val="between"/>
      </c:valAx>
      <c:valAx>
        <c:axId val="44544409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45445664"/>
        <c:crosses val="max"/>
        <c:crossBetween val="between"/>
      </c:valAx>
      <c:catAx>
        <c:axId val="445445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544409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89.4</c:v>
                </c:pt>
                <c:pt idx="2">
                  <c:v>13649.119999999999</c:v>
                </c:pt>
                <c:pt idx="3">
                  <c:v>2956.8700000000003</c:v>
                </c:pt>
                <c:pt idx="4">
                  <c:v>4044.62</c:v>
                </c:pt>
                <c:pt idx="5">
                  <c:v>0</c:v>
                </c:pt>
                <c:pt idx="6">
                  <c:v>75201.630000000019</c:v>
                </c:pt>
                <c:pt idx="7">
                  <c:v>2825.6700000000005</c:v>
                </c:pt>
                <c:pt idx="8">
                  <c:v>394.98999999999995</c:v>
                </c:pt>
                <c:pt idx="9">
                  <c:v>0</c:v>
                </c:pt>
                <c:pt idx="10">
                  <c:v>25208.910000000003</c:v>
                </c:pt>
                <c:pt idx="11">
                  <c:v>21031.259999999995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442136"/>
        <c:axId val="44544605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454</c:v>
                </c:pt>
                <c:pt idx="3">
                  <c:v>82</c:v>
                </c:pt>
                <c:pt idx="4">
                  <c:v>338</c:v>
                </c:pt>
                <c:pt idx="5">
                  <c:v>0</c:v>
                </c:pt>
                <c:pt idx="6">
                  <c:v>2262</c:v>
                </c:pt>
                <c:pt idx="7">
                  <c:v>78</c:v>
                </c:pt>
                <c:pt idx="8">
                  <c:v>10</c:v>
                </c:pt>
                <c:pt idx="9">
                  <c:v>0</c:v>
                </c:pt>
                <c:pt idx="10">
                  <c:v>4235</c:v>
                </c:pt>
                <c:pt idx="11">
                  <c:v>264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0960"/>
        <c:axId val="445441744"/>
      </c:lineChart>
      <c:catAx>
        <c:axId val="44544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45441744"/>
        <c:crosses val="autoZero"/>
        <c:auto val="1"/>
        <c:lblAlgn val="ctr"/>
        <c:lblOffset val="100"/>
        <c:noMultiLvlLbl val="0"/>
      </c:catAx>
      <c:valAx>
        <c:axId val="44544174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45440960"/>
        <c:crosses val="autoZero"/>
        <c:crossBetween val="between"/>
      </c:valAx>
      <c:valAx>
        <c:axId val="44544605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45442136"/>
        <c:crosses val="max"/>
        <c:crossBetween val="between"/>
      </c:valAx>
      <c:catAx>
        <c:axId val="445442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54460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31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01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35.7%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27.4%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51.4%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56.4%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52.9%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55.8%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54.0%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41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 x14ac:dyDescent="0.2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 x14ac:dyDescent="0.2">
      <c r="B5" s="17" t="s">
        <v>17</v>
      </c>
      <c r="C5" s="29">
        <f>SUM(C6:C13)</f>
        <v>708586</v>
      </c>
      <c r="D5" s="30">
        <f>SUM(E5:F5)</f>
        <v>217521</v>
      </c>
      <c r="E5" s="31">
        <f>SUM(E6:E13)</f>
        <v>109541</v>
      </c>
      <c r="F5" s="32">
        <f t="shared" ref="F5:G5" si="0">SUM(F6:F13)</f>
        <v>107980</v>
      </c>
      <c r="G5" s="29">
        <f t="shared" si="0"/>
        <v>220822</v>
      </c>
      <c r="H5" s="33">
        <f>D5/C5</f>
        <v>0.30697896938409736</v>
      </c>
      <c r="I5" s="26"/>
      <c r="J5" s="24">
        <f t="shared" ref="J5:J13" si="1">C5-D5-G5</f>
        <v>270243</v>
      </c>
      <c r="K5" s="58">
        <f>E5/C5</f>
        <v>0.15459097413722542</v>
      </c>
      <c r="L5" s="58">
        <f>F5/C5</f>
        <v>0.15238799524687194</v>
      </c>
    </row>
    <row r="6" spans="1:12" ht="20.100000000000001" customHeight="1" thickTop="1" x14ac:dyDescent="0.15">
      <c r="B6" s="18" t="s">
        <v>18</v>
      </c>
      <c r="C6" s="34">
        <v>185849</v>
      </c>
      <c r="D6" s="35">
        <f t="shared" ref="D6:D13" si="2">SUM(E6:F6)</f>
        <v>43903</v>
      </c>
      <c r="E6" s="36">
        <v>23984</v>
      </c>
      <c r="F6" s="37">
        <v>19919</v>
      </c>
      <c r="G6" s="34">
        <v>60283</v>
      </c>
      <c r="H6" s="38">
        <f t="shared" ref="H6:H13" si="3">D6/C6</f>
        <v>0.23622941204956713</v>
      </c>
      <c r="I6" s="26"/>
      <c r="J6" s="24">
        <f t="shared" si="1"/>
        <v>81663</v>
      </c>
      <c r="K6" s="58">
        <f t="shared" ref="K6:K13" si="4">E6/C6</f>
        <v>0.12905100377187931</v>
      </c>
      <c r="L6" s="58">
        <f t="shared" ref="L6:L13" si="5">F6/C6</f>
        <v>0.10717840827768781</v>
      </c>
    </row>
    <row r="7" spans="1:12" ht="20.100000000000001" customHeight="1" x14ac:dyDescent="0.15">
      <c r="B7" s="19" t="s">
        <v>19</v>
      </c>
      <c r="C7" s="39">
        <v>93748</v>
      </c>
      <c r="D7" s="40">
        <f t="shared" si="2"/>
        <v>30231</v>
      </c>
      <c r="E7" s="41">
        <v>15038</v>
      </c>
      <c r="F7" s="42">
        <v>15193</v>
      </c>
      <c r="G7" s="39">
        <v>29154</v>
      </c>
      <c r="H7" s="43">
        <f t="shared" si="3"/>
        <v>0.32247087937876007</v>
      </c>
      <c r="I7" s="26"/>
      <c r="J7" s="24">
        <f t="shared" si="1"/>
        <v>34363</v>
      </c>
      <c r="K7" s="58">
        <f t="shared" si="4"/>
        <v>0.16040875538678159</v>
      </c>
      <c r="L7" s="58">
        <f t="shared" si="5"/>
        <v>0.1620621239919785</v>
      </c>
    </row>
    <row r="8" spans="1:12" ht="20.100000000000001" customHeight="1" x14ac:dyDescent="0.15">
      <c r="B8" s="19" t="s">
        <v>20</v>
      </c>
      <c r="C8" s="39">
        <v>52037</v>
      </c>
      <c r="D8" s="40">
        <f t="shared" si="2"/>
        <v>18744</v>
      </c>
      <c r="E8" s="41">
        <v>9332</v>
      </c>
      <c r="F8" s="42">
        <v>9412</v>
      </c>
      <c r="G8" s="39">
        <v>15480</v>
      </c>
      <c r="H8" s="43">
        <f t="shared" si="3"/>
        <v>0.36020523858024101</v>
      </c>
      <c r="I8" s="26"/>
      <c r="J8" s="24">
        <f t="shared" si="1"/>
        <v>17813</v>
      </c>
      <c r="K8" s="58">
        <f t="shared" si="4"/>
        <v>0.17933393546899321</v>
      </c>
      <c r="L8" s="58">
        <f t="shared" si="5"/>
        <v>0.18087130311124777</v>
      </c>
    </row>
    <row r="9" spans="1:12" ht="20.100000000000001" customHeight="1" x14ac:dyDescent="0.15">
      <c r="B9" s="19" t="s">
        <v>21</v>
      </c>
      <c r="C9" s="39">
        <v>31909</v>
      </c>
      <c r="D9" s="40">
        <f t="shared" si="2"/>
        <v>9610</v>
      </c>
      <c r="E9" s="41">
        <v>4974</v>
      </c>
      <c r="F9" s="42">
        <v>4636</v>
      </c>
      <c r="G9" s="39">
        <v>10169</v>
      </c>
      <c r="H9" s="43">
        <f t="shared" si="3"/>
        <v>0.30116894919928544</v>
      </c>
      <c r="I9" s="26"/>
      <c r="J9" s="24">
        <f t="shared" si="1"/>
        <v>12130</v>
      </c>
      <c r="K9" s="58">
        <f t="shared" si="4"/>
        <v>0.15588078598514526</v>
      </c>
      <c r="L9" s="58">
        <f t="shared" si="5"/>
        <v>0.1452881632141402</v>
      </c>
    </row>
    <row r="10" spans="1:12" ht="20.100000000000001" customHeight="1" x14ac:dyDescent="0.15">
      <c r="B10" s="19" t="s">
        <v>22</v>
      </c>
      <c r="C10" s="39">
        <v>45464</v>
      </c>
      <c r="D10" s="40">
        <f t="shared" si="2"/>
        <v>14223</v>
      </c>
      <c r="E10" s="41">
        <v>6898</v>
      </c>
      <c r="F10" s="42">
        <v>7325</v>
      </c>
      <c r="G10" s="39">
        <v>14127</v>
      </c>
      <c r="H10" s="43">
        <f t="shared" si="3"/>
        <v>0.31284092908674993</v>
      </c>
      <c r="I10" s="26"/>
      <c r="J10" s="24">
        <f t="shared" si="1"/>
        <v>17114</v>
      </c>
      <c r="K10" s="58">
        <f t="shared" si="4"/>
        <v>0.15172444131620622</v>
      </c>
      <c r="L10" s="58">
        <f t="shared" si="5"/>
        <v>0.16111648777054371</v>
      </c>
    </row>
    <row r="11" spans="1:12" ht="20.100000000000001" customHeight="1" x14ac:dyDescent="0.15">
      <c r="B11" s="19" t="s">
        <v>23</v>
      </c>
      <c r="C11" s="39">
        <v>100527</v>
      </c>
      <c r="D11" s="40">
        <f t="shared" si="2"/>
        <v>31131</v>
      </c>
      <c r="E11" s="41">
        <v>15159</v>
      </c>
      <c r="F11" s="42">
        <v>15972</v>
      </c>
      <c r="G11" s="39">
        <v>32176</v>
      </c>
      <c r="H11" s="43">
        <f t="shared" si="3"/>
        <v>0.30967799695604165</v>
      </c>
      <c r="I11" s="26"/>
      <c r="J11" s="24">
        <f t="shared" si="1"/>
        <v>37220</v>
      </c>
      <c r="K11" s="58">
        <f t="shared" si="4"/>
        <v>0.15079530872302963</v>
      </c>
      <c r="L11" s="58">
        <f t="shared" si="5"/>
        <v>0.15888268823301202</v>
      </c>
    </row>
    <row r="12" spans="1:12" ht="20.100000000000001" customHeight="1" x14ac:dyDescent="0.15">
      <c r="B12" s="19" t="s">
        <v>24</v>
      </c>
      <c r="C12" s="39">
        <v>140209</v>
      </c>
      <c r="D12" s="40">
        <f t="shared" si="2"/>
        <v>49255</v>
      </c>
      <c r="E12" s="41">
        <v>24518</v>
      </c>
      <c r="F12" s="42">
        <v>24737</v>
      </c>
      <c r="G12" s="39">
        <v>41673</v>
      </c>
      <c r="H12" s="43">
        <f t="shared" si="3"/>
        <v>0.3512969923471389</v>
      </c>
      <c r="I12" s="26"/>
      <c r="J12" s="24">
        <f t="shared" si="1"/>
        <v>49281</v>
      </c>
      <c r="K12" s="58">
        <f t="shared" si="4"/>
        <v>0.17486751920347482</v>
      </c>
      <c r="L12" s="58">
        <f t="shared" si="5"/>
        <v>0.17642947314366411</v>
      </c>
    </row>
    <row r="13" spans="1:12" ht="20.100000000000001" customHeight="1" x14ac:dyDescent="0.15">
      <c r="B13" s="19" t="s">
        <v>25</v>
      </c>
      <c r="C13" s="39">
        <v>58843</v>
      </c>
      <c r="D13" s="40">
        <f t="shared" si="2"/>
        <v>20424</v>
      </c>
      <c r="E13" s="41">
        <v>9638</v>
      </c>
      <c r="F13" s="42">
        <v>10786</v>
      </c>
      <c r="G13" s="39">
        <v>17760</v>
      </c>
      <c r="H13" s="43">
        <f t="shared" si="3"/>
        <v>0.34709311217986849</v>
      </c>
      <c r="I13" s="26"/>
      <c r="J13" s="24">
        <f t="shared" si="1"/>
        <v>20659</v>
      </c>
      <c r="K13" s="58">
        <f t="shared" si="4"/>
        <v>0.16379178491919175</v>
      </c>
      <c r="L13" s="58">
        <f t="shared" si="5"/>
        <v>0.18330132726067672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43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 x14ac:dyDescent="0.15">
      <c r="B4" s="190" t="s">
        <v>67</v>
      </c>
      <c r="C4" s="191"/>
      <c r="D4" s="45">
        <f>SUM(D5:D7)</f>
        <v>7728</v>
      </c>
      <c r="E4" s="46">
        <f t="shared" ref="E4:K4" si="0">SUM(E5:E7)</f>
        <v>5281</v>
      </c>
      <c r="F4" s="46">
        <f t="shared" si="0"/>
        <v>8583</v>
      </c>
      <c r="G4" s="46">
        <f t="shared" si="0"/>
        <v>5170</v>
      </c>
      <c r="H4" s="46">
        <f t="shared" si="0"/>
        <v>4267</v>
      </c>
      <c r="I4" s="46">
        <f t="shared" si="0"/>
        <v>5221</v>
      </c>
      <c r="J4" s="45">
        <f t="shared" si="0"/>
        <v>3141</v>
      </c>
      <c r="K4" s="47">
        <f t="shared" si="0"/>
        <v>39391</v>
      </c>
      <c r="L4" s="55">
        <f>K4/人口統計!D5</f>
        <v>0.18109056137108601</v>
      </c>
    </row>
    <row r="5" spans="1:12" ht="20.100000000000001" customHeight="1" x14ac:dyDescent="0.15">
      <c r="B5" s="117"/>
      <c r="C5" s="118" t="s">
        <v>15</v>
      </c>
      <c r="D5" s="48">
        <v>1011</v>
      </c>
      <c r="E5" s="49">
        <v>798</v>
      </c>
      <c r="F5" s="49">
        <v>811</v>
      </c>
      <c r="G5" s="49">
        <v>616</v>
      </c>
      <c r="H5" s="49">
        <v>491</v>
      </c>
      <c r="I5" s="49">
        <v>514</v>
      </c>
      <c r="J5" s="48">
        <v>340</v>
      </c>
      <c r="K5" s="50">
        <f>SUM(D5:J5)</f>
        <v>4581</v>
      </c>
      <c r="L5" s="56">
        <f>K5/人口統計!D5</f>
        <v>2.1060035582771319E-2</v>
      </c>
    </row>
    <row r="6" spans="1:12" ht="20.100000000000001" customHeight="1" x14ac:dyDescent="0.15">
      <c r="B6" s="117"/>
      <c r="C6" s="118" t="s">
        <v>145</v>
      </c>
      <c r="D6" s="48">
        <v>3388</v>
      </c>
      <c r="E6" s="49">
        <v>2014</v>
      </c>
      <c r="F6" s="49">
        <v>3093</v>
      </c>
      <c r="G6" s="49">
        <v>1652</v>
      </c>
      <c r="H6" s="49">
        <v>1217</v>
      </c>
      <c r="I6" s="49">
        <v>1377</v>
      </c>
      <c r="J6" s="48">
        <v>853</v>
      </c>
      <c r="K6" s="50">
        <f>SUM(D6:J6)</f>
        <v>13594</v>
      </c>
      <c r="L6" s="56">
        <f>K6/人口統計!D5</f>
        <v>6.2495115414143924E-2</v>
      </c>
    </row>
    <row r="7" spans="1:12" ht="20.100000000000001" customHeight="1" x14ac:dyDescent="0.15">
      <c r="B7" s="117"/>
      <c r="C7" s="119" t="s">
        <v>144</v>
      </c>
      <c r="D7" s="51">
        <v>3329</v>
      </c>
      <c r="E7" s="52">
        <v>2469</v>
      </c>
      <c r="F7" s="52">
        <v>4679</v>
      </c>
      <c r="G7" s="52">
        <v>2902</v>
      </c>
      <c r="H7" s="52">
        <v>2559</v>
      </c>
      <c r="I7" s="52">
        <v>3330</v>
      </c>
      <c r="J7" s="51">
        <v>1948</v>
      </c>
      <c r="K7" s="53">
        <f>SUM(D7:J7)</f>
        <v>21216</v>
      </c>
      <c r="L7" s="57">
        <f>K7/人口統計!D5</f>
        <v>9.7535410374170767E-2</v>
      </c>
    </row>
    <row r="8" spans="1:12" ht="20.100000000000001" customHeight="1" thickBot="1" x14ac:dyDescent="0.2">
      <c r="B8" s="190" t="s">
        <v>68</v>
      </c>
      <c r="C8" s="191"/>
      <c r="D8" s="45">
        <v>88</v>
      </c>
      <c r="E8" s="46">
        <v>130</v>
      </c>
      <c r="F8" s="46">
        <v>116</v>
      </c>
      <c r="G8" s="46">
        <v>100</v>
      </c>
      <c r="H8" s="46">
        <v>85</v>
      </c>
      <c r="I8" s="46">
        <v>70</v>
      </c>
      <c r="J8" s="45">
        <v>65</v>
      </c>
      <c r="K8" s="47">
        <f>SUM(D8:J8)</f>
        <v>654</v>
      </c>
      <c r="L8" s="80"/>
    </row>
    <row r="9" spans="1:12" ht="20.100000000000001" customHeight="1" thickTop="1" x14ac:dyDescent="0.15">
      <c r="B9" s="192" t="s">
        <v>35</v>
      </c>
      <c r="C9" s="193"/>
      <c r="D9" s="35">
        <f>D4+D8</f>
        <v>7816</v>
      </c>
      <c r="E9" s="34">
        <f t="shared" ref="E9:K9" si="1">E4+E8</f>
        <v>5411</v>
      </c>
      <c r="F9" s="34">
        <f t="shared" si="1"/>
        <v>8699</v>
      </c>
      <c r="G9" s="34">
        <f t="shared" si="1"/>
        <v>5270</v>
      </c>
      <c r="H9" s="34">
        <f t="shared" si="1"/>
        <v>4352</v>
      </c>
      <c r="I9" s="34">
        <f t="shared" si="1"/>
        <v>5291</v>
      </c>
      <c r="J9" s="35">
        <f t="shared" si="1"/>
        <v>3206</v>
      </c>
      <c r="K9" s="54">
        <f t="shared" si="1"/>
        <v>40045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42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 x14ac:dyDescent="0.15">
      <c r="B24" s="194" t="s">
        <v>18</v>
      </c>
      <c r="C24" s="195"/>
      <c r="D24" s="45">
        <v>1349</v>
      </c>
      <c r="E24" s="46">
        <v>833</v>
      </c>
      <c r="F24" s="46">
        <v>1165</v>
      </c>
      <c r="G24" s="46">
        <v>805</v>
      </c>
      <c r="H24" s="46">
        <v>637</v>
      </c>
      <c r="I24" s="46">
        <v>867</v>
      </c>
      <c r="J24" s="45">
        <v>546</v>
      </c>
      <c r="K24" s="47">
        <f>SUM(D24:J24)</f>
        <v>6202</v>
      </c>
      <c r="L24" s="55">
        <f>K24/人口統計!D6</f>
        <v>0.14126597271257091</v>
      </c>
    </row>
    <row r="25" spans="1:12" ht="20.100000000000001" customHeight="1" x14ac:dyDescent="0.15">
      <c r="B25" s="198" t="s">
        <v>44</v>
      </c>
      <c r="C25" s="199"/>
      <c r="D25" s="45">
        <v>1193</v>
      </c>
      <c r="E25" s="46">
        <v>934</v>
      </c>
      <c r="F25" s="46">
        <v>1187</v>
      </c>
      <c r="G25" s="46">
        <v>664</v>
      </c>
      <c r="H25" s="46">
        <v>565</v>
      </c>
      <c r="I25" s="46">
        <v>651</v>
      </c>
      <c r="J25" s="45">
        <v>418</v>
      </c>
      <c r="K25" s="47">
        <f t="shared" ref="K25:K31" si="2">SUM(D25:J25)</f>
        <v>5612</v>
      </c>
      <c r="L25" s="55">
        <f>K25/人口統計!D7</f>
        <v>0.18563725976646489</v>
      </c>
    </row>
    <row r="26" spans="1:12" ht="20.100000000000001" customHeight="1" x14ac:dyDescent="0.15">
      <c r="B26" s="198" t="s">
        <v>45</v>
      </c>
      <c r="C26" s="199"/>
      <c r="D26" s="45">
        <v>864</v>
      </c>
      <c r="E26" s="46">
        <v>470</v>
      </c>
      <c r="F26" s="46">
        <v>849</v>
      </c>
      <c r="G26" s="46">
        <v>543</v>
      </c>
      <c r="H26" s="46">
        <v>428</v>
      </c>
      <c r="I26" s="46">
        <v>504</v>
      </c>
      <c r="J26" s="45">
        <v>289</v>
      </c>
      <c r="K26" s="47">
        <f t="shared" si="2"/>
        <v>3947</v>
      </c>
      <c r="L26" s="55">
        <f>K26/人口統計!D8</f>
        <v>0.21057405036278276</v>
      </c>
    </row>
    <row r="27" spans="1:12" ht="20.100000000000001" customHeight="1" x14ac:dyDescent="0.15">
      <c r="B27" s="198" t="s">
        <v>46</v>
      </c>
      <c r="C27" s="199"/>
      <c r="D27" s="45">
        <v>279</v>
      </c>
      <c r="E27" s="46">
        <v>159</v>
      </c>
      <c r="F27" s="46">
        <v>371</v>
      </c>
      <c r="G27" s="46">
        <v>166</v>
      </c>
      <c r="H27" s="46">
        <v>175</v>
      </c>
      <c r="I27" s="46">
        <v>206</v>
      </c>
      <c r="J27" s="45">
        <v>146</v>
      </c>
      <c r="K27" s="47">
        <f t="shared" si="2"/>
        <v>1502</v>
      </c>
      <c r="L27" s="55">
        <f>K27/人口統計!D9</f>
        <v>0.1562955254942768</v>
      </c>
    </row>
    <row r="28" spans="1:12" ht="20.100000000000001" customHeight="1" x14ac:dyDescent="0.15">
      <c r="B28" s="198" t="s">
        <v>47</v>
      </c>
      <c r="C28" s="199"/>
      <c r="D28" s="45">
        <v>388</v>
      </c>
      <c r="E28" s="46">
        <v>263</v>
      </c>
      <c r="F28" s="46">
        <v>528</v>
      </c>
      <c r="G28" s="46">
        <v>341</v>
      </c>
      <c r="H28" s="46">
        <v>266</v>
      </c>
      <c r="I28" s="46">
        <v>375</v>
      </c>
      <c r="J28" s="45">
        <v>190</v>
      </c>
      <c r="K28" s="47">
        <f t="shared" si="2"/>
        <v>2351</v>
      </c>
      <c r="L28" s="55">
        <f>K28/人口統計!D10</f>
        <v>0.16529564789425577</v>
      </c>
    </row>
    <row r="29" spans="1:12" ht="20.100000000000001" customHeight="1" x14ac:dyDescent="0.15">
      <c r="B29" s="198" t="s">
        <v>48</v>
      </c>
      <c r="C29" s="199"/>
      <c r="D29" s="45">
        <v>790</v>
      </c>
      <c r="E29" s="46">
        <v>654</v>
      </c>
      <c r="F29" s="46">
        <v>1386</v>
      </c>
      <c r="G29" s="46">
        <v>684</v>
      </c>
      <c r="H29" s="46">
        <v>650</v>
      </c>
      <c r="I29" s="46">
        <v>711</v>
      </c>
      <c r="J29" s="45">
        <v>395</v>
      </c>
      <c r="K29" s="47">
        <f t="shared" si="2"/>
        <v>5270</v>
      </c>
      <c r="L29" s="55">
        <f>K29/人口統計!D11</f>
        <v>0.16928463589348239</v>
      </c>
    </row>
    <row r="30" spans="1:12" ht="20.100000000000001" customHeight="1" x14ac:dyDescent="0.15">
      <c r="B30" s="198" t="s">
        <v>49</v>
      </c>
      <c r="C30" s="199"/>
      <c r="D30" s="45">
        <v>2330</v>
      </c>
      <c r="E30" s="46">
        <v>1574</v>
      </c>
      <c r="F30" s="46">
        <v>2300</v>
      </c>
      <c r="G30" s="46">
        <v>1551</v>
      </c>
      <c r="H30" s="46">
        <v>1220</v>
      </c>
      <c r="I30" s="46">
        <v>1380</v>
      </c>
      <c r="J30" s="45">
        <v>810</v>
      </c>
      <c r="K30" s="47">
        <f t="shared" si="2"/>
        <v>11165</v>
      </c>
      <c r="L30" s="55">
        <f>K30/人口統計!D12</f>
        <v>0.22667749467059181</v>
      </c>
    </row>
    <row r="31" spans="1:12" ht="20.100000000000001" customHeight="1" thickBot="1" x14ac:dyDescent="0.2">
      <c r="B31" s="194" t="s">
        <v>25</v>
      </c>
      <c r="C31" s="195"/>
      <c r="D31" s="45">
        <v>535</v>
      </c>
      <c r="E31" s="46">
        <v>394</v>
      </c>
      <c r="F31" s="46">
        <v>797</v>
      </c>
      <c r="G31" s="46">
        <v>416</v>
      </c>
      <c r="H31" s="46">
        <v>326</v>
      </c>
      <c r="I31" s="46">
        <v>527</v>
      </c>
      <c r="J31" s="45">
        <v>347</v>
      </c>
      <c r="K31" s="47">
        <f t="shared" si="2"/>
        <v>3342</v>
      </c>
      <c r="L31" s="59">
        <f>K31/人口統計!D13</f>
        <v>0.16363102232667451</v>
      </c>
    </row>
    <row r="32" spans="1:12" ht="20.100000000000001" customHeight="1" thickTop="1" x14ac:dyDescent="0.15">
      <c r="B32" s="196" t="s">
        <v>50</v>
      </c>
      <c r="C32" s="197"/>
      <c r="D32" s="35">
        <f>SUM(D24:D31)</f>
        <v>7728</v>
      </c>
      <c r="E32" s="34">
        <f t="shared" ref="E32:J32" si="3">SUM(E24:E31)</f>
        <v>5281</v>
      </c>
      <c r="F32" s="34">
        <f t="shared" si="3"/>
        <v>8583</v>
      </c>
      <c r="G32" s="34">
        <f t="shared" si="3"/>
        <v>5170</v>
      </c>
      <c r="H32" s="34">
        <f t="shared" si="3"/>
        <v>4267</v>
      </c>
      <c r="I32" s="34">
        <f t="shared" si="3"/>
        <v>5221</v>
      </c>
      <c r="J32" s="35">
        <f t="shared" si="3"/>
        <v>3141</v>
      </c>
      <c r="K32" s="54">
        <f>SUM(K24:K31)</f>
        <v>39391</v>
      </c>
      <c r="L32" s="60">
        <f>K32/人口統計!D5</f>
        <v>0.18109056137108601</v>
      </c>
    </row>
    <row r="33" spans="3:3" ht="20.100000000000001" customHeight="1" x14ac:dyDescent="0.15">
      <c r="C33" s="14" t="s">
        <v>51</v>
      </c>
    </row>
    <row r="34" spans="3:3" ht="20.100000000000001" customHeight="1" x14ac:dyDescent="0.15"/>
    <row r="35" spans="3:3" ht="20.100000000000001" customHeight="1" x14ac:dyDescent="0.15"/>
    <row r="36" spans="3:3" ht="20.100000000000001" customHeight="1" x14ac:dyDescent="0.15"/>
    <row r="37" spans="3:3" ht="20.100000000000001" customHeight="1" x14ac:dyDescent="0.15"/>
    <row r="38" spans="3:3" ht="20.100000000000001" customHeight="1" x14ac:dyDescent="0.15"/>
    <row r="39" spans="3:3" ht="20.100000000000001" customHeight="1" x14ac:dyDescent="0.15"/>
    <row r="40" spans="3:3" ht="20.100000000000001" customHeight="1" x14ac:dyDescent="0.15"/>
    <row r="41" spans="3:3" ht="20.100000000000001" customHeight="1" x14ac:dyDescent="0.15"/>
    <row r="42" spans="3:3" ht="20.100000000000001" customHeight="1" x14ac:dyDescent="0.15"/>
    <row r="43" spans="3:3" ht="20.100000000000001" customHeight="1" x14ac:dyDescent="0.15"/>
    <row r="44" spans="3:3" ht="20.100000000000001" customHeight="1" x14ac:dyDescent="0.15"/>
    <row r="45" spans="3:3" ht="20.100000000000001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12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53</v>
      </c>
    </row>
    <row r="2" spans="1:19" ht="20.100000000000001" customHeight="1" x14ac:dyDescent="0.15"/>
    <row r="3" spans="1:19" ht="20.100000000000001" customHeight="1" thickBot="1" x14ac:dyDescent="0.2">
      <c r="B3" s="200"/>
      <c r="C3" s="200"/>
      <c r="D3" s="200" t="s">
        <v>122</v>
      </c>
      <c r="E3" s="200"/>
      <c r="F3" s="200" t="s">
        <v>123</v>
      </c>
      <c r="G3" s="200"/>
      <c r="H3" s="200" t="s">
        <v>124</v>
      </c>
      <c r="I3" s="200"/>
      <c r="J3" s="200" t="s">
        <v>125</v>
      </c>
      <c r="K3" s="200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 x14ac:dyDescent="0.2">
      <c r="B4" s="201"/>
      <c r="C4" s="201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04" t="s">
        <v>114</v>
      </c>
      <c r="C5" s="204"/>
      <c r="D5" s="150">
        <v>5174</v>
      </c>
      <c r="E5" s="149">
        <v>272438.22999999986</v>
      </c>
      <c r="F5" s="151">
        <v>1562</v>
      </c>
      <c r="G5" s="152">
        <v>30245.980000000003</v>
      </c>
      <c r="H5" s="150">
        <v>564</v>
      </c>
      <c r="I5" s="149">
        <v>113010.49</v>
      </c>
      <c r="J5" s="151">
        <v>1094</v>
      </c>
      <c r="K5" s="152">
        <v>347533.23000000004</v>
      </c>
      <c r="M5" s="162">
        <f>Q5+Q7</f>
        <v>38003</v>
      </c>
      <c r="N5" s="121" t="s">
        <v>108</v>
      </c>
      <c r="O5" s="122"/>
      <c r="P5" s="134"/>
      <c r="Q5" s="123">
        <v>30278</v>
      </c>
      <c r="R5" s="124">
        <v>1781318.2499999998</v>
      </c>
      <c r="S5" s="124">
        <f>R5/Q5*100</f>
        <v>5883.2097562586687</v>
      </c>
    </row>
    <row r="6" spans="1:19" ht="20.100000000000001" customHeight="1" x14ac:dyDescent="0.15">
      <c r="B6" s="202" t="s">
        <v>115</v>
      </c>
      <c r="C6" s="202"/>
      <c r="D6" s="153">
        <v>4447</v>
      </c>
      <c r="E6" s="154">
        <v>260025.1</v>
      </c>
      <c r="F6" s="155">
        <v>1342</v>
      </c>
      <c r="G6" s="156">
        <v>25027.739999999998</v>
      </c>
      <c r="H6" s="153">
        <v>493</v>
      </c>
      <c r="I6" s="154">
        <v>94323.429999999978</v>
      </c>
      <c r="J6" s="155">
        <v>906</v>
      </c>
      <c r="K6" s="156">
        <v>259627.19000000006</v>
      </c>
      <c r="M6" s="58"/>
      <c r="N6" s="125"/>
      <c r="O6" s="94" t="s">
        <v>105</v>
      </c>
      <c r="P6" s="107"/>
      <c r="Q6" s="98">
        <f>Q5/Q$13</f>
        <v>0.61403366457108088</v>
      </c>
      <c r="R6" s="99">
        <f>R5/R$13</f>
        <v>0.37012047498538975</v>
      </c>
      <c r="S6" s="100" t="s">
        <v>107</v>
      </c>
    </row>
    <row r="7" spans="1:19" ht="20.100000000000001" customHeight="1" x14ac:dyDescent="0.15">
      <c r="B7" s="202" t="s">
        <v>116</v>
      </c>
      <c r="C7" s="202"/>
      <c r="D7" s="153">
        <v>2812</v>
      </c>
      <c r="E7" s="154">
        <v>169638.28</v>
      </c>
      <c r="F7" s="155">
        <v>877</v>
      </c>
      <c r="G7" s="156">
        <v>15668.059999999998</v>
      </c>
      <c r="H7" s="153">
        <v>513</v>
      </c>
      <c r="I7" s="154">
        <v>110173.77</v>
      </c>
      <c r="J7" s="155">
        <v>653</v>
      </c>
      <c r="K7" s="156">
        <v>195961.13000000003</v>
      </c>
      <c r="M7" s="58"/>
      <c r="N7" s="126" t="s">
        <v>109</v>
      </c>
      <c r="O7" s="127"/>
      <c r="P7" s="135"/>
      <c r="Q7" s="128">
        <v>7725</v>
      </c>
      <c r="R7" s="129">
        <v>145402.46999999994</v>
      </c>
      <c r="S7" s="129">
        <f>R7/Q7*100</f>
        <v>1882.2326213592228</v>
      </c>
    </row>
    <row r="8" spans="1:19" ht="20.100000000000001" customHeight="1" x14ac:dyDescent="0.15">
      <c r="B8" s="202" t="s">
        <v>117</v>
      </c>
      <c r="C8" s="202"/>
      <c r="D8" s="153">
        <v>1084</v>
      </c>
      <c r="E8" s="154">
        <v>65077.09</v>
      </c>
      <c r="F8" s="155">
        <v>293</v>
      </c>
      <c r="G8" s="156">
        <v>5213.33</v>
      </c>
      <c r="H8" s="153">
        <v>80</v>
      </c>
      <c r="I8" s="154">
        <v>16024.979999999998</v>
      </c>
      <c r="J8" s="155">
        <v>343</v>
      </c>
      <c r="K8" s="156">
        <v>99680.69</v>
      </c>
      <c r="L8" s="89"/>
      <c r="M8" s="88"/>
      <c r="N8" s="130"/>
      <c r="O8" s="94" t="s">
        <v>105</v>
      </c>
      <c r="P8" s="107"/>
      <c r="Q8" s="98">
        <f>Q7/Q$13</f>
        <v>0.15666193469884404</v>
      </c>
      <c r="R8" s="99">
        <f>R7/R$13</f>
        <v>3.0211575758822919E-2</v>
      </c>
      <c r="S8" s="100" t="s">
        <v>106</v>
      </c>
    </row>
    <row r="9" spans="1:19" ht="20.100000000000001" customHeight="1" x14ac:dyDescent="0.15">
      <c r="B9" s="202" t="s">
        <v>118</v>
      </c>
      <c r="C9" s="202"/>
      <c r="D9" s="153">
        <v>1825</v>
      </c>
      <c r="E9" s="154">
        <v>116942.52999999998</v>
      </c>
      <c r="F9" s="155">
        <v>418</v>
      </c>
      <c r="G9" s="156">
        <v>8712.15</v>
      </c>
      <c r="H9" s="153">
        <v>321</v>
      </c>
      <c r="I9" s="154">
        <v>62012.209999999992</v>
      </c>
      <c r="J9" s="155">
        <v>391</v>
      </c>
      <c r="K9" s="156">
        <v>115360.5</v>
      </c>
      <c r="L9" s="89"/>
      <c r="M9" s="88"/>
      <c r="N9" s="126" t="s">
        <v>110</v>
      </c>
      <c r="O9" s="127"/>
      <c r="P9" s="135"/>
      <c r="Q9" s="128">
        <v>4407</v>
      </c>
      <c r="R9" s="129">
        <v>883633.76</v>
      </c>
      <c r="S9" s="129">
        <f>R9/Q9*100</f>
        <v>20050.686634899026</v>
      </c>
    </row>
    <row r="10" spans="1:19" ht="20.100000000000001" customHeight="1" x14ac:dyDescent="0.15">
      <c r="B10" s="202" t="s">
        <v>119</v>
      </c>
      <c r="C10" s="202"/>
      <c r="D10" s="153">
        <v>3769</v>
      </c>
      <c r="E10" s="154">
        <v>233383.68000000002</v>
      </c>
      <c r="F10" s="155">
        <v>634</v>
      </c>
      <c r="G10" s="156">
        <v>13783.53</v>
      </c>
      <c r="H10" s="153">
        <v>613</v>
      </c>
      <c r="I10" s="154">
        <v>133617.19000000003</v>
      </c>
      <c r="J10" s="155">
        <v>988</v>
      </c>
      <c r="K10" s="156">
        <v>285649.44</v>
      </c>
      <c r="L10" s="89"/>
      <c r="M10" s="88"/>
      <c r="N10" s="95"/>
      <c r="O10" s="94" t="s">
        <v>105</v>
      </c>
      <c r="P10" s="107"/>
      <c r="Q10" s="98">
        <f>Q9/Q$13</f>
        <v>8.937335226120463E-2</v>
      </c>
      <c r="R10" s="99">
        <f>R9/R$13</f>
        <v>0.18360051437429886</v>
      </c>
      <c r="S10" s="100" t="s">
        <v>106</v>
      </c>
    </row>
    <row r="11" spans="1:19" ht="20.100000000000001" customHeight="1" x14ac:dyDescent="0.15">
      <c r="B11" s="202" t="s">
        <v>120</v>
      </c>
      <c r="C11" s="202"/>
      <c r="D11" s="153">
        <v>8661</v>
      </c>
      <c r="E11" s="154">
        <v>502123.80999999994</v>
      </c>
      <c r="F11" s="155">
        <v>1939</v>
      </c>
      <c r="G11" s="156">
        <v>33978.389999999992</v>
      </c>
      <c r="H11" s="153">
        <v>1513</v>
      </c>
      <c r="I11" s="154">
        <v>298117.32000000007</v>
      </c>
      <c r="J11" s="155">
        <v>1716</v>
      </c>
      <c r="K11" s="156">
        <v>468248.94000000006</v>
      </c>
      <c r="L11" s="89"/>
      <c r="M11" s="88"/>
      <c r="N11" s="126" t="s">
        <v>111</v>
      </c>
      <c r="O11" s="127"/>
      <c r="P11" s="135"/>
      <c r="Q11" s="101">
        <v>6900</v>
      </c>
      <c r="R11" s="102">
        <v>2002452.0800000005</v>
      </c>
      <c r="S11" s="102">
        <f>R11/Q11*100</f>
        <v>29021.044637681167</v>
      </c>
    </row>
    <row r="12" spans="1:19" ht="20.100000000000001" customHeight="1" thickBot="1" x14ac:dyDescent="0.2">
      <c r="B12" s="203" t="s">
        <v>121</v>
      </c>
      <c r="C12" s="203"/>
      <c r="D12" s="157">
        <v>2506</v>
      </c>
      <c r="E12" s="158">
        <v>161689.52999999997</v>
      </c>
      <c r="F12" s="159">
        <v>660</v>
      </c>
      <c r="G12" s="160">
        <v>12773.289999999999</v>
      </c>
      <c r="H12" s="157">
        <v>310</v>
      </c>
      <c r="I12" s="158">
        <v>56354.37</v>
      </c>
      <c r="J12" s="159">
        <v>809</v>
      </c>
      <c r="K12" s="160">
        <v>230390.96</v>
      </c>
      <c r="L12" s="89"/>
      <c r="M12" s="88"/>
      <c r="N12" s="125"/>
      <c r="O12" s="84" t="s">
        <v>105</v>
      </c>
      <c r="P12" s="108"/>
      <c r="Q12" s="103">
        <f>Q11/Q$13</f>
        <v>0.13993104846887042</v>
      </c>
      <c r="R12" s="104">
        <f>R11/R$13</f>
        <v>0.41606743488148845</v>
      </c>
      <c r="S12" s="105" t="s">
        <v>106</v>
      </c>
    </row>
    <row r="13" spans="1:19" ht="20.100000000000001" customHeight="1" thickTop="1" x14ac:dyDescent="0.15">
      <c r="B13" s="161" t="s">
        <v>126</v>
      </c>
      <c r="C13" s="161"/>
      <c r="D13" s="150">
        <v>30278</v>
      </c>
      <c r="E13" s="149">
        <v>1781318.2499999998</v>
      </c>
      <c r="F13" s="151">
        <v>7725</v>
      </c>
      <c r="G13" s="152">
        <v>145402.46999999994</v>
      </c>
      <c r="H13" s="150">
        <v>4407</v>
      </c>
      <c r="I13" s="149">
        <v>883633.76</v>
      </c>
      <c r="J13" s="151">
        <v>6900</v>
      </c>
      <c r="K13" s="152">
        <v>2002452.0800000005</v>
      </c>
      <c r="M13" s="58"/>
      <c r="N13" s="131" t="s">
        <v>112</v>
      </c>
      <c r="O13" s="132"/>
      <c r="P13" s="133"/>
      <c r="Q13" s="96">
        <f>Q5+Q7+Q9+Q11</f>
        <v>49310</v>
      </c>
      <c r="R13" s="97">
        <f>R5+R7+R9+R11</f>
        <v>4812806.5600000005</v>
      </c>
      <c r="S13" s="97">
        <f>R13/Q13*100</f>
        <v>9760.3053336037319</v>
      </c>
    </row>
    <row r="14" spans="1:19" ht="20.100000000000001" customHeight="1" x14ac:dyDescent="0.15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 x14ac:dyDescent="0.15">
      <c r="M16" s="14" t="s">
        <v>133</v>
      </c>
      <c r="N16" s="58">
        <f>D5/(D5+F5+H5+J5)</f>
        <v>0.61639266142482729</v>
      </c>
      <c r="O16" s="58">
        <f>F5/(D5+F5+H5+J5)</f>
        <v>0.18608529902311174</v>
      </c>
      <c r="P16" s="58">
        <f>H5/(D5+F5+H5+J5)</f>
        <v>6.7190850607576846E-2</v>
      </c>
      <c r="Q16" s="58">
        <f>J5/(D5+F5+H5+J5)</f>
        <v>0.13033118894448414</v>
      </c>
    </row>
    <row r="17" spans="13:17" ht="20.100000000000001" customHeight="1" x14ac:dyDescent="0.15">
      <c r="M17" s="14" t="s">
        <v>134</v>
      </c>
      <c r="N17" s="58">
        <f t="shared" ref="N17:N23" si="0">D6/(D6+F6+H6+J6)</f>
        <v>0.61867000556483032</v>
      </c>
      <c r="O17" s="58">
        <f t="shared" ref="O17:O23" si="1">F6/(D6+F6+H6+J6)</f>
        <v>0.18670005564830272</v>
      </c>
      <c r="P17" s="58">
        <f t="shared" ref="P17:P23" si="2">H6/(D6+F6+H6+J6)</f>
        <v>6.8586533110740117E-2</v>
      </c>
      <c r="Q17" s="58">
        <f t="shared" ref="Q17:Q23" si="3">J6/(D6+F6+H6+J6)</f>
        <v>0.12604340567612687</v>
      </c>
    </row>
    <row r="18" spans="13:17" ht="20.100000000000001" customHeight="1" x14ac:dyDescent="0.15">
      <c r="M18" s="14" t="s">
        <v>135</v>
      </c>
      <c r="N18" s="58">
        <f t="shared" si="0"/>
        <v>0.5791967044284243</v>
      </c>
      <c r="O18" s="58">
        <f t="shared" si="1"/>
        <v>0.18063851699279093</v>
      </c>
      <c r="P18" s="58">
        <f t="shared" si="2"/>
        <v>0.10566426364572605</v>
      </c>
      <c r="Q18" s="58">
        <f t="shared" si="3"/>
        <v>0.1345005149330587</v>
      </c>
    </row>
    <row r="19" spans="13:17" ht="20.100000000000001" customHeight="1" x14ac:dyDescent="0.15">
      <c r="M19" s="14" t="s">
        <v>136</v>
      </c>
      <c r="N19" s="58">
        <f t="shared" si="0"/>
        <v>0.60222222222222221</v>
      </c>
      <c r="O19" s="58">
        <f t="shared" si="1"/>
        <v>0.16277777777777777</v>
      </c>
      <c r="P19" s="58">
        <f t="shared" si="2"/>
        <v>4.4444444444444446E-2</v>
      </c>
      <c r="Q19" s="58">
        <f t="shared" si="3"/>
        <v>0.19055555555555556</v>
      </c>
    </row>
    <row r="20" spans="13:17" ht="20.100000000000001" customHeight="1" x14ac:dyDescent="0.15">
      <c r="M20" s="14" t="s">
        <v>137</v>
      </c>
      <c r="N20" s="58">
        <f t="shared" si="0"/>
        <v>0.61759729272419628</v>
      </c>
      <c r="O20" s="58">
        <f t="shared" si="1"/>
        <v>0.14145516074450085</v>
      </c>
      <c r="P20" s="58">
        <f t="shared" si="2"/>
        <v>0.10862944162436548</v>
      </c>
      <c r="Q20" s="58">
        <f t="shared" si="3"/>
        <v>0.13231810490693741</v>
      </c>
    </row>
    <row r="21" spans="13:17" ht="20.100000000000001" customHeight="1" x14ac:dyDescent="0.15">
      <c r="M21" s="14" t="s">
        <v>138</v>
      </c>
      <c r="N21" s="58">
        <f t="shared" si="0"/>
        <v>0.62774816788807464</v>
      </c>
      <c r="O21" s="58">
        <f t="shared" si="1"/>
        <v>0.1055962691538974</v>
      </c>
      <c r="P21" s="58">
        <f t="shared" si="2"/>
        <v>0.10209860093271153</v>
      </c>
      <c r="Q21" s="58">
        <f t="shared" si="3"/>
        <v>0.16455696202531644</v>
      </c>
    </row>
    <row r="22" spans="13:17" ht="20.100000000000001" customHeight="1" x14ac:dyDescent="0.15">
      <c r="M22" s="14" t="s">
        <v>139</v>
      </c>
      <c r="N22" s="58">
        <f t="shared" si="0"/>
        <v>0.6262925735772652</v>
      </c>
      <c r="O22" s="58">
        <f t="shared" si="1"/>
        <v>0.14021259671704389</v>
      </c>
      <c r="P22" s="58">
        <f t="shared" si="2"/>
        <v>0.10940776628823487</v>
      </c>
      <c r="Q22" s="58">
        <f t="shared" si="3"/>
        <v>0.12408706341745607</v>
      </c>
    </row>
    <row r="23" spans="13:17" ht="20.100000000000001" customHeight="1" x14ac:dyDescent="0.15">
      <c r="M23" s="14" t="s">
        <v>140</v>
      </c>
      <c r="N23" s="58">
        <f t="shared" si="0"/>
        <v>0.58483080513418906</v>
      </c>
      <c r="O23" s="58">
        <f t="shared" si="1"/>
        <v>0.15402567094515754</v>
      </c>
      <c r="P23" s="58">
        <f t="shared" si="2"/>
        <v>7.2345390898483075E-2</v>
      </c>
      <c r="Q23" s="58">
        <f t="shared" si="3"/>
        <v>0.18879813302217036</v>
      </c>
    </row>
    <row r="24" spans="13:17" ht="20.100000000000001" customHeight="1" x14ac:dyDescent="0.15">
      <c r="M24" s="14" t="s">
        <v>141</v>
      </c>
      <c r="N24" s="58">
        <f t="shared" ref="N24" si="4">D13/(D13+F13+H13+J13)</f>
        <v>0.61403366457108088</v>
      </c>
      <c r="O24" s="58">
        <f t="shared" ref="O24" si="5">F13/(D13+F13+H13+J13)</f>
        <v>0.15666193469884404</v>
      </c>
      <c r="P24" s="58">
        <f t="shared" ref="P24" si="6">H13/(D13+F13+H13+J13)</f>
        <v>8.937335226120463E-2</v>
      </c>
      <c r="Q24" s="58">
        <f t="shared" ref="Q24" si="7">J13/(D13+F13+H13+J13)</f>
        <v>0.13993104846887042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 x14ac:dyDescent="0.15">
      <c r="M29" s="14" t="s">
        <v>133</v>
      </c>
      <c r="N29" s="58">
        <f>E5/(E5+G5+I5+K5)</f>
        <v>0.35695526760924473</v>
      </c>
      <c r="O29" s="58">
        <f>G5/(E5+G5+I5+K5)</f>
        <v>3.962902667883237E-2</v>
      </c>
      <c r="P29" s="58">
        <f>I5/(E5+G5+I5+K5)</f>
        <v>0.14806912268003611</v>
      </c>
      <c r="Q29" s="58">
        <f>K5/(E5+G5+I5+K5)</f>
        <v>0.4553465830318868</v>
      </c>
    </row>
    <row r="30" spans="13:17" ht="20.100000000000001" customHeight="1" x14ac:dyDescent="0.15">
      <c r="M30" s="14" t="s">
        <v>134</v>
      </c>
      <c r="N30" s="58">
        <f t="shared" ref="N30:N37" si="8">E6/(E6+G6+I6+K6)</f>
        <v>0.40692283575428523</v>
      </c>
      <c r="O30" s="58">
        <f t="shared" ref="O30:O37" si="9">G6/(E6+G6+I6+K6)</f>
        <v>3.9166830176475091E-2</v>
      </c>
      <c r="P30" s="58">
        <f t="shared" ref="P30:P37" si="10">I6/(E6+G6+I6+K6)</f>
        <v>0.14761020229843508</v>
      </c>
      <c r="Q30" s="58">
        <f t="shared" ref="Q30:Q37" si="11">K6/(E6+G6+I6+K6)</f>
        <v>0.40630013177080454</v>
      </c>
    </row>
    <row r="31" spans="13:17" ht="20.100000000000001" customHeight="1" x14ac:dyDescent="0.15">
      <c r="M31" s="14" t="s">
        <v>135</v>
      </c>
      <c r="N31" s="58">
        <f t="shared" si="8"/>
        <v>0.3451852758632955</v>
      </c>
      <c r="O31" s="58">
        <f t="shared" si="9"/>
        <v>3.1881858347907466E-2</v>
      </c>
      <c r="P31" s="58">
        <f t="shared" si="10"/>
        <v>0.22418503176493695</v>
      </c>
      <c r="Q31" s="58">
        <f t="shared" si="11"/>
        <v>0.39874783402386016</v>
      </c>
    </row>
    <row r="32" spans="13:17" ht="20.100000000000001" customHeight="1" x14ac:dyDescent="0.15">
      <c r="M32" s="14" t="s">
        <v>136</v>
      </c>
      <c r="N32" s="58">
        <f t="shared" si="8"/>
        <v>0.34988418304922431</v>
      </c>
      <c r="O32" s="58">
        <f t="shared" si="9"/>
        <v>2.8029245130905708E-2</v>
      </c>
      <c r="P32" s="58">
        <f t="shared" si="10"/>
        <v>8.6157617614434787E-2</v>
      </c>
      <c r="Q32" s="58">
        <f t="shared" si="11"/>
        <v>0.53592895420543518</v>
      </c>
    </row>
    <row r="33" spans="13:17" ht="20.100000000000001" customHeight="1" x14ac:dyDescent="0.15">
      <c r="M33" s="14" t="s">
        <v>137</v>
      </c>
      <c r="N33" s="58">
        <f t="shared" si="8"/>
        <v>0.38591405879184715</v>
      </c>
      <c r="O33" s="58">
        <f t="shared" si="9"/>
        <v>2.8750371377320054E-2</v>
      </c>
      <c r="P33" s="58">
        <f t="shared" si="10"/>
        <v>0.20464226022604756</v>
      </c>
      <c r="Q33" s="58">
        <f t="shared" si="11"/>
        <v>0.38069330960478531</v>
      </c>
    </row>
    <row r="34" spans="13:17" ht="20.100000000000001" customHeight="1" x14ac:dyDescent="0.15">
      <c r="M34" s="14" t="s">
        <v>138</v>
      </c>
      <c r="N34" s="58">
        <f t="shared" si="8"/>
        <v>0.35019782308773517</v>
      </c>
      <c r="O34" s="58">
        <f t="shared" si="9"/>
        <v>2.0682518162643118E-2</v>
      </c>
      <c r="P34" s="58">
        <f t="shared" si="10"/>
        <v>0.20049580615534171</v>
      </c>
      <c r="Q34" s="58">
        <f t="shared" si="11"/>
        <v>0.42862385259427999</v>
      </c>
    </row>
    <row r="35" spans="13:17" ht="20.100000000000001" customHeight="1" x14ac:dyDescent="0.15">
      <c r="M35" s="14" t="s">
        <v>139</v>
      </c>
      <c r="N35" s="58">
        <f t="shared" si="8"/>
        <v>0.38551705889292703</v>
      </c>
      <c r="O35" s="58">
        <f t="shared" si="9"/>
        <v>2.608768737478679E-2</v>
      </c>
      <c r="P35" s="58">
        <f t="shared" si="10"/>
        <v>0.22888640236248028</v>
      </c>
      <c r="Q35" s="58">
        <f t="shared" si="11"/>
        <v>0.35950885136980598</v>
      </c>
    </row>
    <row r="36" spans="13:17" ht="20.100000000000001" customHeight="1" x14ac:dyDescent="0.15">
      <c r="M36" s="14" t="s">
        <v>140</v>
      </c>
      <c r="N36" s="58">
        <f t="shared" si="8"/>
        <v>0.35057821506406595</v>
      </c>
      <c r="O36" s="58">
        <f t="shared" si="9"/>
        <v>2.7695282487961239E-2</v>
      </c>
      <c r="P36" s="58">
        <f t="shared" si="10"/>
        <v>0.12218858231364733</v>
      </c>
      <c r="Q36" s="58">
        <f t="shared" si="11"/>
        <v>0.49953792013432546</v>
      </c>
    </row>
    <row r="37" spans="13:17" ht="20.100000000000001" customHeight="1" x14ac:dyDescent="0.15">
      <c r="M37" s="14" t="s">
        <v>141</v>
      </c>
      <c r="N37" s="58">
        <f t="shared" si="8"/>
        <v>0.37012047498538975</v>
      </c>
      <c r="O37" s="58">
        <f t="shared" si="9"/>
        <v>3.0211575758822919E-2</v>
      </c>
      <c r="P37" s="58">
        <f t="shared" si="10"/>
        <v>0.18360051437429886</v>
      </c>
      <c r="Q37" s="58">
        <f t="shared" si="11"/>
        <v>0.41606743488148845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99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88" t="s">
        <v>54</v>
      </c>
      <c r="C3" s="232"/>
      <c r="D3" s="233"/>
      <c r="E3" s="236" t="s">
        <v>52</v>
      </c>
      <c r="F3" s="225" t="s">
        <v>100</v>
      </c>
      <c r="G3" s="236" t="s">
        <v>57</v>
      </c>
      <c r="H3" s="225" t="s">
        <v>100</v>
      </c>
    </row>
    <row r="4" spans="1:14" s="14" customFormat="1" ht="20.100000000000001" customHeight="1" thickBot="1" x14ac:dyDescent="0.2">
      <c r="B4" s="189"/>
      <c r="C4" s="234"/>
      <c r="D4" s="235"/>
      <c r="E4" s="237"/>
      <c r="F4" s="226"/>
      <c r="G4" s="237"/>
      <c r="H4" s="226"/>
      <c r="N4" s="24"/>
    </row>
    <row r="5" spans="1:14" s="14" customFormat="1" ht="20.100000000000001" customHeight="1" thickTop="1" x14ac:dyDescent="0.15">
      <c r="B5" s="227" t="s">
        <v>69</v>
      </c>
      <c r="C5" s="228" t="s">
        <v>3</v>
      </c>
      <c r="D5" s="229"/>
      <c r="E5" s="163">
        <v>4756</v>
      </c>
      <c r="F5" s="164">
        <f t="shared" ref="F5:F16" si="0">E5/SUM(E$5:E$16)</f>
        <v>0.15707774621837639</v>
      </c>
      <c r="G5" s="165">
        <v>263071.70000000007</v>
      </c>
      <c r="H5" s="166">
        <f t="shared" ref="H5:H16" si="1">G5/SUM(G$5:G$16)</f>
        <v>0.14768371682039416</v>
      </c>
      <c r="N5" s="24"/>
    </row>
    <row r="6" spans="1:14" s="14" customFormat="1" ht="20.100000000000001" customHeight="1" x14ac:dyDescent="0.15">
      <c r="B6" s="223"/>
      <c r="C6" s="230" t="s">
        <v>8</v>
      </c>
      <c r="D6" s="231"/>
      <c r="E6" s="167">
        <v>209</v>
      </c>
      <c r="F6" s="168">
        <f t="shared" si="0"/>
        <v>6.9027016315476586E-3</v>
      </c>
      <c r="G6" s="169">
        <v>14278.679999999998</v>
      </c>
      <c r="H6" s="170">
        <f t="shared" si="1"/>
        <v>8.0157939211592307E-3</v>
      </c>
      <c r="N6" s="24"/>
    </row>
    <row r="7" spans="1:14" s="14" customFormat="1" ht="20.100000000000001" customHeight="1" x14ac:dyDescent="0.15">
      <c r="B7" s="223"/>
      <c r="C7" s="230" t="s">
        <v>9</v>
      </c>
      <c r="D7" s="231"/>
      <c r="E7" s="167">
        <v>1597</v>
      </c>
      <c r="F7" s="168">
        <f t="shared" si="0"/>
        <v>5.2744567012352202E-2</v>
      </c>
      <c r="G7" s="169">
        <v>74790.079999999987</v>
      </c>
      <c r="H7" s="170">
        <f t="shared" si="1"/>
        <v>4.1985804614082849E-2</v>
      </c>
      <c r="N7" s="24"/>
    </row>
    <row r="8" spans="1:14" s="14" customFormat="1" ht="20.100000000000001" customHeight="1" x14ac:dyDescent="0.15">
      <c r="B8" s="223"/>
      <c r="C8" s="230" t="s">
        <v>10</v>
      </c>
      <c r="D8" s="231"/>
      <c r="E8" s="167">
        <v>307</v>
      </c>
      <c r="F8" s="168">
        <f t="shared" si="0"/>
        <v>1.0139375123852302E-2</v>
      </c>
      <c r="G8" s="169">
        <v>12384.33</v>
      </c>
      <c r="H8" s="170">
        <f t="shared" si="1"/>
        <v>6.9523399313963126E-3</v>
      </c>
      <c r="N8" s="24"/>
    </row>
    <row r="9" spans="1:14" s="14" customFormat="1" ht="20.100000000000001" customHeight="1" x14ac:dyDescent="0.15">
      <c r="B9" s="223"/>
      <c r="C9" s="208" t="s">
        <v>71</v>
      </c>
      <c r="D9" s="209"/>
      <c r="E9" s="167">
        <v>3313</v>
      </c>
      <c r="F9" s="168">
        <f t="shared" si="0"/>
        <v>0.10941938040821719</v>
      </c>
      <c r="G9" s="169">
        <v>43986.010000000017</v>
      </c>
      <c r="H9" s="170">
        <f t="shared" si="1"/>
        <v>2.4692954220841792E-2</v>
      </c>
      <c r="N9" s="24"/>
    </row>
    <row r="10" spans="1:14" s="14" customFormat="1" ht="20.100000000000001" customHeight="1" x14ac:dyDescent="0.15">
      <c r="B10" s="223"/>
      <c r="C10" s="230" t="s">
        <v>55</v>
      </c>
      <c r="D10" s="231"/>
      <c r="E10" s="167">
        <v>6310</v>
      </c>
      <c r="F10" s="168">
        <f t="shared" si="0"/>
        <v>0.20840214016777858</v>
      </c>
      <c r="G10" s="169">
        <v>635612.58000000007</v>
      </c>
      <c r="H10" s="170">
        <f t="shared" si="1"/>
        <v>0.35682146073560977</v>
      </c>
      <c r="N10" s="24"/>
    </row>
    <row r="11" spans="1:14" s="14" customFormat="1" ht="20.100000000000001" customHeight="1" x14ac:dyDescent="0.15">
      <c r="B11" s="223"/>
      <c r="C11" s="230" t="s">
        <v>56</v>
      </c>
      <c r="D11" s="231"/>
      <c r="E11" s="167">
        <v>3184</v>
      </c>
      <c r="F11" s="168">
        <f t="shared" si="0"/>
        <v>0.1051588612193672</v>
      </c>
      <c r="G11" s="169">
        <v>259906.71999999994</v>
      </c>
      <c r="H11" s="170">
        <f t="shared" si="1"/>
        <v>0.14590695402127046</v>
      </c>
      <c r="N11" s="24"/>
    </row>
    <row r="12" spans="1:14" s="14" customFormat="1" ht="20.100000000000001" customHeight="1" x14ac:dyDescent="0.15">
      <c r="B12" s="223"/>
      <c r="C12" s="208" t="s">
        <v>153</v>
      </c>
      <c r="D12" s="209"/>
      <c r="E12" s="167">
        <v>1237</v>
      </c>
      <c r="F12" s="168">
        <f t="shared" si="0"/>
        <v>4.0854746020212697E-2</v>
      </c>
      <c r="G12" s="169">
        <v>136679.28</v>
      </c>
      <c r="H12" s="170">
        <f t="shared" si="1"/>
        <v>7.6729287425197606E-2</v>
      </c>
      <c r="N12" s="24"/>
    </row>
    <row r="13" spans="1:14" s="14" customFormat="1" ht="20.100000000000001" customHeight="1" x14ac:dyDescent="0.15">
      <c r="B13" s="223"/>
      <c r="C13" s="208" t="s">
        <v>151</v>
      </c>
      <c r="D13" s="209"/>
      <c r="E13" s="167">
        <v>251</v>
      </c>
      <c r="F13" s="168">
        <f t="shared" si="0"/>
        <v>8.2898474139639338E-3</v>
      </c>
      <c r="G13" s="169">
        <v>18823.789999999997</v>
      </c>
      <c r="H13" s="170">
        <f t="shared" si="1"/>
        <v>1.0567336858531595E-2</v>
      </c>
      <c r="N13" s="24"/>
    </row>
    <row r="14" spans="1:14" s="14" customFormat="1" ht="20.100000000000001" customHeight="1" x14ac:dyDescent="0.15">
      <c r="B14" s="223"/>
      <c r="C14" s="208" t="s">
        <v>152</v>
      </c>
      <c r="D14" s="209"/>
      <c r="E14" s="167">
        <v>2</v>
      </c>
      <c r="F14" s="168">
        <f t="shared" si="0"/>
        <v>6.6054561067441708E-5</v>
      </c>
      <c r="G14" s="169">
        <v>370.7</v>
      </c>
      <c r="H14" s="170">
        <f t="shared" si="1"/>
        <v>2.08104307020938E-4</v>
      </c>
      <c r="N14" s="24"/>
    </row>
    <row r="15" spans="1:14" s="14" customFormat="1" ht="20.100000000000001" customHeight="1" x14ac:dyDescent="0.15">
      <c r="B15" s="223"/>
      <c r="C15" s="208" t="s">
        <v>73</v>
      </c>
      <c r="D15" s="209"/>
      <c r="E15" s="167">
        <v>8066</v>
      </c>
      <c r="F15" s="168">
        <f t="shared" si="0"/>
        <v>0.2663980447849924</v>
      </c>
      <c r="G15" s="169">
        <v>104656.03999999998</v>
      </c>
      <c r="H15" s="170">
        <f t="shared" si="1"/>
        <v>5.8752016940263191E-2</v>
      </c>
      <c r="N15" s="24"/>
    </row>
    <row r="16" spans="1:14" s="14" customFormat="1" ht="20.100000000000001" customHeight="1" x14ac:dyDescent="0.15">
      <c r="B16" s="224"/>
      <c r="C16" s="218" t="s">
        <v>72</v>
      </c>
      <c r="D16" s="219"/>
      <c r="E16" s="171">
        <v>1046</v>
      </c>
      <c r="F16" s="172">
        <f t="shared" si="0"/>
        <v>3.4546535438272012E-2</v>
      </c>
      <c r="G16" s="173">
        <v>216758.33999999997</v>
      </c>
      <c r="H16" s="174">
        <f t="shared" si="1"/>
        <v>0.12168423020423216</v>
      </c>
      <c r="N16" s="24"/>
    </row>
    <row r="17" spans="2:8" s="14" customFormat="1" ht="20.100000000000001" customHeight="1" x14ac:dyDescent="0.15">
      <c r="B17" s="222" t="s">
        <v>70</v>
      </c>
      <c r="C17" s="216" t="s">
        <v>84</v>
      </c>
      <c r="D17" s="217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3"/>
      <c r="C18" s="208" t="s">
        <v>85</v>
      </c>
      <c r="D18" s="209"/>
      <c r="E18" s="167">
        <v>2</v>
      </c>
      <c r="F18" s="168">
        <f t="shared" si="2"/>
        <v>2.5889967637540451E-4</v>
      </c>
      <c r="G18" s="169">
        <v>89.4</v>
      </c>
      <c r="H18" s="170">
        <f t="shared" si="3"/>
        <v>6.1484512608348386E-4</v>
      </c>
    </row>
    <row r="19" spans="2:8" s="14" customFormat="1" ht="20.100000000000001" customHeight="1" x14ac:dyDescent="0.15">
      <c r="B19" s="223"/>
      <c r="C19" s="208" t="s">
        <v>86</v>
      </c>
      <c r="D19" s="209"/>
      <c r="E19" s="167">
        <v>454</v>
      </c>
      <c r="F19" s="168">
        <f t="shared" si="2"/>
        <v>5.8770226537216828E-2</v>
      </c>
      <c r="G19" s="169">
        <v>13649.119999999999</v>
      </c>
      <c r="H19" s="170">
        <f t="shared" si="3"/>
        <v>9.3871307688239383E-2</v>
      </c>
    </row>
    <row r="20" spans="2:8" s="14" customFormat="1" ht="20.100000000000001" customHeight="1" x14ac:dyDescent="0.15">
      <c r="B20" s="223"/>
      <c r="C20" s="208" t="s">
        <v>87</v>
      </c>
      <c r="D20" s="209"/>
      <c r="E20" s="167">
        <v>82</v>
      </c>
      <c r="F20" s="168">
        <f t="shared" si="2"/>
        <v>1.0614886731391585E-2</v>
      </c>
      <c r="G20" s="169">
        <v>2956.8700000000003</v>
      </c>
      <c r="H20" s="170">
        <f t="shared" si="3"/>
        <v>2.0335761834032115E-2</v>
      </c>
    </row>
    <row r="21" spans="2:8" s="14" customFormat="1" ht="20.100000000000001" customHeight="1" x14ac:dyDescent="0.15">
      <c r="B21" s="223"/>
      <c r="C21" s="208" t="s">
        <v>88</v>
      </c>
      <c r="D21" s="209"/>
      <c r="E21" s="167">
        <v>338</v>
      </c>
      <c r="F21" s="168">
        <f t="shared" si="2"/>
        <v>4.3754045307443368E-2</v>
      </c>
      <c r="G21" s="169">
        <v>4044.62</v>
      </c>
      <c r="H21" s="170">
        <f t="shared" si="3"/>
        <v>2.7816721407827521E-2</v>
      </c>
    </row>
    <row r="22" spans="2:8" s="14" customFormat="1" ht="20.100000000000001" customHeight="1" x14ac:dyDescent="0.15">
      <c r="B22" s="223"/>
      <c r="C22" s="208" t="s">
        <v>89</v>
      </c>
      <c r="D22" s="209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3"/>
      <c r="C23" s="208" t="s">
        <v>90</v>
      </c>
      <c r="D23" s="209"/>
      <c r="E23" s="167">
        <v>2262</v>
      </c>
      <c r="F23" s="168">
        <f t="shared" si="2"/>
        <v>0.29281553398058252</v>
      </c>
      <c r="G23" s="169">
        <v>75201.630000000019</v>
      </c>
      <c r="H23" s="170">
        <f t="shared" si="3"/>
        <v>0.51719637224869708</v>
      </c>
    </row>
    <row r="24" spans="2:8" s="14" customFormat="1" ht="20.100000000000001" customHeight="1" x14ac:dyDescent="0.15">
      <c r="B24" s="223"/>
      <c r="C24" s="208" t="s">
        <v>91</v>
      </c>
      <c r="D24" s="209"/>
      <c r="E24" s="167">
        <v>78</v>
      </c>
      <c r="F24" s="168">
        <f t="shared" si="2"/>
        <v>1.0097087378640776E-2</v>
      </c>
      <c r="G24" s="169">
        <v>2825.6700000000005</v>
      </c>
      <c r="H24" s="170">
        <f t="shared" si="3"/>
        <v>1.9433438785462172E-2</v>
      </c>
    </row>
    <row r="25" spans="2:8" s="14" customFormat="1" ht="20.100000000000001" customHeight="1" x14ac:dyDescent="0.15">
      <c r="B25" s="223"/>
      <c r="C25" s="208" t="s">
        <v>146</v>
      </c>
      <c r="D25" s="209"/>
      <c r="E25" s="167">
        <v>10</v>
      </c>
      <c r="F25" s="168">
        <f t="shared" si="2"/>
        <v>1.2944983818770227E-3</v>
      </c>
      <c r="G25" s="169">
        <v>394.98999999999995</v>
      </c>
      <c r="H25" s="170">
        <f t="shared" si="3"/>
        <v>2.7165288182518484E-3</v>
      </c>
    </row>
    <row r="26" spans="2:8" s="14" customFormat="1" ht="20.100000000000001" customHeight="1" x14ac:dyDescent="0.15">
      <c r="B26" s="223"/>
      <c r="C26" s="208" t="s">
        <v>147</v>
      </c>
      <c r="D26" s="209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 x14ac:dyDescent="0.15">
      <c r="B27" s="223"/>
      <c r="C27" s="208" t="s">
        <v>93</v>
      </c>
      <c r="D27" s="209"/>
      <c r="E27" s="167">
        <v>4235</v>
      </c>
      <c r="F27" s="168">
        <f t="shared" si="2"/>
        <v>0.54822006472491913</v>
      </c>
      <c r="G27" s="169">
        <v>25208.910000000003</v>
      </c>
      <c r="H27" s="170">
        <f t="shared" si="3"/>
        <v>0.17337332715187023</v>
      </c>
    </row>
    <row r="28" spans="2:8" s="14" customFormat="1" ht="20.100000000000001" customHeight="1" x14ac:dyDescent="0.15">
      <c r="B28" s="224"/>
      <c r="C28" s="208" t="s">
        <v>92</v>
      </c>
      <c r="D28" s="209"/>
      <c r="E28" s="171">
        <v>264</v>
      </c>
      <c r="F28" s="172">
        <f t="shared" si="2"/>
        <v>3.4174757281553399E-2</v>
      </c>
      <c r="G28" s="173">
        <v>21031.259999999995</v>
      </c>
      <c r="H28" s="174">
        <f t="shared" si="3"/>
        <v>0.1446416969395361</v>
      </c>
    </row>
    <row r="29" spans="2:8" s="14" customFormat="1" ht="20.100000000000001" customHeight="1" x14ac:dyDescent="0.15">
      <c r="B29" s="220" t="s">
        <v>83</v>
      </c>
      <c r="C29" s="216" t="s">
        <v>74</v>
      </c>
      <c r="D29" s="217"/>
      <c r="E29" s="175">
        <v>139</v>
      </c>
      <c r="F29" s="176">
        <f>E29/SUM(E$29:E$39)</f>
        <v>4.4380587484035762E-2</v>
      </c>
      <c r="G29" s="177">
        <v>19108.140000000003</v>
      </c>
      <c r="H29" s="178">
        <f>G29/SUM(G$29:G$39)</f>
        <v>2.5491888247892044E-2</v>
      </c>
    </row>
    <row r="30" spans="2:8" s="14" customFormat="1" ht="20.100000000000001" customHeight="1" x14ac:dyDescent="0.15">
      <c r="B30" s="221"/>
      <c r="C30" s="208" t="s">
        <v>75</v>
      </c>
      <c r="D30" s="209"/>
      <c r="E30" s="167">
        <v>3</v>
      </c>
      <c r="F30" s="168">
        <f t="shared" ref="F30:F40" si="4">E30/SUM(E$29:E$39)</f>
        <v>9.5785440613026815E-4</v>
      </c>
      <c r="G30" s="169">
        <v>428.96</v>
      </c>
      <c r="H30" s="170">
        <f t="shared" ref="H30:H40" si="5">G30/SUM(G$29:G$39)</f>
        <v>5.7226922049010364E-4</v>
      </c>
    </row>
    <row r="31" spans="2:8" s="14" customFormat="1" ht="20.100000000000001" customHeight="1" x14ac:dyDescent="0.15">
      <c r="B31" s="221"/>
      <c r="C31" s="208" t="s">
        <v>76</v>
      </c>
      <c r="D31" s="209"/>
      <c r="E31" s="167">
        <v>174</v>
      </c>
      <c r="F31" s="168">
        <f t="shared" si="4"/>
        <v>5.5555555555555552E-2</v>
      </c>
      <c r="G31" s="169">
        <v>23619.509999999995</v>
      </c>
      <c r="H31" s="170">
        <f t="shared" si="5"/>
        <v>3.1510440544708612E-2</v>
      </c>
    </row>
    <row r="32" spans="2:8" s="14" customFormat="1" ht="20.100000000000001" customHeight="1" x14ac:dyDescent="0.15">
      <c r="B32" s="221"/>
      <c r="C32" s="208" t="s">
        <v>77</v>
      </c>
      <c r="D32" s="209"/>
      <c r="E32" s="167">
        <v>10</v>
      </c>
      <c r="F32" s="168">
        <f t="shared" si="4"/>
        <v>3.1928480204342275E-3</v>
      </c>
      <c r="G32" s="169">
        <v>446.94</v>
      </c>
      <c r="H32" s="170">
        <f t="shared" si="5"/>
        <v>5.9625607377342159E-4</v>
      </c>
    </row>
    <row r="33" spans="2:8" s="14" customFormat="1" ht="20.100000000000001" customHeight="1" x14ac:dyDescent="0.15">
      <c r="B33" s="221"/>
      <c r="C33" s="208" t="s">
        <v>78</v>
      </c>
      <c r="D33" s="209"/>
      <c r="E33" s="167">
        <v>578</v>
      </c>
      <c r="F33" s="168">
        <f t="shared" si="4"/>
        <v>0.18454661558109833</v>
      </c>
      <c r="G33" s="169">
        <v>121337.86000000002</v>
      </c>
      <c r="H33" s="170">
        <f t="shared" si="5"/>
        <v>0.16187505258797402</v>
      </c>
    </row>
    <row r="34" spans="2:8" s="14" customFormat="1" ht="20.100000000000001" customHeight="1" x14ac:dyDescent="0.15">
      <c r="B34" s="221"/>
      <c r="C34" s="208" t="s">
        <v>79</v>
      </c>
      <c r="D34" s="209"/>
      <c r="E34" s="167">
        <v>135</v>
      </c>
      <c r="F34" s="168">
        <f t="shared" si="4"/>
        <v>4.3103448275862072E-2</v>
      </c>
      <c r="G34" s="169">
        <v>8934.77</v>
      </c>
      <c r="H34" s="170">
        <f t="shared" si="5"/>
        <v>1.1919745111801482E-2</v>
      </c>
    </row>
    <row r="35" spans="2:8" s="14" customFormat="1" ht="20.100000000000001" customHeight="1" x14ac:dyDescent="0.15">
      <c r="B35" s="221"/>
      <c r="C35" s="208" t="s">
        <v>80</v>
      </c>
      <c r="D35" s="209"/>
      <c r="E35" s="167">
        <v>1934</v>
      </c>
      <c r="F35" s="168">
        <f t="shared" si="4"/>
        <v>0.61749680715197952</v>
      </c>
      <c r="G35" s="169">
        <v>534749.37</v>
      </c>
      <c r="H35" s="170">
        <f t="shared" si="5"/>
        <v>0.71340126148702454</v>
      </c>
    </row>
    <row r="36" spans="2:8" s="14" customFormat="1" ht="20.100000000000001" customHeight="1" x14ac:dyDescent="0.15">
      <c r="B36" s="221"/>
      <c r="C36" s="208" t="s">
        <v>81</v>
      </c>
      <c r="D36" s="209"/>
      <c r="E36" s="167">
        <v>29</v>
      </c>
      <c r="F36" s="168">
        <f t="shared" si="4"/>
        <v>9.2592592592592587E-3</v>
      </c>
      <c r="G36" s="169">
        <v>6742.7199999999993</v>
      </c>
      <c r="H36" s="170">
        <f t="shared" si="5"/>
        <v>8.9953634800052015E-3</v>
      </c>
    </row>
    <row r="37" spans="2:8" s="14" customFormat="1" ht="20.100000000000001" customHeight="1" x14ac:dyDescent="0.15">
      <c r="B37" s="221"/>
      <c r="C37" s="208" t="s">
        <v>82</v>
      </c>
      <c r="D37" s="209"/>
      <c r="E37" s="167">
        <v>25</v>
      </c>
      <c r="F37" s="168">
        <f t="shared" si="4"/>
        <v>7.9821200510855686E-3</v>
      </c>
      <c r="G37" s="169">
        <v>5386.24</v>
      </c>
      <c r="H37" s="170">
        <f t="shared" si="5"/>
        <v>7.1857034832446291E-3</v>
      </c>
    </row>
    <row r="38" spans="2:8" s="14" customFormat="1" ht="20.100000000000001" customHeight="1" x14ac:dyDescent="0.15">
      <c r="B38" s="221"/>
      <c r="C38" s="208" t="s">
        <v>148</v>
      </c>
      <c r="D38" s="209"/>
      <c r="E38" s="167">
        <v>82</v>
      </c>
      <c r="F38" s="168">
        <f t="shared" si="4"/>
        <v>2.6181353767560665E-2</v>
      </c>
      <c r="G38" s="169">
        <v>23097.410000000003</v>
      </c>
      <c r="H38" s="170">
        <f t="shared" si="5"/>
        <v>3.0813914621503936E-2</v>
      </c>
    </row>
    <row r="39" spans="2:8" s="14" customFormat="1" ht="20.100000000000001" customHeight="1" x14ac:dyDescent="0.15">
      <c r="B39" s="221"/>
      <c r="C39" s="210" t="s">
        <v>94</v>
      </c>
      <c r="D39" s="211"/>
      <c r="E39" s="167">
        <v>23</v>
      </c>
      <c r="F39" s="168">
        <f t="shared" si="4"/>
        <v>7.3435504469987227E-3</v>
      </c>
      <c r="G39" s="169">
        <v>5725.35</v>
      </c>
      <c r="H39" s="184">
        <f t="shared" si="5"/>
        <v>7.6381051415820014E-3</v>
      </c>
    </row>
    <row r="40" spans="2:8" s="14" customFormat="1" ht="20.100000000000001" customHeight="1" x14ac:dyDescent="0.15">
      <c r="B40" s="182"/>
      <c r="C40" s="218" t="s">
        <v>149</v>
      </c>
      <c r="D40" s="219"/>
      <c r="E40" s="167">
        <v>1275</v>
      </c>
      <c r="F40" s="185">
        <f t="shared" si="4"/>
        <v>0.40708812260536398</v>
      </c>
      <c r="G40" s="169">
        <v>134056.49000000002</v>
      </c>
      <c r="H40" s="172">
        <f t="shared" si="5"/>
        <v>0.17884278961660618</v>
      </c>
    </row>
    <row r="41" spans="2:8" s="14" customFormat="1" ht="20.100000000000001" customHeight="1" x14ac:dyDescent="0.15">
      <c r="B41" s="212" t="s">
        <v>95</v>
      </c>
      <c r="C41" s="216" t="s">
        <v>96</v>
      </c>
      <c r="D41" s="217"/>
      <c r="E41" s="175">
        <v>3660</v>
      </c>
      <c r="F41" s="176">
        <f>E41/SUM(E$41:E$44)</f>
        <v>0.5304347826086957</v>
      </c>
      <c r="G41" s="177">
        <v>988620.71000000008</v>
      </c>
      <c r="H41" s="178">
        <f>G41/SUM(G$41:G$44)</f>
        <v>0.49370505285699529</v>
      </c>
    </row>
    <row r="42" spans="2:8" s="14" customFormat="1" ht="20.100000000000001" customHeight="1" x14ac:dyDescent="0.15">
      <c r="B42" s="213"/>
      <c r="C42" s="208" t="s">
        <v>97</v>
      </c>
      <c r="D42" s="209"/>
      <c r="E42" s="167">
        <v>2703</v>
      </c>
      <c r="F42" s="168">
        <f t="shared" ref="F42:F44" si="6">E42/SUM(E$41:E$44)</f>
        <v>0.39173913043478259</v>
      </c>
      <c r="G42" s="169">
        <v>810911.97999999975</v>
      </c>
      <c r="H42" s="170">
        <f t="shared" ref="H42:H44" si="7">G42/SUM(G$41:G$44)</f>
        <v>0.40495949346263499</v>
      </c>
    </row>
    <row r="43" spans="2:8" s="14" customFormat="1" ht="20.100000000000001" customHeight="1" x14ac:dyDescent="0.15">
      <c r="B43" s="214"/>
      <c r="C43" s="208" t="s">
        <v>150</v>
      </c>
      <c r="D43" s="209"/>
      <c r="E43" s="183">
        <v>46</v>
      </c>
      <c r="F43" s="168">
        <f t="shared" si="6"/>
        <v>6.6666666666666671E-3</v>
      </c>
      <c r="G43" s="169">
        <v>19967.499999999996</v>
      </c>
      <c r="H43" s="170">
        <f t="shared" si="7"/>
        <v>9.9715245120871997E-3</v>
      </c>
    </row>
    <row r="44" spans="2:8" s="14" customFormat="1" ht="20.100000000000001" customHeight="1" x14ac:dyDescent="0.15">
      <c r="B44" s="215"/>
      <c r="C44" s="218" t="s">
        <v>98</v>
      </c>
      <c r="D44" s="219"/>
      <c r="E44" s="171">
        <v>491</v>
      </c>
      <c r="F44" s="172">
        <f t="shared" si="6"/>
        <v>7.1159420289855072E-2</v>
      </c>
      <c r="G44" s="173">
        <v>182951.88999999998</v>
      </c>
      <c r="H44" s="174">
        <f t="shared" si="7"/>
        <v>9.1363929168282523E-2</v>
      </c>
    </row>
    <row r="45" spans="2:8" s="14" customFormat="1" ht="20.100000000000001" customHeight="1" x14ac:dyDescent="0.15">
      <c r="B45" s="205" t="s">
        <v>113</v>
      </c>
      <c r="C45" s="206"/>
      <c r="D45" s="207"/>
      <c r="E45" s="144">
        <f>SUM(E5:E44)</f>
        <v>49310</v>
      </c>
      <c r="F45" s="179">
        <f>E45/E$45</f>
        <v>1</v>
      </c>
      <c r="G45" s="180">
        <f>SUM(G5:G44)</f>
        <v>4812806.5600000005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143</v>
      </c>
    </row>
    <row r="2" spans="1:13" s="14" customFormat="1" ht="20.100000000000001" customHeight="1" x14ac:dyDescent="0.15"/>
    <row r="3" spans="1:13" s="14" customFormat="1" ht="31.5" customHeight="1" x14ac:dyDescent="0.15">
      <c r="B3" s="244" t="s">
        <v>58</v>
      </c>
      <c r="C3" s="245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 x14ac:dyDescent="0.15">
      <c r="B4" s="242" t="s">
        <v>27</v>
      </c>
      <c r="C4" s="243"/>
      <c r="D4" s="62">
        <v>3128</v>
      </c>
      <c r="E4" s="67">
        <v>55808.42</v>
      </c>
      <c r="F4" s="67">
        <f>E4*1000/D4</f>
        <v>17841.566496163683</v>
      </c>
      <c r="G4" s="67">
        <v>50030</v>
      </c>
      <c r="H4" s="63">
        <f>F4/G4</f>
        <v>0.35661735950756912</v>
      </c>
      <c r="K4" s="14">
        <f>D4*G4</f>
        <v>156493840</v>
      </c>
      <c r="L4" s="14" t="s">
        <v>27</v>
      </c>
      <c r="M4" s="24">
        <f>G4-F4</f>
        <v>32188.433503836317</v>
      </c>
    </row>
    <row r="5" spans="1:13" s="14" customFormat="1" ht="20.100000000000001" customHeight="1" x14ac:dyDescent="0.15">
      <c r="B5" s="238" t="s">
        <v>28</v>
      </c>
      <c r="C5" s="239"/>
      <c r="D5" s="64">
        <v>3116</v>
      </c>
      <c r="E5" s="68">
        <v>89541.37000000001</v>
      </c>
      <c r="F5" s="68">
        <f t="shared" ref="F5:F13" si="0">E5*1000/D5</f>
        <v>28735.998074454434</v>
      </c>
      <c r="G5" s="68">
        <v>104730</v>
      </c>
      <c r="H5" s="65">
        <f t="shared" ref="H5:H10" si="1">F5/G5</f>
        <v>0.27438172514517745</v>
      </c>
      <c r="K5" s="14">
        <f t="shared" ref="K5:K10" si="2">D5*G5</f>
        <v>326338680</v>
      </c>
      <c r="L5" s="14" t="s">
        <v>28</v>
      </c>
      <c r="M5" s="24">
        <f t="shared" ref="M5:M10" si="3">G5-F5</f>
        <v>75994.00192554557</v>
      </c>
    </row>
    <row r="6" spans="1:13" s="14" customFormat="1" ht="20.100000000000001" customHeight="1" x14ac:dyDescent="0.15">
      <c r="B6" s="238" t="s">
        <v>29</v>
      </c>
      <c r="C6" s="239"/>
      <c r="D6" s="64">
        <v>6108</v>
      </c>
      <c r="E6" s="68">
        <v>523731.67999999993</v>
      </c>
      <c r="F6" s="68">
        <f t="shared" si="0"/>
        <v>85745.199738048454</v>
      </c>
      <c r="G6" s="68">
        <v>166920</v>
      </c>
      <c r="H6" s="65">
        <f t="shared" si="1"/>
        <v>0.51369038903695452</v>
      </c>
      <c r="K6" s="14">
        <f t="shared" si="2"/>
        <v>1019547360</v>
      </c>
      <c r="L6" s="14" t="s">
        <v>29</v>
      </c>
      <c r="M6" s="24">
        <f t="shared" si="3"/>
        <v>81174.800261951546</v>
      </c>
    </row>
    <row r="7" spans="1:13" s="14" customFormat="1" ht="20.100000000000001" customHeight="1" x14ac:dyDescent="0.15">
      <c r="B7" s="238" t="s">
        <v>30</v>
      </c>
      <c r="C7" s="239"/>
      <c r="D7" s="64">
        <v>3620</v>
      </c>
      <c r="E7" s="68">
        <v>400529.23000000004</v>
      </c>
      <c r="F7" s="68">
        <f t="shared" si="0"/>
        <v>110643.43370165747</v>
      </c>
      <c r="G7" s="68">
        <v>196160</v>
      </c>
      <c r="H7" s="65">
        <f t="shared" si="1"/>
        <v>0.56404686838120655</v>
      </c>
      <c r="K7" s="14">
        <f t="shared" si="2"/>
        <v>710099200</v>
      </c>
      <c r="L7" s="14" t="s">
        <v>30</v>
      </c>
      <c r="M7" s="24">
        <f t="shared" si="3"/>
        <v>85516.566298342528</v>
      </c>
    </row>
    <row r="8" spans="1:13" s="14" customFormat="1" ht="20.100000000000001" customHeight="1" x14ac:dyDescent="0.15">
      <c r="B8" s="238" t="s">
        <v>31</v>
      </c>
      <c r="C8" s="239"/>
      <c r="D8" s="64">
        <v>2229</v>
      </c>
      <c r="E8" s="68">
        <v>317384.27999999997</v>
      </c>
      <c r="F8" s="68">
        <f t="shared" si="0"/>
        <v>142388.64064602958</v>
      </c>
      <c r="G8" s="68">
        <v>269310</v>
      </c>
      <c r="H8" s="65">
        <f t="shared" si="1"/>
        <v>0.52871650011521887</v>
      </c>
      <c r="K8" s="14">
        <f t="shared" si="2"/>
        <v>600291990</v>
      </c>
      <c r="L8" s="14" t="s">
        <v>31</v>
      </c>
      <c r="M8" s="24">
        <f t="shared" si="3"/>
        <v>126921.35935397042</v>
      </c>
    </row>
    <row r="9" spans="1:13" s="14" customFormat="1" ht="20.100000000000001" customHeight="1" x14ac:dyDescent="0.15">
      <c r="B9" s="238" t="s">
        <v>32</v>
      </c>
      <c r="C9" s="239"/>
      <c r="D9" s="64">
        <v>2010</v>
      </c>
      <c r="E9" s="68">
        <v>345605.38</v>
      </c>
      <c r="F9" s="68">
        <f t="shared" si="0"/>
        <v>171942.97512437811</v>
      </c>
      <c r="G9" s="68">
        <v>308060</v>
      </c>
      <c r="H9" s="65">
        <f t="shared" si="1"/>
        <v>0.55814768267343406</v>
      </c>
      <c r="K9" s="14">
        <f t="shared" si="2"/>
        <v>619200600</v>
      </c>
      <c r="L9" s="14" t="s">
        <v>32</v>
      </c>
      <c r="M9" s="24">
        <f t="shared" si="3"/>
        <v>136117.02487562189</v>
      </c>
    </row>
    <row r="10" spans="1:13" s="14" customFormat="1" ht="20.100000000000001" customHeight="1" x14ac:dyDescent="0.15">
      <c r="B10" s="240" t="s">
        <v>33</v>
      </c>
      <c r="C10" s="241"/>
      <c r="D10" s="72">
        <v>997</v>
      </c>
      <c r="E10" s="73">
        <v>194120.36</v>
      </c>
      <c r="F10" s="73">
        <f t="shared" si="0"/>
        <v>194704.47342026079</v>
      </c>
      <c r="G10" s="73">
        <v>360650</v>
      </c>
      <c r="H10" s="75">
        <f t="shared" si="1"/>
        <v>0.53987099243105729</v>
      </c>
      <c r="K10" s="14">
        <f t="shared" si="2"/>
        <v>359568050</v>
      </c>
      <c r="L10" s="14" t="s">
        <v>33</v>
      </c>
      <c r="M10" s="24">
        <f t="shared" si="3"/>
        <v>165945.52657973921</v>
      </c>
    </row>
    <row r="11" spans="1:13" s="14" customFormat="1" ht="20.100000000000001" customHeight="1" x14ac:dyDescent="0.15">
      <c r="B11" s="242" t="s">
        <v>65</v>
      </c>
      <c r="C11" s="243"/>
      <c r="D11" s="62">
        <f>SUM(D4:D5)</f>
        <v>6244</v>
      </c>
      <c r="E11" s="67">
        <f>SUM(E4:E5)</f>
        <v>145349.79</v>
      </c>
      <c r="F11" s="67">
        <f t="shared" si="0"/>
        <v>23278.313581037797</v>
      </c>
      <c r="G11" s="82"/>
      <c r="H11" s="63">
        <f>SUM(E4:E5)*1000/SUM(K4:K5)</f>
        <v>0.30103562618358848</v>
      </c>
    </row>
    <row r="12" spans="1:13" s="14" customFormat="1" ht="20.100000000000001" customHeight="1" x14ac:dyDescent="0.15">
      <c r="B12" s="240" t="s">
        <v>59</v>
      </c>
      <c r="C12" s="241"/>
      <c r="D12" s="66">
        <f>SUM(D6:D10)</f>
        <v>14964</v>
      </c>
      <c r="E12" s="78">
        <f>SUM(E6:E10)</f>
        <v>1781370.9299999997</v>
      </c>
      <c r="F12" s="69">
        <f t="shared" si="0"/>
        <v>119043.76704089814</v>
      </c>
      <c r="G12" s="83"/>
      <c r="H12" s="70">
        <f>SUM(E6:E10)*1000/SUM(K6:K10)</f>
        <v>0.53838880938150091</v>
      </c>
    </row>
    <row r="13" spans="1:13" s="14" customFormat="1" ht="20.100000000000001" customHeight="1" x14ac:dyDescent="0.15">
      <c r="B13" s="244" t="s">
        <v>66</v>
      </c>
      <c r="C13" s="245"/>
      <c r="D13" s="71">
        <f>SUM(D11:D12)</f>
        <v>21208</v>
      </c>
      <c r="E13" s="79">
        <f>SUM(E11:E12)</f>
        <v>1926720.7199999997</v>
      </c>
      <c r="F13" s="74">
        <f t="shared" si="0"/>
        <v>90848.770275367773</v>
      </c>
      <c r="G13" s="77"/>
      <c r="H13" s="76">
        <f>SUM(E4:E10)*1000/SUM(K4:K10)</f>
        <v>0.50816313748125519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01月状況（表紙）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'01月状況（表紙）'!Print_Area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IJI05</cp:lastModifiedBy>
  <cp:lastPrinted>2018-11-09T01:45:55Z</cp:lastPrinted>
  <dcterms:created xsi:type="dcterms:W3CDTF">2003-07-11T02:30:35Z</dcterms:created>
  <dcterms:modified xsi:type="dcterms:W3CDTF">2019-08-30T07:56:31Z</dcterms:modified>
</cp:coreProperties>
</file>